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mc:AlternateContent xmlns:mc="http://schemas.openxmlformats.org/markup-compatibility/2006">
    <mc:Choice Requires="x15">
      <x15ac:absPath xmlns:x15ac="http://schemas.microsoft.com/office/spreadsheetml/2010/11/ac" url="D:\سالنامه 1402\اصلاحیه نهایی سالنامه1402\"/>
    </mc:Choice>
  </mc:AlternateContent>
  <xr:revisionPtr revIDLastSave="0" documentId="13_ncr:1_{7E0120B2-1D7E-4759-B8E6-26B8ADDB7D6D}" xr6:coauthVersionLast="47" xr6:coauthVersionMax="47" xr10:uidLastSave="{00000000-0000-0000-0000-000000000000}"/>
  <bookViews>
    <workbookView xWindow="-120" yWindow="-120" windowWidth="29040" windowHeight="15840" tabRatio="953" firstSheet="22" activeTab="57" xr2:uid="{00000000-000D-0000-FFFF-FFFF00000000}"/>
  </bookViews>
  <sheets>
    <sheet name="فهرست (2)" sheetId="343" state="hidden" r:id="rId1"/>
    <sheet name="فهرست" sheetId="342" state="hidden" r:id="rId2"/>
    <sheet name="1" sheetId="438" r:id="rId3"/>
    <sheet name="2" sheetId="439" r:id="rId4"/>
    <sheet name="3" sheetId="440" r:id="rId5"/>
    <sheet name="4" sheetId="441" r:id="rId6"/>
    <sheet name="5" sheetId="442" r:id="rId7"/>
    <sheet name="6" sheetId="443" r:id="rId8"/>
    <sheet name="7" sheetId="444" r:id="rId9"/>
    <sheet name="8" sheetId="445" r:id="rId10"/>
    <sheet name="9" sheetId="446" r:id="rId11"/>
    <sheet name="10" sheetId="447" r:id="rId12"/>
    <sheet name="11" sheetId="448" r:id="rId13"/>
    <sheet name="12" sheetId="449" r:id="rId14"/>
    <sheet name="13" sheetId="450" r:id="rId15"/>
    <sheet name="14" sheetId="451" r:id="rId16"/>
    <sheet name="15" sheetId="452" r:id="rId17"/>
    <sheet name="16" sheetId="453" r:id="rId18"/>
    <sheet name="17" sheetId="454" r:id="rId19"/>
    <sheet name="18 (2)" sheetId="455" r:id="rId20"/>
    <sheet name="18-1 (2)" sheetId="456" r:id="rId21"/>
    <sheet name="19" sheetId="457" r:id="rId22"/>
    <sheet name="19-1" sheetId="458" r:id="rId23"/>
    <sheet name="20" sheetId="459" r:id="rId24"/>
    <sheet name="21" sheetId="460" r:id="rId25"/>
    <sheet name="22" sheetId="461" r:id="rId26"/>
    <sheet name="23" sheetId="462" r:id="rId27"/>
    <sheet name="24" sheetId="463" r:id="rId28"/>
    <sheet name="25" sheetId="464" r:id="rId29"/>
    <sheet name="26" sheetId="465" r:id="rId30"/>
    <sheet name="27" sheetId="466" r:id="rId31"/>
    <sheet name="28" sheetId="467" r:id="rId32"/>
    <sheet name="29" sheetId="468" r:id="rId33"/>
    <sheet name="30" sheetId="469" r:id="rId34"/>
    <sheet name="31" sheetId="470" r:id="rId35"/>
    <sheet name="32" sheetId="471" r:id="rId36"/>
    <sheet name="33" sheetId="472" r:id="rId37"/>
    <sheet name="34" sheetId="473" r:id="rId38"/>
    <sheet name="35" sheetId="474" r:id="rId39"/>
    <sheet name="36" sheetId="475" r:id="rId40"/>
    <sheet name="37" sheetId="476" r:id="rId41"/>
    <sheet name="38" sheetId="477" r:id="rId42"/>
    <sheet name="39" sheetId="478" r:id="rId43"/>
    <sheet name="40" sheetId="479" r:id="rId44"/>
    <sheet name="41" sheetId="480" r:id="rId45"/>
    <sheet name="42" sheetId="481" r:id="rId46"/>
    <sheet name="43" sheetId="482" r:id="rId47"/>
    <sheet name="44" sheetId="483" r:id="rId48"/>
    <sheet name="45" sheetId="484" r:id="rId49"/>
    <sheet name="46" sheetId="485" r:id="rId50"/>
    <sheet name="47" sheetId="486" r:id="rId51"/>
    <sheet name="48" sheetId="487" r:id="rId52"/>
    <sheet name="49" sheetId="488" r:id="rId53"/>
    <sheet name="50" sheetId="489" r:id="rId54"/>
    <sheet name="51" sheetId="490" r:id="rId55"/>
    <sheet name="52" sheetId="491" r:id="rId56"/>
    <sheet name="53" sheetId="492" r:id="rId57"/>
    <sheet name="2-1" sheetId="375" r:id="rId58"/>
    <sheet name="2-2" sheetId="376" r:id="rId59"/>
    <sheet name="2-2-1" sheetId="377" r:id="rId60"/>
    <sheet name="2-3" sheetId="378" r:id="rId61"/>
    <sheet name="2-3-1" sheetId="379" r:id="rId62"/>
    <sheet name="2-4" sheetId="380" r:id="rId63"/>
    <sheet name="2-5" sheetId="381" r:id="rId64"/>
    <sheet name="2-6" sheetId="382" r:id="rId65"/>
    <sheet name="2-6-1" sheetId="383" r:id="rId66"/>
    <sheet name="2-7" sheetId="384" r:id="rId67"/>
    <sheet name="2-7-1" sheetId="385" r:id="rId68"/>
    <sheet name="2-8" sheetId="386" r:id="rId69"/>
    <sheet name="2-8-1" sheetId="387" r:id="rId70"/>
    <sheet name="2-9" sheetId="388" r:id="rId71"/>
    <sheet name="2-9-1" sheetId="389" r:id="rId72"/>
    <sheet name="2-10" sheetId="390" r:id="rId73"/>
    <sheet name="2-10-1" sheetId="391" r:id="rId74"/>
    <sheet name="2-11" sheetId="392" r:id="rId75"/>
    <sheet name="2-11-1" sheetId="437" r:id="rId76"/>
    <sheet name="2-12" sheetId="394" r:id="rId77"/>
    <sheet name="2-12-1" sheetId="395" r:id="rId78"/>
    <sheet name="2-13" sheetId="406" r:id="rId79"/>
    <sheet name="2-13-1" sheetId="407" r:id="rId80"/>
    <sheet name="2-14" sheetId="408" r:id="rId81"/>
    <sheet name="2-14-1" sheetId="409" r:id="rId82"/>
    <sheet name="2-15" sheetId="410" r:id="rId83"/>
    <sheet name="2-16" sheetId="411" r:id="rId84"/>
    <sheet name="2-17" sheetId="412" r:id="rId85"/>
    <sheet name="2-18" sheetId="413" r:id="rId86"/>
    <sheet name="2-19" sheetId="414" r:id="rId87"/>
    <sheet name="2-20" sheetId="415" r:id="rId88"/>
    <sheet name="2-21" sheetId="416" r:id="rId89"/>
    <sheet name="2-22" sheetId="417" r:id="rId90"/>
    <sheet name="جدول 1" sheetId="493" r:id="rId91"/>
    <sheet name="جدول 2 " sheetId="494" r:id="rId92"/>
    <sheet name="جدول3 " sheetId="495" r:id="rId93"/>
    <sheet name="جدول4" sheetId="496" r:id="rId94"/>
    <sheet name="جدول5" sheetId="497" r:id="rId95"/>
    <sheet name="جدول6" sheetId="498" r:id="rId96"/>
    <sheet name="جدول 7" sheetId="499" r:id="rId97"/>
    <sheet name="جدول8" sheetId="500" r:id="rId98"/>
    <sheet name="جدول 9" sheetId="501" r:id="rId99"/>
    <sheet name="جدول 10" sheetId="502" r:id="rId100"/>
    <sheet name="جمعیت کشور" sheetId="428" r:id="rId101"/>
    <sheet name="جمعیت نیروی کار " sheetId="429" r:id="rId102"/>
    <sheet name="جمعیت بیکار " sheetId="430" r:id="rId103"/>
    <sheet name="امید زندگی " sheetId="431" r:id="rId104"/>
    <sheet name="سن بازنشستگی " sheetId="432" r:id="rId105"/>
    <sheet name="نرخ جایگزینی " sheetId="433" r:id="rId106"/>
    <sheet name="تعداد مستمری بگیران " sheetId="434" r:id="rId107"/>
    <sheet name="درآمد و هزینه درمان" sheetId="435" r:id="rId108"/>
  </sheets>
  <definedNames>
    <definedName name="_xlnm._FilterDatabase" localSheetId="75" hidden="1">'2-11-1'!$A$2:$F$2</definedName>
    <definedName name="_xlnm._FilterDatabase" localSheetId="78" hidden="1">'2-13'!$A$2:$G$35</definedName>
    <definedName name="_xlnm._FilterDatabase" localSheetId="79" hidden="1">'2-13-1'!$A$2:$H$393</definedName>
    <definedName name="_xlnm._FilterDatabase" localSheetId="80" hidden="1">'2-14'!$A$2:$J$34</definedName>
    <definedName name="_xlnm._FilterDatabase" localSheetId="81" hidden="1">'2-14-1'!$A$2:$K$59</definedName>
    <definedName name="_xlnm.Print_Area" localSheetId="2">'1'!$A$1:$H$43</definedName>
    <definedName name="_xlnm.Print_Area" localSheetId="11">'10'!$A$1:$D$42</definedName>
    <definedName name="_xlnm.Print_Area" localSheetId="12">'11'!$A$1:$E$42</definedName>
    <definedName name="_xlnm.Print_Area" localSheetId="13">'12'!$A$1:$N$43</definedName>
    <definedName name="_xlnm.Print_Area" localSheetId="14">'13'!$A$1:$D$39</definedName>
    <definedName name="_xlnm.Print_Area" localSheetId="15">'14'!$A$1:$E$42</definedName>
    <definedName name="_xlnm.Print_Area" localSheetId="16">'15'!$A$1:$D$39</definedName>
    <definedName name="_xlnm.Print_Area" localSheetId="17">'16'!$A$1:$C$43</definedName>
    <definedName name="_xlnm.Print_Area" localSheetId="18">'17'!$A$1:$E$43</definedName>
    <definedName name="_xlnm.Print_Area" localSheetId="19">'18 (2)'!$A$1:$I$44</definedName>
    <definedName name="_xlnm.Print_Area" localSheetId="20">'18-1 (2)'!$A$1:$H$43</definedName>
    <definedName name="_xlnm.Print_Area" localSheetId="21">'19'!$A$1:$Q$42</definedName>
    <definedName name="_xlnm.Print_Area" localSheetId="22">'19-1'!$A$1:$L$40</definedName>
    <definedName name="_xlnm.Print_Area" localSheetId="3">'2'!$A$1:$F$43</definedName>
    <definedName name="_xlnm.Print_Area" localSheetId="23">'20'!$A$1:$D$42</definedName>
    <definedName name="_xlnm.Print_Area" localSheetId="24">'21'!$A$1:$D$42</definedName>
    <definedName name="_xlnm.Print_Area" localSheetId="75">'2-11-1'!$A$1:$F$81</definedName>
    <definedName name="_xlnm.Print_Area" localSheetId="78">'2-13'!$A$1:$G$35</definedName>
    <definedName name="_xlnm.Print_Area" localSheetId="79">'2-13-1'!$A$1:$H$401</definedName>
    <definedName name="_xlnm.Print_Area" localSheetId="80">'2-14'!$A$1:$J$35</definedName>
    <definedName name="_xlnm.Print_Area" localSheetId="81">'2-14-1'!$A$1:$K$72</definedName>
    <definedName name="_xlnm.Print_Area" localSheetId="82">'2-15'!$A$1:$E$42</definedName>
    <definedName name="_xlnm.Print_Area" localSheetId="83">'2-16'!$A$1:$E$41</definedName>
    <definedName name="_xlnm.Print_Area" localSheetId="84">'2-17'!$A$1:$N$44</definedName>
    <definedName name="_xlnm.Print_Area" localSheetId="85">'2-18'!$A$1:$E$41</definedName>
    <definedName name="_xlnm.Print_Area" localSheetId="86">'2-19'!$A$1:$D$36</definedName>
    <definedName name="_xlnm.Print_Area" localSheetId="25">'22'!$A$1:$D$42</definedName>
    <definedName name="_xlnm.Print_Area" localSheetId="87">'2-20'!$A$1:$D$36</definedName>
    <definedName name="_xlnm.Print_Area" localSheetId="89">'2-22'!$A$1:$H$43</definedName>
    <definedName name="_xlnm.Print_Area" localSheetId="26">'23'!$A$1:$D$42</definedName>
    <definedName name="_xlnm.Print_Area" localSheetId="27">'24'!$A$1:$F$42</definedName>
    <definedName name="_xlnm.Print_Area" localSheetId="28">'25'!$A$1:$D$42</definedName>
    <definedName name="_xlnm.Print_Area" localSheetId="63">'2-5'!$A$1:$D$33</definedName>
    <definedName name="_xlnm.Print_Area" localSheetId="29">'26'!$A$1:$D$42</definedName>
    <definedName name="_xlnm.Print_Area" localSheetId="30">'27'!$A$1:$D$42</definedName>
    <definedName name="_xlnm.Print_Area" localSheetId="31">'28'!$A$1:$D$43</definedName>
    <definedName name="_xlnm.Print_Area" localSheetId="32">'29'!$A$1:$D$43</definedName>
    <definedName name="_xlnm.Print_Area" localSheetId="4">'3'!$A$1:$F$43</definedName>
    <definedName name="_xlnm.Print_Area" localSheetId="33">'30'!$A$1:$D$43</definedName>
    <definedName name="_xlnm.Print_Area" localSheetId="34">'31'!$A$1:$E$40</definedName>
    <definedName name="_xlnm.Print_Area" localSheetId="35">'32'!$A$1:$D$39</definedName>
    <definedName name="_xlnm.Print_Area" localSheetId="36">'33'!$A$1:$P$44</definedName>
    <definedName name="_xlnm.Print_Area" localSheetId="37">'34'!$A$1:$L$43</definedName>
    <definedName name="_xlnm.Print_Area" localSheetId="38">'35'!$A$1:$M$41</definedName>
    <definedName name="_xlnm.Print_Area" localSheetId="39">'36'!$A$1:$H$41</definedName>
    <definedName name="_xlnm.Print_Area" localSheetId="40">'37'!$A$1:$I$40</definedName>
    <definedName name="_xlnm.Print_Area" localSheetId="41">'38'!$A$1:$I$41</definedName>
    <definedName name="_xlnm.Print_Area" localSheetId="42">'39'!$A$1:$E$41</definedName>
    <definedName name="_xlnm.Print_Area" localSheetId="5">'4'!$A$1:$F$44</definedName>
    <definedName name="_xlnm.Print_Area" localSheetId="43">'40'!$A$1:$E$41</definedName>
    <definedName name="_xlnm.Print_Area" localSheetId="44">'41'!$A$1:$E$41</definedName>
    <definedName name="_xlnm.Print_Area" localSheetId="45">'42'!$A$1:$K$43</definedName>
    <definedName name="_xlnm.Print_Area" localSheetId="46">'43'!$A$1:$O$44</definedName>
    <definedName name="_xlnm.Print_Area" localSheetId="47">'44'!$A$1:$F$44</definedName>
    <definedName name="_xlnm.Print_Area" localSheetId="48">'45'!$A$1:$D$42</definedName>
    <definedName name="_xlnm.Print_Area" localSheetId="49">'46'!$A$1:$D$44</definedName>
    <definedName name="_xlnm.Print_Area" localSheetId="50">'47'!$A$1:$K$42</definedName>
    <definedName name="_xlnm.Print_Area" localSheetId="51">'48'!$A$1:$D$42</definedName>
    <definedName name="_xlnm.Print_Area" localSheetId="52">'49'!$A$1:$G$43</definedName>
    <definedName name="_xlnm.Print_Area" localSheetId="6">'5'!$A$1:$G$38</definedName>
    <definedName name="_xlnm.Print_Area" localSheetId="53">'50'!$A$1:$J$42</definedName>
    <definedName name="_xlnm.Print_Area" localSheetId="54">'51'!$A$1:$H$43</definedName>
    <definedName name="_xlnm.Print_Area" localSheetId="55">'52'!$A$1:$E$42</definedName>
    <definedName name="_xlnm.Print_Area" localSheetId="56">'53'!$A$1:$K$43</definedName>
    <definedName name="_xlnm.Print_Area" localSheetId="7">'6'!$A$1:$G$43</definedName>
    <definedName name="_xlnm.Print_Area" localSheetId="8">'7'!$A$1:$K$43</definedName>
    <definedName name="_xlnm.Print_Area" localSheetId="9">'8'!$A$1:$D$39</definedName>
    <definedName name="_xlnm.Print_Area" localSheetId="10">'9'!$A$1:$J$40</definedName>
    <definedName name="_xlnm.Print_Area" localSheetId="90">'جدول 1'!$A$1:$G$39</definedName>
    <definedName name="_xlnm.Print_Area" localSheetId="99">'جدول 10'!$A$1:$I$50</definedName>
    <definedName name="_xlnm.Print_Area" localSheetId="91">'جدول 2 '!$A$1:$G$42</definedName>
    <definedName name="_xlnm.Print_Area" localSheetId="92">'جدول3 '!$A$1:$J$38</definedName>
    <definedName name="_xlnm.Print_Area" localSheetId="97">جدول8!$A$1:$B$38</definedName>
    <definedName name="_xlnm.Print_Area" localSheetId="107">'درآمد و هزینه درمان'!$A$1:$E$44</definedName>
    <definedName name="_xlnm.Print_Area" localSheetId="0">'فهرست (2)'!$A$1:$C$98</definedName>
    <definedName name="_xlnm.Print_Area" localSheetId="105">'نرخ جایگزینی '!$A$1:$G$56</definedName>
    <definedName name="_xlnm.Print_Titles" localSheetId="75">'2-11-1'!$1:$2</definedName>
    <definedName name="_xlnm.Print_Titles" localSheetId="79">'2-13-1'!$1:$2</definedName>
    <definedName name="_xlnm.Print_Titles" localSheetId="81">'2-14-1'!$1:$2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0" i="502" l="1"/>
  <c r="F10" i="502"/>
  <c r="B10" i="502"/>
  <c r="B9" i="502"/>
  <c r="B8" i="502"/>
  <c r="B7" i="502"/>
  <c r="B6" i="502"/>
  <c r="B5" i="502"/>
  <c r="B4" i="502"/>
  <c r="B10" i="501"/>
  <c r="B9" i="501"/>
  <c r="B8" i="501"/>
  <c r="B7" i="501"/>
  <c r="B6" i="501"/>
  <c r="B5" i="501"/>
  <c r="B4" i="501"/>
  <c r="B4" i="500"/>
  <c r="B39" i="499"/>
  <c r="B38" i="499"/>
  <c r="B37" i="499"/>
  <c r="B36" i="499"/>
  <c r="B35" i="499"/>
  <c r="B34" i="499"/>
  <c r="B33" i="499"/>
  <c r="B32" i="499"/>
  <c r="B31" i="499"/>
  <c r="B30" i="499"/>
  <c r="B29" i="499"/>
  <c r="B28" i="499"/>
  <c r="B27" i="499"/>
  <c r="B26" i="499"/>
  <c r="B25" i="499"/>
  <c r="B24" i="499"/>
  <c r="B23" i="499"/>
  <c r="B22" i="499"/>
  <c r="B21" i="499"/>
  <c r="B20" i="499"/>
  <c r="B19" i="499"/>
  <c r="B18" i="499"/>
  <c r="B17" i="499"/>
  <c r="B16" i="499"/>
  <c r="B15" i="499"/>
  <c r="B14" i="499"/>
  <c r="B13" i="499"/>
  <c r="B12" i="499"/>
  <c r="B11" i="499"/>
  <c r="B10" i="499"/>
  <c r="B9" i="499"/>
  <c r="B8" i="499"/>
  <c r="B7" i="499"/>
  <c r="B6" i="499"/>
  <c r="B5" i="499"/>
  <c r="F4" i="499"/>
  <c r="E4" i="499"/>
  <c r="C4" i="499"/>
  <c r="B4" i="499"/>
  <c r="B10" i="498"/>
  <c r="B9" i="498"/>
  <c r="B8" i="498"/>
  <c r="B7" i="498"/>
  <c r="B6" i="498"/>
  <c r="B5" i="498"/>
  <c r="B4" i="498"/>
  <c r="B39" i="497"/>
  <c r="B38" i="497"/>
  <c r="B37" i="497"/>
  <c r="B36" i="497"/>
  <c r="B35" i="497"/>
  <c r="B34" i="497"/>
  <c r="B33" i="497"/>
  <c r="B32" i="497"/>
  <c r="B31" i="497"/>
  <c r="B30" i="497"/>
  <c r="B29" i="497"/>
  <c r="B28" i="497"/>
  <c r="B27" i="497"/>
  <c r="B26" i="497"/>
  <c r="B25" i="497"/>
  <c r="B24" i="497"/>
  <c r="B23" i="497"/>
  <c r="B22" i="497"/>
  <c r="B21" i="497"/>
  <c r="B20" i="497"/>
  <c r="B19" i="497"/>
  <c r="B18" i="497"/>
  <c r="B17" i="497"/>
  <c r="B16" i="497"/>
  <c r="B15" i="497"/>
  <c r="B14" i="497"/>
  <c r="B13" i="497"/>
  <c r="B12" i="497"/>
  <c r="B11" i="497"/>
  <c r="B10" i="497"/>
  <c r="B9" i="497"/>
  <c r="B8" i="497"/>
  <c r="B7" i="497"/>
  <c r="C6" i="497"/>
  <c r="B6" i="497" s="1"/>
  <c r="C5" i="497"/>
  <c r="B5" i="497" s="1"/>
  <c r="I4" i="497"/>
  <c r="H4" i="497"/>
  <c r="G4" i="497"/>
  <c r="F4" i="497"/>
  <c r="E4" i="497"/>
  <c r="D4" i="497"/>
  <c r="C4" i="497"/>
  <c r="B4" i="497"/>
  <c r="B10" i="496"/>
  <c r="B9" i="496"/>
  <c r="B8" i="496"/>
  <c r="B7" i="496"/>
  <c r="B6" i="496"/>
  <c r="B5" i="496"/>
  <c r="B4" i="496"/>
  <c r="C10" i="495"/>
  <c r="B10" i="495" s="1"/>
  <c r="B9" i="495"/>
  <c r="B8" i="495"/>
  <c r="B7" i="495"/>
  <c r="B6" i="495"/>
  <c r="B5" i="495"/>
  <c r="B4" i="495"/>
  <c r="B40" i="494"/>
  <c r="B39" i="494"/>
  <c r="B38" i="494"/>
  <c r="B37" i="494"/>
  <c r="B36" i="494"/>
  <c r="B35" i="494"/>
  <c r="B34" i="494"/>
  <c r="B33" i="494"/>
  <c r="B32" i="494"/>
  <c r="B31" i="494"/>
  <c r="B30" i="494"/>
  <c r="B29" i="494"/>
  <c r="B28" i="494"/>
  <c r="B27" i="494"/>
  <c r="B26" i="494"/>
  <c r="B25" i="494"/>
  <c r="B24" i="494"/>
  <c r="B23" i="494"/>
  <c r="B22" i="494"/>
  <c r="B21" i="494"/>
  <c r="B20" i="494"/>
  <c r="B19" i="494"/>
  <c r="B18" i="494"/>
  <c r="B17" i="494"/>
  <c r="B16" i="494"/>
  <c r="B15" i="494"/>
  <c r="B14" i="494"/>
  <c r="B13" i="494"/>
  <c r="B12" i="494"/>
  <c r="G11" i="494"/>
  <c r="G5" i="494" s="1"/>
  <c r="F11" i="494"/>
  <c r="F5" i="494" s="1"/>
  <c r="E11" i="494"/>
  <c r="E5" i="494" s="1"/>
  <c r="B5" i="494" s="1"/>
  <c r="B11" i="494"/>
  <c r="B10" i="494"/>
  <c r="B9" i="494"/>
  <c r="B8" i="494"/>
  <c r="B7" i="494"/>
  <c r="B6" i="494"/>
  <c r="D5" i="494"/>
  <c r="C5" i="494"/>
  <c r="B10" i="493"/>
  <c r="B9" i="493"/>
  <c r="B8" i="493"/>
  <c r="B7" i="493"/>
  <c r="B6" i="493"/>
  <c r="B5" i="493"/>
  <c r="B4" i="493"/>
  <c r="K43" i="492"/>
  <c r="B43" i="492" s="1"/>
  <c r="B10" i="492" s="1"/>
  <c r="K42" i="492"/>
  <c r="B42" i="492"/>
  <c r="K41" i="492"/>
  <c r="B41" i="492"/>
  <c r="K40" i="492"/>
  <c r="B40" i="492"/>
  <c r="K39" i="492"/>
  <c r="B39" i="492"/>
  <c r="K38" i="492"/>
  <c r="B38" i="492"/>
  <c r="K37" i="492"/>
  <c r="B37" i="492"/>
  <c r="K36" i="492"/>
  <c r="B36" i="492"/>
  <c r="K35" i="492"/>
  <c r="B35" i="492"/>
  <c r="K34" i="492"/>
  <c r="B34" i="492"/>
  <c r="K33" i="492"/>
  <c r="B33" i="492"/>
  <c r="K32" i="492"/>
  <c r="B32" i="492"/>
  <c r="K31" i="492"/>
  <c r="B31" i="492"/>
  <c r="K30" i="492"/>
  <c r="B30" i="492"/>
  <c r="K29" i="492"/>
  <c r="B29" i="492"/>
  <c r="K28" i="492"/>
  <c r="B28" i="492"/>
  <c r="K27" i="492"/>
  <c r="B27" i="492"/>
  <c r="K26" i="492"/>
  <c r="B26" i="492"/>
  <c r="K25" i="492"/>
  <c r="B25" i="492"/>
  <c r="K24" i="492"/>
  <c r="B24" i="492"/>
  <c r="K23" i="492"/>
  <c r="B23" i="492"/>
  <c r="K22" i="492"/>
  <c r="B22" i="492"/>
  <c r="K21" i="492"/>
  <c r="B21" i="492"/>
  <c r="K20" i="492"/>
  <c r="B20" i="492"/>
  <c r="K19" i="492"/>
  <c r="B19" i="492"/>
  <c r="K18" i="492"/>
  <c r="B18" i="492"/>
  <c r="K17" i="492"/>
  <c r="B17" i="492"/>
  <c r="K16" i="492"/>
  <c r="B16" i="492"/>
  <c r="K15" i="492"/>
  <c r="B15" i="492"/>
  <c r="K14" i="492"/>
  <c r="K10" i="492" s="1"/>
  <c r="B14" i="492"/>
  <c r="K13" i="492"/>
  <c r="B13" i="492"/>
  <c r="K12" i="492"/>
  <c r="B12" i="492"/>
  <c r="K11" i="492"/>
  <c r="B11" i="492"/>
  <c r="J10" i="492"/>
  <c r="I10" i="492"/>
  <c r="H10" i="492"/>
  <c r="G10" i="492"/>
  <c r="F10" i="492"/>
  <c r="E10" i="492"/>
  <c r="D10" i="492"/>
  <c r="C10" i="492"/>
  <c r="B42" i="491"/>
  <c r="G42" i="491" s="1"/>
  <c r="B41" i="491"/>
  <c r="G41" i="491" s="1"/>
  <c r="B40" i="491"/>
  <c r="G40" i="491" s="1"/>
  <c r="B39" i="491"/>
  <c r="G39" i="491" s="1"/>
  <c r="B38" i="491"/>
  <c r="B37" i="491"/>
  <c r="G37" i="491" s="1"/>
  <c r="B36" i="491"/>
  <c r="G36" i="491" s="1"/>
  <c r="B35" i="491"/>
  <c r="G35" i="491" s="1"/>
  <c r="B34" i="491"/>
  <c r="B33" i="491"/>
  <c r="G33" i="491" s="1"/>
  <c r="B32" i="491"/>
  <c r="B31" i="491"/>
  <c r="G31" i="491" s="1"/>
  <c r="B30" i="491"/>
  <c r="G30" i="491" s="1"/>
  <c r="B29" i="491"/>
  <c r="G29" i="491" s="1"/>
  <c r="B28" i="491"/>
  <c r="B27" i="491"/>
  <c r="G27" i="491" s="1"/>
  <c r="B26" i="491"/>
  <c r="B25" i="491"/>
  <c r="G25" i="491" s="1"/>
  <c r="B24" i="491"/>
  <c r="G24" i="491" s="1"/>
  <c r="B23" i="491"/>
  <c r="G23" i="491" s="1"/>
  <c r="B22" i="491"/>
  <c r="B21" i="491"/>
  <c r="G21" i="491" s="1"/>
  <c r="B20" i="491"/>
  <c r="B19" i="491"/>
  <c r="G19" i="491" s="1"/>
  <c r="B18" i="491"/>
  <c r="G18" i="491" s="1"/>
  <c r="B17" i="491"/>
  <c r="G17" i="491" s="1"/>
  <c r="B16" i="491"/>
  <c r="B15" i="491"/>
  <c r="G15" i="491" s="1"/>
  <c r="B14" i="491"/>
  <c r="B13" i="491"/>
  <c r="G13" i="491" s="1"/>
  <c r="B12" i="491"/>
  <c r="G12" i="491" s="1"/>
  <c r="B11" i="491"/>
  <c r="G11" i="491" s="1"/>
  <c r="B10" i="491"/>
  <c r="B9" i="491" s="1"/>
  <c r="E9" i="491"/>
  <c r="D9" i="491"/>
  <c r="C9" i="491"/>
  <c r="B42" i="490"/>
  <c r="J42" i="490" s="1"/>
  <c r="B41" i="490"/>
  <c r="J41" i="490" s="1"/>
  <c r="B40" i="490"/>
  <c r="J40" i="490" s="1"/>
  <c r="B39" i="490"/>
  <c r="J39" i="490" s="1"/>
  <c r="B38" i="490"/>
  <c r="J38" i="490" s="1"/>
  <c r="B37" i="490"/>
  <c r="J37" i="490" s="1"/>
  <c r="B36" i="490"/>
  <c r="J36" i="490" s="1"/>
  <c r="B35" i="490"/>
  <c r="J35" i="490" s="1"/>
  <c r="B34" i="490"/>
  <c r="J34" i="490" s="1"/>
  <c r="B33" i="490"/>
  <c r="J33" i="490" s="1"/>
  <c r="B32" i="490"/>
  <c r="J32" i="490" s="1"/>
  <c r="B31" i="490"/>
  <c r="J31" i="490" s="1"/>
  <c r="B30" i="490"/>
  <c r="J30" i="490" s="1"/>
  <c r="B29" i="490"/>
  <c r="J29" i="490" s="1"/>
  <c r="B28" i="490"/>
  <c r="J28" i="490" s="1"/>
  <c r="B27" i="490"/>
  <c r="J27" i="490" s="1"/>
  <c r="B26" i="490"/>
  <c r="J26" i="490" s="1"/>
  <c r="B25" i="490"/>
  <c r="J25" i="490" s="1"/>
  <c r="B24" i="490"/>
  <c r="J24" i="490" s="1"/>
  <c r="B23" i="490"/>
  <c r="J23" i="490" s="1"/>
  <c r="B22" i="490"/>
  <c r="J22" i="490" s="1"/>
  <c r="B21" i="490"/>
  <c r="J21" i="490" s="1"/>
  <c r="B20" i="490"/>
  <c r="J20" i="490" s="1"/>
  <c r="B19" i="490"/>
  <c r="J19" i="490" s="1"/>
  <c r="B18" i="490"/>
  <c r="J18" i="490" s="1"/>
  <c r="B17" i="490"/>
  <c r="J17" i="490" s="1"/>
  <c r="B16" i="490"/>
  <c r="J16" i="490" s="1"/>
  <c r="B15" i="490"/>
  <c r="J15" i="490" s="1"/>
  <c r="B14" i="490"/>
  <c r="J14" i="490" s="1"/>
  <c r="B13" i="490"/>
  <c r="J13" i="490" s="1"/>
  <c r="B12" i="490"/>
  <c r="J12" i="490" s="1"/>
  <c r="B11" i="490"/>
  <c r="J11" i="490" s="1"/>
  <c r="B10" i="490"/>
  <c r="J10" i="490" s="1"/>
  <c r="H9" i="490"/>
  <c r="G9" i="490"/>
  <c r="F9" i="490"/>
  <c r="E9" i="490"/>
  <c r="D9" i="490"/>
  <c r="C9" i="490"/>
  <c r="B9" i="490" s="1"/>
  <c r="L42" i="489"/>
  <c r="B42" i="489"/>
  <c r="B41" i="489"/>
  <c r="L41" i="489" s="1"/>
  <c r="L40" i="489"/>
  <c r="B40" i="489"/>
  <c r="B39" i="489"/>
  <c r="L39" i="489" s="1"/>
  <c r="B38" i="489"/>
  <c r="L38" i="489" s="1"/>
  <c r="L37" i="489"/>
  <c r="B37" i="489"/>
  <c r="L36" i="489"/>
  <c r="B36" i="489"/>
  <c r="B35" i="489"/>
  <c r="L35" i="489" s="1"/>
  <c r="L34" i="489"/>
  <c r="B34" i="489"/>
  <c r="B33" i="489"/>
  <c r="L33" i="489" s="1"/>
  <c r="B32" i="489"/>
  <c r="L32" i="489" s="1"/>
  <c r="L31" i="489"/>
  <c r="B31" i="489"/>
  <c r="L30" i="489"/>
  <c r="B30" i="489"/>
  <c r="B29" i="489"/>
  <c r="L29" i="489" s="1"/>
  <c r="L28" i="489"/>
  <c r="B28" i="489"/>
  <c r="B27" i="489"/>
  <c r="L27" i="489" s="1"/>
  <c r="B26" i="489"/>
  <c r="L26" i="489" s="1"/>
  <c r="L25" i="489"/>
  <c r="B25" i="489"/>
  <c r="L24" i="489"/>
  <c r="B24" i="489"/>
  <c r="B23" i="489"/>
  <c r="L23" i="489" s="1"/>
  <c r="L22" i="489"/>
  <c r="B22" i="489"/>
  <c r="B21" i="489"/>
  <c r="L21" i="489" s="1"/>
  <c r="B20" i="489"/>
  <c r="L20" i="489" s="1"/>
  <c r="L19" i="489"/>
  <c r="B19" i="489"/>
  <c r="L18" i="489"/>
  <c r="B18" i="489"/>
  <c r="B17" i="489"/>
  <c r="L17" i="489" s="1"/>
  <c r="L16" i="489"/>
  <c r="B16" i="489"/>
  <c r="B15" i="489"/>
  <c r="L15" i="489" s="1"/>
  <c r="B14" i="489"/>
  <c r="L14" i="489" s="1"/>
  <c r="L13" i="489"/>
  <c r="B13" i="489"/>
  <c r="L12" i="489"/>
  <c r="B12" i="489"/>
  <c r="B11" i="489"/>
  <c r="L11" i="489" s="1"/>
  <c r="L10" i="489"/>
  <c r="B10" i="489"/>
  <c r="B9" i="489" s="1"/>
  <c r="J9" i="489"/>
  <c r="I9" i="489"/>
  <c r="H9" i="489"/>
  <c r="G9" i="489"/>
  <c r="F9" i="489"/>
  <c r="E9" i="489"/>
  <c r="D9" i="489"/>
  <c r="C9" i="489"/>
  <c r="G43" i="488"/>
  <c r="I43" i="488" s="1"/>
  <c r="D43" i="488"/>
  <c r="G42" i="488"/>
  <c r="I42" i="488" s="1"/>
  <c r="D42" i="488"/>
  <c r="G41" i="488"/>
  <c r="I41" i="488" s="1"/>
  <c r="D41" i="488"/>
  <c r="I40" i="488"/>
  <c r="G40" i="488"/>
  <c r="D40" i="488"/>
  <c r="G39" i="488"/>
  <c r="I39" i="488" s="1"/>
  <c r="D39" i="488"/>
  <c r="G38" i="488"/>
  <c r="I38" i="488" s="1"/>
  <c r="D38" i="488"/>
  <c r="G37" i="488"/>
  <c r="I37" i="488" s="1"/>
  <c r="D37" i="488"/>
  <c r="I36" i="488"/>
  <c r="G36" i="488"/>
  <c r="D36" i="488"/>
  <c r="G35" i="488"/>
  <c r="I35" i="488" s="1"/>
  <c r="D35" i="488"/>
  <c r="G34" i="488"/>
  <c r="I34" i="488" s="1"/>
  <c r="D34" i="488"/>
  <c r="G33" i="488"/>
  <c r="I33" i="488" s="1"/>
  <c r="D33" i="488"/>
  <c r="I32" i="488"/>
  <c r="G32" i="488"/>
  <c r="D32" i="488"/>
  <c r="G31" i="488"/>
  <c r="I31" i="488" s="1"/>
  <c r="D31" i="488"/>
  <c r="G30" i="488"/>
  <c r="I30" i="488" s="1"/>
  <c r="D30" i="488"/>
  <c r="G29" i="488"/>
  <c r="I29" i="488" s="1"/>
  <c r="D29" i="488"/>
  <c r="I28" i="488"/>
  <c r="G28" i="488"/>
  <c r="D28" i="488"/>
  <c r="G27" i="488"/>
  <c r="I27" i="488" s="1"/>
  <c r="D27" i="488"/>
  <c r="G26" i="488"/>
  <c r="I26" i="488" s="1"/>
  <c r="D26" i="488"/>
  <c r="G25" i="488"/>
  <c r="I25" i="488" s="1"/>
  <c r="D25" i="488"/>
  <c r="I24" i="488"/>
  <c r="G24" i="488"/>
  <c r="D24" i="488"/>
  <c r="G23" i="488"/>
  <c r="I23" i="488" s="1"/>
  <c r="D23" i="488"/>
  <c r="G22" i="488"/>
  <c r="I22" i="488" s="1"/>
  <c r="D22" i="488"/>
  <c r="G21" i="488"/>
  <c r="I21" i="488" s="1"/>
  <c r="D21" i="488"/>
  <c r="I20" i="488"/>
  <c r="G20" i="488"/>
  <c r="D20" i="488"/>
  <c r="G19" i="488"/>
  <c r="I19" i="488" s="1"/>
  <c r="D19" i="488"/>
  <c r="G18" i="488"/>
  <c r="I18" i="488" s="1"/>
  <c r="D18" i="488"/>
  <c r="G17" i="488"/>
  <c r="I17" i="488" s="1"/>
  <c r="D17" i="488"/>
  <c r="I16" i="488"/>
  <c r="G16" i="488"/>
  <c r="D16" i="488"/>
  <c r="G15" i="488"/>
  <c r="I15" i="488" s="1"/>
  <c r="D15" i="488"/>
  <c r="G14" i="488"/>
  <c r="I14" i="488" s="1"/>
  <c r="D14" i="488"/>
  <c r="G13" i="488"/>
  <c r="I13" i="488" s="1"/>
  <c r="D13" i="488"/>
  <c r="I12" i="488"/>
  <c r="G12" i="488"/>
  <c r="D12" i="488"/>
  <c r="G11" i="488"/>
  <c r="I11" i="488" s="1"/>
  <c r="D11" i="488"/>
  <c r="D10" i="488" s="1"/>
  <c r="F10" i="488"/>
  <c r="E10" i="488"/>
  <c r="G10" i="488" s="1"/>
  <c r="C10" i="488"/>
  <c r="B10" i="488"/>
  <c r="D9" i="488"/>
  <c r="C42" i="487"/>
  <c r="C41" i="487"/>
  <c r="C40" i="487"/>
  <c r="C39" i="487"/>
  <c r="C38" i="487"/>
  <c r="G38" i="491" s="1"/>
  <c r="C37" i="487"/>
  <c r="C36" i="487"/>
  <c r="C35" i="487"/>
  <c r="C34" i="487"/>
  <c r="C33" i="487"/>
  <c r="C32" i="487"/>
  <c r="G32" i="491" s="1"/>
  <c r="C31" i="487"/>
  <c r="C30" i="487"/>
  <c r="C29" i="487"/>
  <c r="C28" i="487"/>
  <c r="G28" i="491" s="1"/>
  <c r="C27" i="487"/>
  <c r="C26" i="487"/>
  <c r="G26" i="491" s="1"/>
  <c r="C25" i="487"/>
  <c r="C24" i="487"/>
  <c r="C23" i="487"/>
  <c r="C22" i="487"/>
  <c r="C21" i="487"/>
  <c r="C20" i="487"/>
  <c r="G20" i="491" s="1"/>
  <c r="C19" i="487"/>
  <c r="C18" i="487"/>
  <c r="C17" i="487"/>
  <c r="C16" i="487"/>
  <c r="G16" i="491" s="1"/>
  <c r="C15" i="487"/>
  <c r="C14" i="487"/>
  <c r="G14" i="491" s="1"/>
  <c r="C13" i="487"/>
  <c r="C12" i="487"/>
  <c r="C11" i="487"/>
  <c r="C10" i="487"/>
  <c r="B7" i="487"/>
  <c r="B42" i="486"/>
  <c r="B41" i="486"/>
  <c r="B40" i="486"/>
  <c r="B39" i="486"/>
  <c r="B38" i="486"/>
  <c r="B37" i="486"/>
  <c r="B36" i="486"/>
  <c r="B35" i="486"/>
  <c r="B34" i="486"/>
  <c r="B33" i="486"/>
  <c r="B32" i="486"/>
  <c r="B31" i="486"/>
  <c r="B29" i="486"/>
  <c r="B28" i="486"/>
  <c r="B27" i="486"/>
  <c r="B26" i="486"/>
  <c r="B25" i="486"/>
  <c r="B24" i="486"/>
  <c r="B23" i="486"/>
  <c r="B22" i="486"/>
  <c r="B21" i="486"/>
  <c r="B20" i="486"/>
  <c r="B19" i="486"/>
  <c r="B18" i="486"/>
  <c r="B17" i="486"/>
  <c r="B16" i="486"/>
  <c r="B15" i="486"/>
  <c r="B14" i="486"/>
  <c r="B13" i="486"/>
  <c r="B12" i="486"/>
  <c r="B11" i="486"/>
  <c r="B10" i="486"/>
  <c r="B9" i="486" s="1"/>
  <c r="K9" i="486"/>
  <c r="J9" i="486"/>
  <c r="I9" i="486"/>
  <c r="H9" i="486"/>
  <c r="G9" i="486"/>
  <c r="F9" i="486"/>
  <c r="E9" i="486"/>
  <c r="D9" i="486"/>
  <c r="C9" i="486"/>
  <c r="B44" i="485"/>
  <c r="B42" i="485"/>
  <c r="B41" i="485"/>
  <c r="B40" i="485"/>
  <c r="B39" i="485"/>
  <c r="B38" i="485"/>
  <c r="B37" i="485"/>
  <c r="B36" i="485"/>
  <c r="B35" i="485"/>
  <c r="B34" i="485"/>
  <c r="B33" i="485"/>
  <c r="B32" i="485"/>
  <c r="B31" i="485"/>
  <c r="B30" i="485"/>
  <c r="B29" i="485"/>
  <c r="B28" i="485"/>
  <c r="B27" i="485"/>
  <c r="B26" i="485"/>
  <c r="B25" i="485"/>
  <c r="B24" i="485"/>
  <c r="B23" i="485"/>
  <c r="B22" i="485"/>
  <c r="B21" i="485"/>
  <c r="B20" i="485"/>
  <c r="B19" i="485"/>
  <c r="B18" i="485"/>
  <c r="B17" i="485"/>
  <c r="B16" i="485"/>
  <c r="B15" i="485"/>
  <c r="B14" i="485"/>
  <c r="B13" i="485"/>
  <c r="B12" i="485"/>
  <c r="B11" i="485"/>
  <c r="B10" i="485"/>
  <c r="B9" i="485" s="1"/>
  <c r="D9" i="485"/>
  <c r="C9" i="485"/>
  <c r="B42" i="484"/>
  <c r="B41" i="484"/>
  <c r="B40" i="484"/>
  <c r="B39" i="484"/>
  <c r="B38" i="484"/>
  <c r="B37" i="484"/>
  <c r="B36" i="484"/>
  <c r="B35" i="484"/>
  <c r="B34" i="484"/>
  <c r="B33" i="484"/>
  <c r="B32" i="484"/>
  <c r="B31" i="484"/>
  <c r="B30" i="484"/>
  <c r="B29" i="484"/>
  <c r="B28" i="484"/>
  <c r="B27" i="484"/>
  <c r="B26" i="484"/>
  <c r="B25" i="484"/>
  <c r="B24" i="484"/>
  <c r="B23" i="484"/>
  <c r="B22" i="484"/>
  <c r="B21" i="484"/>
  <c r="B20" i="484"/>
  <c r="B19" i="484"/>
  <c r="B18" i="484"/>
  <c r="B17" i="484"/>
  <c r="B16" i="484"/>
  <c r="B15" i="484"/>
  <c r="B14" i="484"/>
  <c r="B13" i="484"/>
  <c r="B12" i="484"/>
  <c r="B11" i="484"/>
  <c r="B10" i="484"/>
  <c r="D9" i="484"/>
  <c r="C9" i="484"/>
  <c r="B9" i="484"/>
  <c r="H43" i="483"/>
  <c r="F43" i="483"/>
  <c r="E43" i="483"/>
  <c r="D43" i="483"/>
  <c r="C43" i="483"/>
  <c r="B43" i="483"/>
  <c r="F42" i="483"/>
  <c r="E42" i="483"/>
  <c r="B42" i="483" s="1"/>
  <c r="D42" i="483"/>
  <c r="C42" i="483"/>
  <c r="F41" i="483"/>
  <c r="E41" i="483"/>
  <c r="D41" i="483"/>
  <c r="C41" i="483"/>
  <c r="B41" i="483"/>
  <c r="F40" i="483"/>
  <c r="E40" i="483"/>
  <c r="B40" i="483" s="1"/>
  <c r="H40" i="483" s="1"/>
  <c r="D40" i="483"/>
  <c r="C40" i="483"/>
  <c r="F39" i="483"/>
  <c r="E39" i="483"/>
  <c r="D39" i="483"/>
  <c r="C39" i="483"/>
  <c r="B39" i="483"/>
  <c r="F38" i="483"/>
  <c r="E38" i="483"/>
  <c r="B38" i="483" s="1"/>
  <c r="D38" i="483"/>
  <c r="C38" i="483"/>
  <c r="H37" i="483"/>
  <c r="F37" i="483"/>
  <c r="E37" i="483"/>
  <c r="D37" i="483"/>
  <c r="C37" i="483"/>
  <c r="B37" i="483"/>
  <c r="F36" i="483"/>
  <c r="E36" i="483"/>
  <c r="D36" i="483"/>
  <c r="C36" i="483"/>
  <c r="F35" i="483"/>
  <c r="E35" i="483"/>
  <c r="D35" i="483"/>
  <c r="C35" i="483"/>
  <c r="B35" i="483"/>
  <c r="F34" i="483"/>
  <c r="E34" i="483"/>
  <c r="D34" i="483"/>
  <c r="C34" i="483"/>
  <c r="F33" i="483"/>
  <c r="E33" i="483"/>
  <c r="D33" i="483"/>
  <c r="C33" i="483"/>
  <c r="B33" i="483"/>
  <c r="F32" i="483"/>
  <c r="E32" i="483"/>
  <c r="B32" i="483" s="1"/>
  <c r="H32" i="483" s="1"/>
  <c r="D32" i="483"/>
  <c r="C32" i="483"/>
  <c r="H31" i="483"/>
  <c r="F31" i="483"/>
  <c r="E31" i="483"/>
  <c r="D31" i="483"/>
  <c r="C31" i="483"/>
  <c r="B31" i="483"/>
  <c r="F30" i="483"/>
  <c r="E30" i="483"/>
  <c r="B30" i="483" s="1"/>
  <c r="D30" i="483"/>
  <c r="C30" i="483"/>
  <c r="F29" i="483"/>
  <c r="E29" i="483"/>
  <c r="D29" i="483"/>
  <c r="C29" i="483"/>
  <c r="B29" i="483"/>
  <c r="F28" i="483"/>
  <c r="E28" i="483"/>
  <c r="D28" i="483"/>
  <c r="C28" i="483"/>
  <c r="F27" i="483"/>
  <c r="E27" i="483"/>
  <c r="D27" i="483"/>
  <c r="C27" i="483"/>
  <c r="B27" i="483"/>
  <c r="F26" i="483"/>
  <c r="E26" i="483"/>
  <c r="D26" i="483"/>
  <c r="C26" i="483"/>
  <c r="H25" i="483"/>
  <c r="F25" i="483"/>
  <c r="E25" i="483"/>
  <c r="D25" i="483"/>
  <c r="C25" i="483"/>
  <c r="B25" i="483"/>
  <c r="F24" i="483"/>
  <c r="E24" i="483"/>
  <c r="B24" i="483" s="1"/>
  <c r="D24" i="483"/>
  <c r="C24" i="483"/>
  <c r="F23" i="483"/>
  <c r="E23" i="483"/>
  <c r="D23" i="483"/>
  <c r="C23" i="483"/>
  <c r="B23" i="483"/>
  <c r="F22" i="483"/>
  <c r="E22" i="483"/>
  <c r="B22" i="483" s="1"/>
  <c r="H22" i="483" s="1"/>
  <c r="D22" i="483"/>
  <c r="C22" i="483"/>
  <c r="F21" i="483"/>
  <c r="E21" i="483"/>
  <c r="D21" i="483"/>
  <c r="C21" i="483"/>
  <c r="B21" i="483"/>
  <c r="F20" i="483"/>
  <c r="E20" i="483"/>
  <c r="B20" i="483" s="1"/>
  <c r="D20" i="483"/>
  <c r="C20" i="483"/>
  <c r="H19" i="483"/>
  <c r="F19" i="483"/>
  <c r="E19" i="483"/>
  <c r="D19" i="483"/>
  <c r="C19" i="483"/>
  <c r="B19" i="483"/>
  <c r="F18" i="483"/>
  <c r="E18" i="483"/>
  <c r="D18" i="483"/>
  <c r="C18" i="483"/>
  <c r="F17" i="483"/>
  <c r="E17" i="483"/>
  <c r="D17" i="483"/>
  <c r="C17" i="483"/>
  <c r="B17" i="483" s="1"/>
  <c r="F16" i="483"/>
  <c r="E16" i="483"/>
  <c r="B16" i="483" s="1"/>
  <c r="H16" i="483" s="1"/>
  <c r="D16" i="483"/>
  <c r="C16" i="483"/>
  <c r="F15" i="483"/>
  <c r="E15" i="483"/>
  <c r="D15" i="483"/>
  <c r="C15" i="483"/>
  <c r="B15" i="483"/>
  <c r="F14" i="483"/>
  <c r="E14" i="483"/>
  <c r="B14" i="483" s="1"/>
  <c r="D14" i="483"/>
  <c r="C14" i="483"/>
  <c r="F13" i="483"/>
  <c r="E13" i="483"/>
  <c r="D13" i="483"/>
  <c r="C13" i="483"/>
  <c r="B13" i="483" s="1"/>
  <c r="H13" i="483" s="1"/>
  <c r="F12" i="483"/>
  <c r="E12" i="483"/>
  <c r="D12" i="483"/>
  <c r="C12" i="483"/>
  <c r="F11" i="483"/>
  <c r="E11" i="483"/>
  <c r="D11" i="483"/>
  <c r="C11" i="483"/>
  <c r="B11" i="483" s="1"/>
  <c r="E10" i="483"/>
  <c r="D10" i="483"/>
  <c r="F7" i="483"/>
  <c r="E7" i="483"/>
  <c r="D7" i="483"/>
  <c r="C7" i="483"/>
  <c r="F6" i="483"/>
  <c r="E6" i="483"/>
  <c r="D6" i="483"/>
  <c r="C6" i="483"/>
  <c r="F5" i="483"/>
  <c r="E5" i="483"/>
  <c r="D5" i="483"/>
  <c r="C5" i="483"/>
  <c r="F4" i="483"/>
  <c r="E4" i="483"/>
  <c r="D4" i="483"/>
  <c r="C4" i="483"/>
  <c r="O43" i="482"/>
  <c r="L43" i="482"/>
  <c r="G43" i="482"/>
  <c r="B43" i="482"/>
  <c r="O42" i="482"/>
  <c r="L42" i="482"/>
  <c r="G42" i="482"/>
  <c r="O41" i="482"/>
  <c r="L41" i="482"/>
  <c r="B41" i="482" s="1"/>
  <c r="H41" i="483" s="1"/>
  <c r="G41" i="482"/>
  <c r="O40" i="482"/>
  <c r="L40" i="482"/>
  <c r="G40" i="482"/>
  <c r="B40" i="482"/>
  <c r="O39" i="482"/>
  <c r="L39" i="482"/>
  <c r="B39" i="482" s="1"/>
  <c r="H39" i="483" s="1"/>
  <c r="G39" i="482"/>
  <c r="O38" i="482"/>
  <c r="L38" i="482"/>
  <c r="B38" i="482" s="1"/>
  <c r="G38" i="482"/>
  <c r="O37" i="482"/>
  <c r="L37" i="482"/>
  <c r="G37" i="482"/>
  <c r="B37" i="482"/>
  <c r="O36" i="482"/>
  <c r="L36" i="482"/>
  <c r="G36" i="482"/>
  <c r="O35" i="482"/>
  <c r="L35" i="482"/>
  <c r="B35" i="482" s="1"/>
  <c r="H35" i="483" s="1"/>
  <c r="G35" i="482"/>
  <c r="O34" i="482"/>
  <c r="L34" i="482"/>
  <c r="G34" i="482"/>
  <c r="B34" i="482"/>
  <c r="O33" i="482"/>
  <c r="L33" i="482"/>
  <c r="G33" i="482"/>
  <c r="O32" i="482"/>
  <c r="L32" i="482"/>
  <c r="B32" i="482" s="1"/>
  <c r="G32" i="482"/>
  <c r="O31" i="482"/>
  <c r="L31" i="482"/>
  <c r="G31" i="482"/>
  <c r="B31" i="482"/>
  <c r="O30" i="482"/>
  <c r="L30" i="482"/>
  <c r="G30" i="482"/>
  <c r="O29" i="482"/>
  <c r="L29" i="482"/>
  <c r="B29" i="482" s="1"/>
  <c r="H29" i="483" s="1"/>
  <c r="G29" i="482"/>
  <c r="O28" i="482"/>
  <c r="L28" i="482"/>
  <c r="G28" i="482"/>
  <c r="B28" i="482"/>
  <c r="O27" i="482"/>
  <c r="L27" i="482"/>
  <c r="G27" i="482"/>
  <c r="O26" i="482"/>
  <c r="L26" i="482"/>
  <c r="B26" i="482" s="1"/>
  <c r="G26" i="482"/>
  <c r="O25" i="482"/>
  <c r="L25" i="482"/>
  <c r="G25" i="482"/>
  <c r="B25" i="482"/>
  <c r="O24" i="482"/>
  <c r="L24" i="482"/>
  <c r="G24" i="482"/>
  <c r="O23" i="482"/>
  <c r="L23" i="482"/>
  <c r="B23" i="482" s="1"/>
  <c r="H23" i="483" s="1"/>
  <c r="G23" i="482"/>
  <c r="O22" i="482"/>
  <c r="L22" i="482"/>
  <c r="G22" i="482"/>
  <c r="B22" i="482"/>
  <c r="O21" i="482"/>
  <c r="L21" i="482"/>
  <c r="B21" i="482" s="1"/>
  <c r="H21" i="483" s="1"/>
  <c r="G21" i="482"/>
  <c r="O20" i="482"/>
  <c r="L20" i="482"/>
  <c r="B20" i="482" s="1"/>
  <c r="G20" i="482"/>
  <c r="O19" i="482"/>
  <c r="L19" i="482"/>
  <c r="G19" i="482"/>
  <c r="B19" i="482"/>
  <c r="O18" i="482"/>
  <c r="L18" i="482"/>
  <c r="G18" i="482"/>
  <c r="O17" i="482"/>
  <c r="L17" i="482"/>
  <c r="B17" i="482" s="1"/>
  <c r="G17" i="482"/>
  <c r="O16" i="482"/>
  <c r="L16" i="482"/>
  <c r="G16" i="482"/>
  <c r="B16" i="482"/>
  <c r="O15" i="482"/>
  <c r="L15" i="482"/>
  <c r="G15" i="482"/>
  <c r="O14" i="482"/>
  <c r="L14" i="482"/>
  <c r="B14" i="482" s="1"/>
  <c r="G14" i="482"/>
  <c r="O13" i="482"/>
  <c r="L13" i="482"/>
  <c r="G13" i="482"/>
  <c r="B13" i="482"/>
  <c r="O12" i="482"/>
  <c r="L12" i="482"/>
  <c r="G12" i="482"/>
  <c r="O11" i="482"/>
  <c r="L11" i="482"/>
  <c r="B11" i="482" s="1"/>
  <c r="G11" i="482"/>
  <c r="N10" i="482"/>
  <c r="M10" i="482"/>
  <c r="K10" i="482"/>
  <c r="J10" i="482"/>
  <c r="I10" i="482"/>
  <c r="H10" i="482"/>
  <c r="F10" i="482"/>
  <c r="G10" i="482" s="1"/>
  <c r="E10" i="482"/>
  <c r="D10" i="482"/>
  <c r="C10" i="482"/>
  <c r="O7" i="482"/>
  <c r="L7" i="482"/>
  <c r="G7" i="482"/>
  <c r="B7" i="482" s="1"/>
  <c r="O6" i="482"/>
  <c r="L6" i="482"/>
  <c r="G6" i="482"/>
  <c r="B6" i="482"/>
  <c r="O5" i="482"/>
  <c r="L5" i="482"/>
  <c r="B5" i="482" s="1"/>
  <c r="G5" i="482"/>
  <c r="O4" i="482"/>
  <c r="L4" i="482"/>
  <c r="G4" i="482"/>
  <c r="B4" i="482" s="1"/>
  <c r="B42" i="481"/>
  <c r="B41" i="481"/>
  <c r="B40" i="481"/>
  <c r="B39" i="481"/>
  <c r="B38" i="481"/>
  <c r="B37" i="481"/>
  <c r="B36" i="481"/>
  <c r="B35" i="481"/>
  <c r="B34" i="481"/>
  <c r="B33" i="481"/>
  <c r="B32" i="481"/>
  <c r="B31" i="481"/>
  <c r="B30" i="481"/>
  <c r="B29" i="481"/>
  <c r="B28" i="481"/>
  <c r="B27" i="481"/>
  <c r="B26" i="481"/>
  <c r="B25" i="481"/>
  <c r="B24" i="481"/>
  <c r="B23" i="481"/>
  <c r="B22" i="481"/>
  <c r="B21" i="481"/>
  <c r="B20" i="481"/>
  <c r="B19" i="481"/>
  <c r="B18" i="481"/>
  <c r="B17" i="481"/>
  <c r="B16" i="481"/>
  <c r="B15" i="481"/>
  <c r="B14" i="481"/>
  <c r="B13" i="481"/>
  <c r="B12" i="481"/>
  <c r="B11" i="481"/>
  <c r="B10" i="481"/>
  <c r="B9" i="481" s="1"/>
  <c r="K9" i="481"/>
  <c r="J9" i="481"/>
  <c r="I9" i="481"/>
  <c r="H9" i="481"/>
  <c r="G9" i="481"/>
  <c r="F9" i="481"/>
  <c r="E9" i="481"/>
  <c r="D9" i="481"/>
  <c r="C9" i="481"/>
  <c r="G39" i="480"/>
  <c r="B39" i="480"/>
  <c r="B38" i="480"/>
  <c r="G38" i="480" s="1"/>
  <c r="G37" i="480"/>
  <c r="B37" i="480"/>
  <c r="B36" i="480"/>
  <c r="G36" i="480" s="1"/>
  <c r="G35" i="480"/>
  <c r="B35" i="480"/>
  <c r="B34" i="480"/>
  <c r="G34" i="480" s="1"/>
  <c r="G33" i="480"/>
  <c r="B33" i="480"/>
  <c r="B32" i="480"/>
  <c r="G32" i="480" s="1"/>
  <c r="G31" i="480"/>
  <c r="B31" i="480"/>
  <c r="B30" i="480"/>
  <c r="G30" i="480" s="1"/>
  <c r="G29" i="480"/>
  <c r="B29" i="480"/>
  <c r="B28" i="480"/>
  <c r="G28" i="480" s="1"/>
  <c r="G27" i="480"/>
  <c r="B27" i="480"/>
  <c r="B26" i="480"/>
  <c r="G26" i="480" s="1"/>
  <c r="G25" i="480"/>
  <c r="B25" i="480"/>
  <c r="B24" i="480"/>
  <c r="G24" i="480" s="1"/>
  <c r="G23" i="480"/>
  <c r="B23" i="480"/>
  <c r="B22" i="480"/>
  <c r="G22" i="480" s="1"/>
  <c r="G21" i="480"/>
  <c r="B21" i="480"/>
  <c r="B20" i="480"/>
  <c r="G20" i="480" s="1"/>
  <c r="G19" i="480"/>
  <c r="B19" i="480"/>
  <c r="B18" i="480"/>
  <c r="G18" i="480" s="1"/>
  <c r="G17" i="480"/>
  <c r="B17" i="480"/>
  <c r="B16" i="480"/>
  <c r="G16" i="480" s="1"/>
  <c r="G15" i="480"/>
  <c r="B15" i="480"/>
  <c r="B14" i="480"/>
  <c r="G14" i="480" s="1"/>
  <c r="G13" i="480"/>
  <c r="B13" i="480"/>
  <c r="B12" i="480"/>
  <c r="G12" i="480" s="1"/>
  <c r="G11" i="480"/>
  <c r="B11" i="480"/>
  <c r="B10" i="480"/>
  <c r="G10" i="480" s="1"/>
  <c r="G9" i="480"/>
  <c r="B9" i="480"/>
  <c r="B8" i="480"/>
  <c r="G8" i="480" s="1"/>
  <c r="G7" i="480"/>
  <c r="B7" i="480"/>
  <c r="E6" i="480"/>
  <c r="D6" i="480"/>
  <c r="C6" i="480"/>
  <c r="B39" i="479"/>
  <c r="G39" i="479" s="1"/>
  <c r="B38" i="479"/>
  <c r="B37" i="479"/>
  <c r="B36" i="479"/>
  <c r="B35" i="479"/>
  <c r="G35" i="479" s="1"/>
  <c r="G34" i="479"/>
  <c r="B34" i="479"/>
  <c r="B33" i="479"/>
  <c r="G33" i="479" s="1"/>
  <c r="B32" i="479"/>
  <c r="B31" i="479"/>
  <c r="G31" i="479" s="1"/>
  <c r="B30" i="479"/>
  <c r="B29" i="479"/>
  <c r="B28" i="479"/>
  <c r="B27" i="479"/>
  <c r="G27" i="479" s="1"/>
  <c r="B26" i="479"/>
  <c r="B25" i="479"/>
  <c r="B24" i="479"/>
  <c r="B23" i="479"/>
  <c r="G23" i="479" s="1"/>
  <c r="G22" i="479"/>
  <c r="B22" i="479"/>
  <c r="B21" i="479"/>
  <c r="G21" i="479" s="1"/>
  <c r="B20" i="479"/>
  <c r="B19" i="479"/>
  <c r="G19" i="479" s="1"/>
  <c r="B18" i="479"/>
  <c r="B17" i="479"/>
  <c r="B16" i="479"/>
  <c r="B15" i="479"/>
  <c r="G15" i="479" s="1"/>
  <c r="B14" i="479"/>
  <c r="B13" i="479"/>
  <c r="B12" i="479"/>
  <c r="B11" i="479"/>
  <c r="G11" i="479" s="1"/>
  <c r="G10" i="479"/>
  <c r="B10" i="479"/>
  <c r="B9" i="479"/>
  <c r="B8" i="479"/>
  <c r="B7" i="479"/>
  <c r="E6" i="479"/>
  <c r="D6" i="479"/>
  <c r="C6" i="479"/>
  <c r="G39" i="478"/>
  <c r="B39" i="478"/>
  <c r="B38" i="478"/>
  <c r="G38" i="478" s="1"/>
  <c r="G37" i="478"/>
  <c r="B37" i="478"/>
  <c r="B36" i="478"/>
  <c r="G36" i="478" s="1"/>
  <c r="G35" i="478"/>
  <c r="B35" i="478"/>
  <c r="B34" i="478"/>
  <c r="G34" i="478" s="1"/>
  <c r="G33" i="478"/>
  <c r="B33" i="478"/>
  <c r="B32" i="478"/>
  <c r="G32" i="478" s="1"/>
  <c r="G31" i="478"/>
  <c r="B31" i="478"/>
  <c r="B30" i="478"/>
  <c r="G30" i="478" s="1"/>
  <c r="G29" i="478"/>
  <c r="B29" i="478"/>
  <c r="B28" i="478"/>
  <c r="G28" i="478" s="1"/>
  <c r="G27" i="478"/>
  <c r="B27" i="478"/>
  <c r="B26" i="478"/>
  <c r="G26" i="478" s="1"/>
  <c r="G25" i="478"/>
  <c r="B25" i="478"/>
  <c r="B24" i="478"/>
  <c r="G24" i="478" s="1"/>
  <c r="G23" i="478"/>
  <c r="B23" i="478"/>
  <c r="B22" i="478"/>
  <c r="G22" i="478" s="1"/>
  <c r="G21" i="478"/>
  <c r="B21" i="478"/>
  <c r="B20" i="478"/>
  <c r="G20" i="478" s="1"/>
  <c r="G19" i="478"/>
  <c r="B19" i="478"/>
  <c r="B18" i="478"/>
  <c r="G18" i="478" s="1"/>
  <c r="G17" i="478"/>
  <c r="B17" i="478"/>
  <c r="B16" i="478"/>
  <c r="G16" i="478" s="1"/>
  <c r="G15" i="478"/>
  <c r="B15" i="478"/>
  <c r="B14" i="478"/>
  <c r="G14" i="478" s="1"/>
  <c r="G13" i="478"/>
  <c r="B13" i="478"/>
  <c r="B12" i="478"/>
  <c r="G12" i="478" s="1"/>
  <c r="G11" i="478"/>
  <c r="B11" i="478"/>
  <c r="B10" i="478"/>
  <c r="G10" i="478" s="1"/>
  <c r="G9" i="478"/>
  <c r="B9" i="478"/>
  <c r="B8" i="478"/>
  <c r="G8" i="478" s="1"/>
  <c r="G7" i="478"/>
  <c r="B7" i="478"/>
  <c r="E6" i="478"/>
  <c r="D6" i="478"/>
  <c r="C6" i="478"/>
  <c r="K39" i="477"/>
  <c r="B39" i="477"/>
  <c r="K38" i="477"/>
  <c r="B38" i="477"/>
  <c r="B37" i="477"/>
  <c r="K37" i="477" s="1"/>
  <c r="K36" i="477"/>
  <c r="B36" i="477"/>
  <c r="B35" i="477"/>
  <c r="K35" i="477" s="1"/>
  <c r="K34" i="477"/>
  <c r="B34" i="477"/>
  <c r="K33" i="477"/>
  <c r="B33" i="477"/>
  <c r="K32" i="477"/>
  <c r="B32" i="477"/>
  <c r="B31" i="477"/>
  <c r="K31" i="477" s="1"/>
  <c r="K30" i="477"/>
  <c r="B30" i="477"/>
  <c r="B29" i="477"/>
  <c r="K29" i="477" s="1"/>
  <c r="K28" i="477"/>
  <c r="B28" i="477"/>
  <c r="K27" i="477"/>
  <c r="B27" i="477"/>
  <c r="K26" i="477"/>
  <c r="B26" i="477"/>
  <c r="B25" i="477"/>
  <c r="K25" i="477" s="1"/>
  <c r="K24" i="477"/>
  <c r="B24" i="477"/>
  <c r="B23" i="477"/>
  <c r="K23" i="477" s="1"/>
  <c r="K22" i="477"/>
  <c r="B22" i="477"/>
  <c r="K21" i="477"/>
  <c r="B21" i="477"/>
  <c r="K20" i="477"/>
  <c r="B20" i="477"/>
  <c r="B19" i="477"/>
  <c r="K19" i="477" s="1"/>
  <c r="K18" i="477"/>
  <c r="B18" i="477"/>
  <c r="B17" i="477"/>
  <c r="K17" i="477" s="1"/>
  <c r="K16" i="477"/>
  <c r="B16" i="477"/>
  <c r="K15" i="477"/>
  <c r="B15" i="477"/>
  <c r="K14" i="477"/>
  <c r="B14" i="477"/>
  <c r="B13" i="477"/>
  <c r="K13" i="477" s="1"/>
  <c r="K12" i="477"/>
  <c r="B12" i="477"/>
  <c r="B11" i="477"/>
  <c r="K11" i="477" s="1"/>
  <c r="K10" i="477"/>
  <c r="B10" i="477"/>
  <c r="K9" i="477"/>
  <c r="B9" i="477"/>
  <c r="K8" i="477"/>
  <c r="B8" i="477"/>
  <c r="B7" i="477"/>
  <c r="K7" i="477" s="1"/>
  <c r="I6" i="477"/>
  <c r="H6" i="477"/>
  <c r="G6" i="477"/>
  <c r="F6" i="477"/>
  <c r="E6" i="477"/>
  <c r="D6" i="477"/>
  <c r="C6" i="477"/>
  <c r="K39" i="476"/>
  <c r="B39" i="476"/>
  <c r="B38" i="476"/>
  <c r="K38" i="476" s="1"/>
  <c r="B37" i="476"/>
  <c r="B36" i="476"/>
  <c r="K35" i="476"/>
  <c r="B35" i="476"/>
  <c r="K34" i="476"/>
  <c r="B34" i="476"/>
  <c r="K33" i="476"/>
  <c r="B33" i="476"/>
  <c r="B32" i="476"/>
  <c r="K31" i="476"/>
  <c r="B31" i="476"/>
  <c r="B30" i="476"/>
  <c r="K30" i="476" s="1"/>
  <c r="B29" i="476"/>
  <c r="B28" i="476"/>
  <c r="K27" i="476"/>
  <c r="B27" i="476"/>
  <c r="B26" i="476"/>
  <c r="K26" i="476" s="1"/>
  <c r="B25" i="476"/>
  <c r="B24" i="476"/>
  <c r="K24" i="476" s="1"/>
  <c r="K23" i="476"/>
  <c r="B23" i="476"/>
  <c r="K22" i="476"/>
  <c r="B22" i="476"/>
  <c r="K21" i="476"/>
  <c r="B21" i="476"/>
  <c r="B20" i="476"/>
  <c r="K19" i="476"/>
  <c r="B19" i="476"/>
  <c r="B18" i="476"/>
  <c r="K18" i="476" s="1"/>
  <c r="B17" i="476"/>
  <c r="B16" i="476"/>
  <c r="K15" i="476"/>
  <c r="B15" i="476"/>
  <c r="B14" i="476"/>
  <c r="K14" i="476" s="1"/>
  <c r="B13" i="476"/>
  <c r="B12" i="476"/>
  <c r="K12" i="476" s="1"/>
  <c r="K11" i="476"/>
  <c r="B11" i="476"/>
  <c r="K10" i="476"/>
  <c r="B10" i="476"/>
  <c r="B9" i="476"/>
  <c r="B8" i="476"/>
  <c r="K7" i="476"/>
  <c r="B7" i="476"/>
  <c r="I6" i="476"/>
  <c r="H6" i="476"/>
  <c r="G6" i="476"/>
  <c r="F6" i="476"/>
  <c r="E6" i="476"/>
  <c r="D6" i="476"/>
  <c r="C6" i="476"/>
  <c r="B39" i="475"/>
  <c r="J39" i="475" s="1"/>
  <c r="J38" i="475"/>
  <c r="B38" i="475"/>
  <c r="B37" i="475"/>
  <c r="J37" i="475" s="1"/>
  <c r="J36" i="475"/>
  <c r="B36" i="475"/>
  <c r="J35" i="475"/>
  <c r="B35" i="475"/>
  <c r="J34" i="475"/>
  <c r="B34" i="475"/>
  <c r="B33" i="475"/>
  <c r="J33" i="475" s="1"/>
  <c r="J32" i="475"/>
  <c r="B32" i="475"/>
  <c r="B31" i="475"/>
  <c r="J31" i="475" s="1"/>
  <c r="J30" i="475"/>
  <c r="B30" i="475"/>
  <c r="J29" i="475"/>
  <c r="B29" i="475"/>
  <c r="J28" i="475"/>
  <c r="B28" i="475"/>
  <c r="B27" i="475"/>
  <c r="J27" i="475" s="1"/>
  <c r="J26" i="475"/>
  <c r="B26" i="475"/>
  <c r="B25" i="475"/>
  <c r="J25" i="475" s="1"/>
  <c r="J24" i="475"/>
  <c r="B24" i="475"/>
  <c r="J23" i="475"/>
  <c r="B23" i="475"/>
  <c r="J22" i="475"/>
  <c r="B22" i="475"/>
  <c r="B21" i="475"/>
  <c r="J21" i="475" s="1"/>
  <c r="J20" i="475"/>
  <c r="B20" i="475"/>
  <c r="B19" i="475"/>
  <c r="J19" i="475" s="1"/>
  <c r="J18" i="475"/>
  <c r="B18" i="475"/>
  <c r="J17" i="475"/>
  <c r="B17" i="475"/>
  <c r="J16" i="475"/>
  <c r="B16" i="475"/>
  <c r="B15" i="475"/>
  <c r="J15" i="475" s="1"/>
  <c r="J14" i="475"/>
  <c r="B14" i="475"/>
  <c r="B13" i="475"/>
  <c r="J13" i="475" s="1"/>
  <c r="J12" i="475"/>
  <c r="B12" i="475"/>
  <c r="J11" i="475"/>
  <c r="B11" i="475"/>
  <c r="J10" i="475"/>
  <c r="B10" i="475"/>
  <c r="B9" i="475"/>
  <c r="J9" i="475" s="1"/>
  <c r="J8" i="475"/>
  <c r="B8" i="475"/>
  <c r="B7" i="475"/>
  <c r="J7" i="475" s="1"/>
  <c r="H6" i="475"/>
  <c r="G6" i="475"/>
  <c r="F6" i="475"/>
  <c r="E6" i="475"/>
  <c r="D6" i="475"/>
  <c r="C6" i="475"/>
  <c r="Q41" i="474"/>
  <c r="M41" i="474"/>
  <c r="R41" i="474" s="1"/>
  <c r="J41" i="474"/>
  <c r="G41" i="474"/>
  <c r="D41" i="474"/>
  <c r="O41" i="474" s="1"/>
  <c r="Q40" i="474"/>
  <c r="P40" i="474"/>
  <c r="O40" i="474"/>
  <c r="M40" i="474"/>
  <c r="R40" i="474" s="1"/>
  <c r="J40" i="474"/>
  <c r="G40" i="474"/>
  <c r="D40" i="474"/>
  <c r="R39" i="474"/>
  <c r="O39" i="474"/>
  <c r="M39" i="474"/>
  <c r="J39" i="474"/>
  <c r="Q39" i="474" s="1"/>
  <c r="G39" i="474"/>
  <c r="P39" i="474" s="1"/>
  <c r="D39" i="474"/>
  <c r="Q38" i="474"/>
  <c r="M38" i="474"/>
  <c r="R38" i="474" s="1"/>
  <c r="J38" i="474"/>
  <c r="G38" i="474"/>
  <c r="D38" i="474"/>
  <c r="O38" i="474" s="1"/>
  <c r="P37" i="474"/>
  <c r="O37" i="474"/>
  <c r="M37" i="474"/>
  <c r="R37" i="474" s="1"/>
  <c r="J37" i="474"/>
  <c r="Q37" i="474" s="1"/>
  <c r="G37" i="474"/>
  <c r="D37" i="474"/>
  <c r="R36" i="474"/>
  <c r="O36" i="474"/>
  <c r="M36" i="474"/>
  <c r="J36" i="474"/>
  <c r="Q36" i="474" s="1"/>
  <c r="G36" i="474"/>
  <c r="P36" i="474" s="1"/>
  <c r="D36" i="474"/>
  <c r="Q35" i="474"/>
  <c r="M35" i="474"/>
  <c r="R35" i="474" s="1"/>
  <c r="J35" i="474"/>
  <c r="G35" i="474"/>
  <c r="D35" i="474"/>
  <c r="O35" i="474" s="1"/>
  <c r="Q34" i="474"/>
  <c r="O34" i="474"/>
  <c r="M34" i="474"/>
  <c r="R34" i="474" s="1"/>
  <c r="J34" i="474"/>
  <c r="G34" i="474"/>
  <c r="D34" i="474"/>
  <c r="R33" i="474"/>
  <c r="O33" i="474"/>
  <c r="M33" i="474"/>
  <c r="J33" i="474"/>
  <c r="Q33" i="474" s="1"/>
  <c r="G33" i="474"/>
  <c r="P33" i="474" s="1"/>
  <c r="D33" i="474"/>
  <c r="Q32" i="474"/>
  <c r="M32" i="474"/>
  <c r="R32" i="474" s="1"/>
  <c r="J32" i="474"/>
  <c r="G32" i="474"/>
  <c r="D32" i="474"/>
  <c r="O32" i="474" s="1"/>
  <c r="O31" i="474"/>
  <c r="M31" i="474"/>
  <c r="R31" i="474" s="1"/>
  <c r="J31" i="474"/>
  <c r="Q31" i="474" s="1"/>
  <c r="G31" i="474"/>
  <c r="D31" i="474"/>
  <c r="R30" i="474"/>
  <c r="O30" i="474"/>
  <c r="M30" i="474"/>
  <c r="J30" i="474"/>
  <c r="Q30" i="474" s="1"/>
  <c r="G30" i="474"/>
  <c r="D30" i="474"/>
  <c r="Q29" i="474"/>
  <c r="M29" i="474"/>
  <c r="R29" i="474" s="1"/>
  <c r="J29" i="474"/>
  <c r="G29" i="474"/>
  <c r="D29" i="474"/>
  <c r="O29" i="474" s="1"/>
  <c r="P28" i="474"/>
  <c r="O28" i="474"/>
  <c r="M28" i="474"/>
  <c r="R28" i="474" s="1"/>
  <c r="J28" i="474"/>
  <c r="Q28" i="474" s="1"/>
  <c r="G28" i="474"/>
  <c r="D28" i="474"/>
  <c r="R27" i="474"/>
  <c r="O27" i="474"/>
  <c r="M27" i="474"/>
  <c r="J27" i="474"/>
  <c r="Q27" i="474" s="1"/>
  <c r="G27" i="474"/>
  <c r="P27" i="474" s="1"/>
  <c r="D27" i="474"/>
  <c r="Q26" i="474"/>
  <c r="M26" i="474"/>
  <c r="R26" i="474" s="1"/>
  <c r="J26" i="474"/>
  <c r="G26" i="474"/>
  <c r="D26" i="474"/>
  <c r="O26" i="474" s="1"/>
  <c r="P25" i="474"/>
  <c r="O25" i="474"/>
  <c r="M25" i="474"/>
  <c r="R25" i="474" s="1"/>
  <c r="J25" i="474"/>
  <c r="Q25" i="474" s="1"/>
  <c r="G25" i="474"/>
  <c r="D25" i="474"/>
  <c r="R24" i="474"/>
  <c r="O24" i="474"/>
  <c r="M24" i="474"/>
  <c r="J24" i="474"/>
  <c r="Q24" i="474" s="1"/>
  <c r="G24" i="474"/>
  <c r="P24" i="474" s="1"/>
  <c r="D24" i="474"/>
  <c r="R23" i="474"/>
  <c r="Q23" i="474"/>
  <c r="M23" i="474"/>
  <c r="J23" i="474"/>
  <c r="G23" i="474"/>
  <c r="D23" i="474"/>
  <c r="O23" i="474" s="1"/>
  <c r="O22" i="474"/>
  <c r="M22" i="474"/>
  <c r="R22" i="474" s="1"/>
  <c r="J22" i="474"/>
  <c r="Q22" i="474" s="1"/>
  <c r="G22" i="474"/>
  <c r="D22" i="474"/>
  <c r="R21" i="474"/>
  <c r="O21" i="474"/>
  <c r="M21" i="474"/>
  <c r="J21" i="474"/>
  <c r="Q21" i="474" s="1"/>
  <c r="G21" i="474"/>
  <c r="P21" i="474" s="1"/>
  <c r="D21" i="474"/>
  <c r="R20" i="474"/>
  <c r="Q20" i="474"/>
  <c r="M20" i="474"/>
  <c r="J20" i="474"/>
  <c r="G20" i="474"/>
  <c r="D20" i="474"/>
  <c r="O20" i="474" s="1"/>
  <c r="O19" i="474"/>
  <c r="M19" i="474"/>
  <c r="R19" i="474" s="1"/>
  <c r="J19" i="474"/>
  <c r="Q19" i="474" s="1"/>
  <c r="G19" i="474"/>
  <c r="D19" i="474"/>
  <c r="R18" i="474"/>
  <c r="O18" i="474"/>
  <c r="M18" i="474"/>
  <c r="J18" i="474"/>
  <c r="Q18" i="474" s="1"/>
  <c r="G18" i="474"/>
  <c r="D18" i="474"/>
  <c r="R17" i="474"/>
  <c r="Q17" i="474"/>
  <c r="M17" i="474"/>
  <c r="J17" i="474"/>
  <c r="G17" i="474"/>
  <c r="D17" i="474"/>
  <c r="O17" i="474" s="1"/>
  <c r="Q16" i="474"/>
  <c r="P16" i="474"/>
  <c r="O16" i="474"/>
  <c r="M16" i="474"/>
  <c r="R16" i="474" s="1"/>
  <c r="J16" i="474"/>
  <c r="G16" i="474"/>
  <c r="D16" i="474"/>
  <c r="R15" i="474"/>
  <c r="O15" i="474"/>
  <c r="M15" i="474"/>
  <c r="J15" i="474"/>
  <c r="Q15" i="474" s="1"/>
  <c r="G15" i="474"/>
  <c r="P15" i="474" s="1"/>
  <c r="D15" i="474"/>
  <c r="Q14" i="474"/>
  <c r="M14" i="474"/>
  <c r="R14" i="474" s="1"/>
  <c r="J14" i="474"/>
  <c r="G14" i="474"/>
  <c r="D14" i="474"/>
  <c r="O14" i="474" s="1"/>
  <c r="P13" i="474"/>
  <c r="O13" i="474"/>
  <c r="M13" i="474"/>
  <c r="R13" i="474" s="1"/>
  <c r="J13" i="474"/>
  <c r="Q13" i="474" s="1"/>
  <c r="G13" i="474"/>
  <c r="D13" i="474"/>
  <c r="R12" i="474"/>
  <c r="O12" i="474"/>
  <c r="M12" i="474"/>
  <c r="J12" i="474"/>
  <c r="Q12" i="474" s="1"/>
  <c r="G12" i="474"/>
  <c r="P12" i="474" s="1"/>
  <c r="D12" i="474"/>
  <c r="Q11" i="474"/>
  <c r="M11" i="474"/>
  <c r="R11" i="474" s="1"/>
  <c r="J11" i="474"/>
  <c r="G11" i="474"/>
  <c r="D11" i="474"/>
  <c r="O11" i="474" s="1"/>
  <c r="Q10" i="474"/>
  <c r="O10" i="474"/>
  <c r="M10" i="474"/>
  <c r="J10" i="474"/>
  <c r="G10" i="474"/>
  <c r="D10" i="474"/>
  <c r="R9" i="474"/>
  <c r="O9" i="474"/>
  <c r="M9" i="474"/>
  <c r="J9" i="474"/>
  <c r="G9" i="474"/>
  <c r="P9" i="474" s="1"/>
  <c r="L8" i="474"/>
  <c r="K8" i="474"/>
  <c r="I8" i="474"/>
  <c r="H8" i="474"/>
  <c r="G8" i="474"/>
  <c r="F8" i="474"/>
  <c r="E8" i="474"/>
  <c r="C8" i="474"/>
  <c r="B8" i="474"/>
  <c r="M5" i="474"/>
  <c r="M4" i="474"/>
  <c r="L41" i="473"/>
  <c r="K41" i="473"/>
  <c r="F41" i="473"/>
  <c r="P41" i="474" s="1"/>
  <c r="L40" i="473"/>
  <c r="K40" i="473"/>
  <c r="F40" i="473"/>
  <c r="G38" i="479" s="1"/>
  <c r="F39" i="473"/>
  <c r="F38" i="473"/>
  <c r="L37" i="473"/>
  <c r="K37" i="473"/>
  <c r="F37" i="473"/>
  <c r="L36" i="473"/>
  <c r="K36" i="473"/>
  <c r="F36" i="473"/>
  <c r="F35" i="473"/>
  <c r="F34" i="473"/>
  <c r="L33" i="473"/>
  <c r="K33" i="473"/>
  <c r="F33" i="473"/>
  <c r="L32" i="473"/>
  <c r="K32" i="473"/>
  <c r="F32" i="473"/>
  <c r="P32" i="474" s="1"/>
  <c r="F31" i="473"/>
  <c r="F30" i="473"/>
  <c r="L29" i="473"/>
  <c r="K29" i="473"/>
  <c r="F29" i="473"/>
  <c r="P29" i="474" s="1"/>
  <c r="L28" i="473"/>
  <c r="K28" i="473"/>
  <c r="F28" i="473"/>
  <c r="G26" i="479" s="1"/>
  <c r="F27" i="473"/>
  <c r="F26" i="473"/>
  <c r="L25" i="473"/>
  <c r="K25" i="473"/>
  <c r="F25" i="473"/>
  <c r="L24" i="473"/>
  <c r="K24" i="473"/>
  <c r="F24" i="473"/>
  <c r="F23" i="473"/>
  <c r="F22" i="473"/>
  <c r="L21" i="473"/>
  <c r="K21" i="473"/>
  <c r="F21" i="473"/>
  <c r="L20" i="473"/>
  <c r="K20" i="473"/>
  <c r="F20" i="473"/>
  <c r="P20" i="474" s="1"/>
  <c r="F19" i="473"/>
  <c r="F18" i="473"/>
  <c r="L17" i="473"/>
  <c r="K17" i="473"/>
  <c r="F17" i="473"/>
  <c r="P17" i="474" s="1"/>
  <c r="L16" i="473"/>
  <c r="K16" i="473"/>
  <c r="F16" i="473"/>
  <c r="G14" i="479" s="1"/>
  <c r="F15" i="473"/>
  <c r="F14" i="473"/>
  <c r="L13" i="473"/>
  <c r="K13" i="473"/>
  <c r="F13" i="473"/>
  <c r="L12" i="473"/>
  <c r="K12" i="473"/>
  <c r="F12" i="473"/>
  <c r="F11" i="473"/>
  <c r="K9" i="476" s="1"/>
  <c r="F10" i="473"/>
  <c r="L9" i="473"/>
  <c r="K9" i="473"/>
  <c r="F9" i="473"/>
  <c r="M8" i="473"/>
  <c r="J8" i="473"/>
  <c r="I8" i="473"/>
  <c r="H8" i="473"/>
  <c r="G8" i="473"/>
  <c r="E8" i="473"/>
  <c r="D8" i="473"/>
  <c r="C8" i="473"/>
  <c r="B8" i="473"/>
  <c r="L5" i="473"/>
  <c r="L4" i="473"/>
  <c r="O43" i="472"/>
  <c r="N43" i="472"/>
  <c r="M43" i="472"/>
  <c r="J43" i="472"/>
  <c r="G43" i="472"/>
  <c r="D43" i="472"/>
  <c r="P42" i="472"/>
  <c r="O42" i="472"/>
  <c r="N42" i="472"/>
  <c r="M42" i="472"/>
  <c r="J42" i="472"/>
  <c r="G42" i="472"/>
  <c r="D42" i="472"/>
  <c r="O41" i="472"/>
  <c r="N41" i="472"/>
  <c r="P41" i="472" s="1"/>
  <c r="M41" i="472"/>
  <c r="J41" i="472"/>
  <c r="G41" i="472"/>
  <c r="D41" i="472"/>
  <c r="O40" i="472"/>
  <c r="N40" i="472"/>
  <c r="P40" i="472" s="1"/>
  <c r="M40" i="472"/>
  <c r="J40" i="472"/>
  <c r="G40" i="472"/>
  <c r="D40" i="472"/>
  <c r="O39" i="472"/>
  <c r="N39" i="472"/>
  <c r="P39" i="472" s="1"/>
  <c r="M39" i="472"/>
  <c r="J39" i="472"/>
  <c r="G39" i="472"/>
  <c r="D39" i="472"/>
  <c r="P38" i="472"/>
  <c r="O38" i="472"/>
  <c r="N38" i="472"/>
  <c r="M38" i="472"/>
  <c r="J38" i="472"/>
  <c r="G38" i="472"/>
  <c r="D38" i="472"/>
  <c r="O37" i="472"/>
  <c r="P37" i="472" s="1"/>
  <c r="N37" i="472"/>
  <c r="M37" i="472"/>
  <c r="J37" i="472"/>
  <c r="G37" i="472"/>
  <c r="D37" i="472"/>
  <c r="O36" i="472"/>
  <c r="N36" i="472"/>
  <c r="P36" i="472" s="1"/>
  <c r="M36" i="472"/>
  <c r="J36" i="472"/>
  <c r="G36" i="472"/>
  <c r="D36" i="472"/>
  <c r="O35" i="472"/>
  <c r="N35" i="472"/>
  <c r="P35" i="472" s="1"/>
  <c r="M35" i="472"/>
  <c r="J35" i="472"/>
  <c r="G35" i="472"/>
  <c r="D35" i="472"/>
  <c r="P34" i="472"/>
  <c r="O34" i="472"/>
  <c r="N34" i="472"/>
  <c r="M34" i="472"/>
  <c r="J34" i="472"/>
  <c r="G34" i="472"/>
  <c r="D34" i="472"/>
  <c r="P33" i="472"/>
  <c r="O33" i="472"/>
  <c r="N33" i="472"/>
  <c r="M33" i="472"/>
  <c r="J33" i="472"/>
  <c r="G33" i="472"/>
  <c r="D33" i="472"/>
  <c r="O32" i="472"/>
  <c r="N32" i="472"/>
  <c r="M32" i="472"/>
  <c r="J32" i="472"/>
  <c r="G32" i="472"/>
  <c r="D32" i="472"/>
  <c r="O31" i="472"/>
  <c r="N31" i="472"/>
  <c r="P31" i="472" s="1"/>
  <c r="M31" i="472"/>
  <c r="J31" i="472"/>
  <c r="G31" i="472"/>
  <c r="D31" i="472"/>
  <c r="P30" i="472"/>
  <c r="O30" i="472"/>
  <c r="N30" i="472"/>
  <c r="M30" i="472"/>
  <c r="J30" i="472"/>
  <c r="G30" i="472"/>
  <c r="D30" i="472"/>
  <c r="O29" i="472"/>
  <c r="N29" i="472"/>
  <c r="P29" i="472" s="1"/>
  <c r="M29" i="472"/>
  <c r="J29" i="472"/>
  <c r="G29" i="472"/>
  <c r="D29" i="472"/>
  <c r="O28" i="472"/>
  <c r="N28" i="472"/>
  <c r="P28" i="472" s="1"/>
  <c r="M28" i="472"/>
  <c r="J28" i="472"/>
  <c r="G28" i="472"/>
  <c r="D28" i="472"/>
  <c r="O27" i="472"/>
  <c r="N27" i="472"/>
  <c r="P27" i="472" s="1"/>
  <c r="M27" i="472"/>
  <c r="J27" i="472"/>
  <c r="G27" i="472"/>
  <c r="D27" i="472"/>
  <c r="O26" i="472"/>
  <c r="N26" i="472"/>
  <c r="P26" i="472" s="1"/>
  <c r="M26" i="472"/>
  <c r="J26" i="472"/>
  <c r="G26" i="472"/>
  <c r="D26" i="472"/>
  <c r="P25" i="472"/>
  <c r="O25" i="472"/>
  <c r="N25" i="472"/>
  <c r="M25" i="472"/>
  <c r="J25" i="472"/>
  <c r="G25" i="472"/>
  <c r="D25" i="472"/>
  <c r="P24" i="472"/>
  <c r="O24" i="472"/>
  <c r="N24" i="472"/>
  <c r="M24" i="472"/>
  <c r="J24" i="472"/>
  <c r="G24" i="472"/>
  <c r="D24" i="472"/>
  <c r="O23" i="472"/>
  <c r="N23" i="472"/>
  <c r="P23" i="472" s="1"/>
  <c r="M23" i="472"/>
  <c r="J23" i="472"/>
  <c r="G23" i="472"/>
  <c r="D23" i="472"/>
  <c r="P22" i="472"/>
  <c r="O22" i="472"/>
  <c r="N22" i="472"/>
  <c r="M22" i="472"/>
  <c r="J22" i="472"/>
  <c r="G22" i="472"/>
  <c r="D22" i="472"/>
  <c r="P21" i="472"/>
  <c r="O21" i="472"/>
  <c r="N21" i="472"/>
  <c r="M21" i="472"/>
  <c r="J21" i="472"/>
  <c r="G21" i="472"/>
  <c r="D21" i="472"/>
  <c r="O20" i="472"/>
  <c r="N20" i="472"/>
  <c r="P20" i="472" s="1"/>
  <c r="M20" i="472"/>
  <c r="J20" i="472"/>
  <c r="G20" i="472"/>
  <c r="D20" i="472"/>
  <c r="O19" i="472"/>
  <c r="N19" i="472"/>
  <c r="M19" i="472"/>
  <c r="J19" i="472"/>
  <c r="G19" i="472"/>
  <c r="D19" i="472"/>
  <c r="P18" i="472"/>
  <c r="O18" i="472"/>
  <c r="N18" i="472"/>
  <c r="M18" i="472"/>
  <c r="J18" i="472"/>
  <c r="G18" i="472"/>
  <c r="D18" i="472"/>
  <c r="O17" i="472"/>
  <c r="N17" i="472"/>
  <c r="P17" i="472" s="1"/>
  <c r="M17" i="472"/>
  <c r="J17" i="472"/>
  <c r="G17" i="472"/>
  <c r="D17" i="472"/>
  <c r="O16" i="472"/>
  <c r="N16" i="472"/>
  <c r="P16" i="472" s="1"/>
  <c r="M16" i="472"/>
  <c r="J16" i="472"/>
  <c r="G16" i="472"/>
  <c r="D16" i="472"/>
  <c r="O15" i="472"/>
  <c r="N15" i="472"/>
  <c r="P15" i="472" s="1"/>
  <c r="M15" i="472"/>
  <c r="J15" i="472"/>
  <c r="G15" i="472"/>
  <c r="D15" i="472"/>
  <c r="P14" i="472"/>
  <c r="O14" i="472"/>
  <c r="N14" i="472"/>
  <c r="M14" i="472"/>
  <c r="J14" i="472"/>
  <c r="G14" i="472"/>
  <c r="D14" i="472"/>
  <c r="O13" i="472"/>
  <c r="P13" i="472" s="1"/>
  <c r="N13" i="472"/>
  <c r="M13" i="472"/>
  <c r="J13" i="472"/>
  <c r="G13" i="472"/>
  <c r="D13" i="472"/>
  <c r="O12" i="472"/>
  <c r="N12" i="472"/>
  <c r="P12" i="472" s="1"/>
  <c r="M12" i="472"/>
  <c r="J12" i="472"/>
  <c r="G12" i="472"/>
  <c r="D12" i="472"/>
  <c r="D10" i="472" s="1"/>
  <c r="O11" i="472"/>
  <c r="N11" i="472"/>
  <c r="P11" i="472" s="1"/>
  <c r="M11" i="472"/>
  <c r="J11" i="472"/>
  <c r="G11" i="472"/>
  <c r="D11" i="472"/>
  <c r="M10" i="472"/>
  <c r="L10" i="472"/>
  <c r="K10" i="472"/>
  <c r="I10" i="472"/>
  <c r="H10" i="472"/>
  <c r="J10" i="472" s="1"/>
  <c r="F10" i="472"/>
  <c r="E10" i="472"/>
  <c r="C10" i="472"/>
  <c r="B10" i="472"/>
  <c r="D5" i="471"/>
  <c r="C5" i="471"/>
  <c r="B5" i="471"/>
  <c r="B39" i="470"/>
  <c r="B38" i="470"/>
  <c r="B37" i="470"/>
  <c r="B36" i="470"/>
  <c r="B35" i="470"/>
  <c r="B34" i="470"/>
  <c r="B33" i="470"/>
  <c r="B32" i="470"/>
  <c r="B31" i="470"/>
  <c r="B30" i="470"/>
  <c r="B29" i="470"/>
  <c r="B28" i="470"/>
  <c r="B27" i="470"/>
  <c r="B26" i="470"/>
  <c r="B25" i="470"/>
  <c r="B24" i="470"/>
  <c r="B23" i="470"/>
  <c r="B22" i="470"/>
  <c r="B21" i="470"/>
  <c r="B20" i="470"/>
  <c r="B19" i="470"/>
  <c r="B18" i="470"/>
  <c r="B17" i="470"/>
  <c r="B16" i="470"/>
  <c r="B15" i="470"/>
  <c r="B14" i="470"/>
  <c r="B13" i="470"/>
  <c r="B12" i="470"/>
  <c r="B11" i="470"/>
  <c r="B10" i="470"/>
  <c r="B9" i="470"/>
  <c r="B8" i="470"/>
  <c r="B7" i="470"/>
  <c r="E6" i="470"/>
  <c r="D6" i="470"/>
  <c r="C6" i="470"/>
  <c r="B6" i="470" s="1"/>
  <c r="B3" i="470"/>
  <c r="F42" i="469"/>
  <c r="B42" i="469"/>
  <c r="F41" i="469"/>
  <c r="B41" i="469"/>
  <c r="F40" i="469"/>
  <c r="B40" i="469"/>
  <c r="B39" i="469"/>
  <c r="F39" i="469" s="1"/>
  <c r="F38" i="469"/>
  <c r="B38" i="469"/>
  <c r="B37" i="469"/>
  <c r="F37" i="469" s="1"/>
  <c r="F36" i="469"/>
  <c r="B36" i="469"/>
  <c r="B35" i="469"/>
  <c r="F35" i="469" s="1"/>
  <c r="F34" i="469"/>
  <c r="B34" i="469"/>
  <c r="B33" i="469"/>
  <c r="F33" i="469" s="1"/>
  <c r="B32" i="469"/>
  <c r="F32" i="469" s="1"/>
  <c r="B31" i="469"/>
  <c r="F31" i="469" s="1"/>
  <c r="F30" i="469"/>
  <c r="B30" i="469"/>
  <c r="F29" i="469"/>
  <c r="B29" i="469"/>
  <c r="B28" i="469"/>
  <c r="F28" i="469" s="1"/>
  <c r="F27" i="469"/>
  <c r="B27" i="469"/>
  <c r="F26" i="469"/>
  <c r="B26" i="469"/>
  <c r="B25" i="469"/>
  <c r="F25" i="469" s="1"/>
  <c r="F24" i="469"/>
  <c r="B24" i="469"/>
  <c r="F23" i="469"/>
  <c r="B23" i="469"/>
  <c r="B22" i="469"/>
  <c r="F22" i="469" s="1"/>
  <c r="F21" i="469"/>
  <c r="B21" i="469"/>
  <c r="F20" i="469"/>
  <c r="B20" i="469"/>
  <c r="B19" i="469"/>
  <c r="F19" i="469" s="1"/>
  <c r="F18" i="469"/>
  <c r="B18" i="469"/>
  <c r="F17" i="469"/>
  <c r="B17" i="469"/>
  <c r="B16" i="469"/>
  <c r="F16" i="469" s="1"/>
  <c r="B15" i="469"/>
  <c r="B9" i="469" s="1"/>
  <c r="F14" i="469"/>
  <c r="B14" i="469"/>
  <c r="B13" i="469"/>
  <c r="F13" i="469" s="1"/>
  <c r="F12" i="469"/>
  <c r="B12" i="469"/>
  <c r="F11" i="469"/>
  <c r="B11" i="469"/>
  <c r="B10" i="469"/>
  <c r="F10" i="469" s="1"/>
  <c r="D9" i="469"/>
  <c r="C9" i="469"/>
  <c r="B6" i="469"/>
  <c r="B5" i="469"/>
  <c r="B4" i="469"/>
  <c r="B3" i="469"/>
  <c r="B42" i="468"/>
  <c r="F42" i="468" s="1"/>
  <c r="F41" i="468"/>
  <c r="B41" i="468"/>
  <c r="B40" i="468"/>
  <c r="F40" i="468" s="1"/>
  <c r="B39" i="468"/>
  <c r="F39" i="468" s="1"/>
  <c r="F38" i="468"/>
  <c r="B38" i="468"/>
  <c r="B37" i="468"/>
  <c r="F37" i="468" s="1"/>
  <c r="B36" i="468"/>
  <c r="F36" i="468" s="1"/>
  <c r="B35" i="468"/>
  <c r="F35" i="468" s="1"/>
  <c r="F34" i="468"/>
  <c r="B34" i="468"/>
  <c r="B33" i="468"/>
  <c r="F33" i="468" s="1"/>
  <c r="F32" i="468"/>
  <c r="B32" i="468"/>
  <c r="F31" i="468"/>
  <c r="B31" i="468"/>
  <c r="B30" i="468"/>
  <c r="F30" i="468" s="1"/>
  <c r="F29" i="468"/>
  <c r="B29" i="468"/>
  <c r="F28" i="468"/>
  <c r="B28" i="468"/>
  <c r="B27" i="468"/>
  <c r="F27" i="468" s="1"/>
  <c r="F26" i="468"/>
  <c r="B26" i="468"/>
  <c r="F25" i="468"/>
  <c r="B25" i="468"/>
  <c r="B24" i="468"/>
  <c r="F24" i="468" s="1"/>
  <c r="B23" i="468"/>
  <c r="F23" i="468" s="1"/>
  <c r="B22" i="468"/>
  <c r="F22" i="468" s="1"/>
  <c r="F21" i="468"/>
  <c r="B21" i="468"/>
  <c r="B20" i="468"/>
  <c r="F20" i="468" s="1"/>
  <c r="F19" i="468"/>
  <c r="B19" i="468"/>
  <c r="B18" i="468"/>
  <c r="F18" i="468" s="1"/>
  <c r="B17" i="468"/>
  <c r="F17" i="468" s="1"/>
  <c r="F16" i="468"/>
  <c r="B16" i="468"/>
  <c r="F15" i="468"/>
  <c r="B15" i="468"/>
  <c r="B14" i="468"/>
  <c r="F14" i="468" s="1"/>
  <c r="B13" i="468"/>
  <c r="F13" i="468" s="1"/>
  <c r="B12" i="468"/>
  <c r="F12" i="468" s="1"/>
  <c r="F11" i="468"/>
  <c r="B11" i="468"/>
  <c r="B10" i="468"/>
  <c r="D9" i="468"/>
  <c r="C9" i="468"/>
  <c r="B6" i="468"/>
  <c r="B5" i="468"/>
  <c r="B4" i="468"/>
  <c r="B3" i="468"/>
  <c r="F42" i="467"/>
  <c r="B42" i="467"/>
  <c r="B41" i="467"/>
  <c r="F41" i="467" s="1"/>
  <c r="F40" i="467"/>
  <c r="B40" i="467"/>
  <c r="F39" i="467"/>
  <c r="B39" i="467"/>
  <c r="B38" i="467"/>
  <c r="F38" i="467" s="1"/>
  <c r="F37" i="467"/>
  <c r="B37" i="467"/>
  <c r="F36" i="467"/>
  <c r="B36" i="467"/>
  <c r="B35" i="467"/>
  <c r="F35" i="467" s="1"/>
  <c r="F34" i="467"/>
  <c r="B34" i="467"/>
  <c r="F33" i="467"/>
  <c r="B33" i="467"/>
  <c r="B32" i="467"/>
  <c r="F32" i="467" s="1"/>
  <c r="F31" i="467"/>
  <c r="B31" i="467"/>
  <c r="F30" i="467"/>
  <c r="B30" i="467"/>
  <c r="B29" i="467"/>
  <c r="F29" i="467" s="1"/>
  <c r="F28" i="467"/>
  <c r="B28" i="467"/>
  <c r="F27" i="467"/>
  <c r="B27" i="467"/>
  <c r="B26" i="467"/>
  <c r="F26" i="467" s="1"/>
  <c r="B25" i="467"/>
  <c r="F25" i="467" s="1"/>
  <c r="F24" i="467"/>
  <c r="B24" i="467"/>
  <c r="B23" i="467"/>
  <c r="F23" i="467" s="1"/>
  <c r="F22" i="467"/>
  <c r="B22" i="467"/>
  <c r="F21" i="467"/>
  <c r="B21" i="467"/>
  <c r="B20" i="467"/>
  <c r="F20" i="467" s="1"/>
  <c r="B19" i="467"/>
  <c r="F19" i="467" s="1"/>
  <c r="F18" i="467"/>
  <c r="B18" i="467"/>
  <c r="B17" i="467"/>
  <c r="F17" i="467" s="1"/>
  <c r="F16" i="467"/>
  <c r="B16" i="467"/>
  <c r="F15" i="467"/>
  <c r="B15" i="467"/>
  <c r="B14" i="467"/>
  <c r="F14" i="467" s="1"/>
  <c r="B13" i="467"/>
  <c r="F13" i="467" s="1"/>
  <c r="F12" i="467"/>
  <c r="B12" i="467"/>
  <c r="B11" i="467"/>
  <c r="F10" i="467"/>
  <c r="B10" i="467"/>
  <c r="D9" i="467"/>
  <c r="C9" i="467"/>
  <c r="B6" i="467"/>
  <c r="B5" i="467"/>
  <c r="B4" i="467"/>
  <c r="B3" i="467"/>
  <c r="F42" i="466"/>
  <c r="B42" i="466"/>
  <c r="B41" i="466"/>
  <c r="F41" i="466" s="1"/>
  <c r="B40" i="466"/>
  <c r="F40" i="466" s="1"/>
  <c r="F39" i="466"/>
  <c r="B39" i="466"/>
  <c r="B38" i="466"/>
  <c r="F38" i="466" s="1"/>
  <c r="F37" i="466"/>
  <c r="B37" i="466"/>
  <c r="F36" i="466"/>
  <c r="B36" i="466"/>
  <c r="B35" i="466"/>
  <c r="F35" i="466" s="1"/>
  <c r="B34" i="466"/>
  <c r="F34" i="466" s="1"/>
  <c r="F33" i="466"/>
  <c r="B33" i="466"/>
  <c r="B32" i="466"/>
  <c r="F32" i="466" s="1"/>
  <c r="F31" i="466"/>
  <c r="B31" i="466"/>
  <c r="F30" i="466"/>
  <c r="B30" i="466"/>
  <c r="B29" i="466"/>
  <c r="F29" i="466" s="1"/>
  <c r="B28" i="466"/>
  <c r="F28" i="466" s="1"/>
  <c r="F27" i="466"/>
  <c r="B27" i="466"/>
  <c r="B26" i="466"/>
  <c r="F26" i="466" s="1"/>
  <c r="F25" i="466"/>
  <c r="B25" i="466"/>
  <c r="F24" i="466"/>
  <c r="B24" i="466"/>
  <c r="B23" i="466"/>
  <c r="F23" i="466" s="1"/>
  <c r="B22" i="466"/>
  <c r="F22" i="466" s="1"/>
  <c r="F21" i="466"/>
  <c r="B21" i="466"/>
  <c r="B20" i="466"/>
  <c r="F20" i="466" s="1"/>
  <c r="F19" i="466"/>
  <c r="B19" i="466"/>
  <c r="F18" i="466"/>
  <c r="B18" i="466"/>
  <c r="B17" i="466"/>
  <c r="F17" i="466" s="1"/>
  <c r="B16" i="466"/>
  <c r="F16" i="466" s="1"/>
  <c r="F15" i="466"/>
  <c r="B15" i="466"/>
  <c r="B14" i="466"/>
  <c r="F14" i="466" s="1"/>
  <c r="F13" i="466"/>
  <c r="B13" i="466"/>
  <c r="F12" i="466"/>
  <c r="B12" i="466"/>
  <c r="B11" i="466"/>
  <c r="F11" i="466" s="1"/>
  <c r="B10" i="466"/>
  <c r="F10" i="466" s="1"/>
  <c r="D9" i="466"/>
  <c r="C9" i="466"/>
  <c r="B42" i="465"/>
  <c r="F42" i="465" s="1"/>
  <c r="F41" i="465"/>
  <c r="B41" i="465"/>
  <c r="B40" i="465"/>
  <c r="F40" i="465" s="1"/>
  <c r="F39" i="465"/>
  <c r="B39" i="465"/>
  <c r="F38" i="465"/>
  <c r="B38" i="465"/>
  <c r="B37" i="465"/>
  <c r="F37" i="465" s="1"/>
  <c r="B36" i="465"/>
  <c r="F36" i="465" s="1"/>
  <c r="F35" i="465"/>
  <c r="B35" i="465"/>
  <c r="B34" i="465"/>
  <c r="F34" i="465" s="1"/>
  <c r="F33" i="465"/>
  <c r="B33" i="465"/>
  <c r="F32" i="465"/>
  <c r="B32" i="465"/>
  <c r="B31" i="465"/>
  <c r="F31" i="465" s="1"/>
  <c r="F30" i="465"/>
  <c r="B30" i="465"/>
  <c r="F29" i="465"/>
  <c r="B29" i="465"/>
  <c r="B28" i="465"/>
  <c r="F28" i="465" s="1"/>
  <c r="F27" i="465"/>
  <c r="B27" i="465"/>
  <c r="F26" i="465"/>
  <c r="B26" i="465"/>
  <c r="B25" i="465"/>
  <c r="F25" i="465" s="1"/>
  <c r="B24" i="465"/>
  <c r="F24" i="465" s="1"/>
  <c r="F23" i="465"/>
  <c r="B23" i="465"/>
  <c r="B22" i="465"/>
  <c r="F22" i="465" s="1"/>
  <c r="F21" i="465"/>
  <c r="B21" i="465"/>
  <c r="F20" i="465"/>
  <c r="B20" i="465"/>
  <c r="B19" i="465"/>
  <c r="F19" i="465" s="1"/>
  <c r="F18" i="465"/>
  <c r="B18" i="465"/>
  <c r="F17" i="465"/>
  <c r="B17" i="465"/>
  <c r="B16" i="465"/>
  <c r="F16" i="465" s="1"/>
  <c r="F15" i="465"/>
  <c r="B15" i="465"/>
  <c r="F14" i="465"/>
  <c r="B14" i="465"/>
  <c r="B13" i="465"/>
  <c r="F13" i="465" s="1"/>
  <c r="F12" i="465"/>
  <c r="B12" i="465"/>
  <c r="F11" i="465"/>
  <c r="B11" i="465"/>
  <c r="B10" i="465"/>
  <c r="F10" i="465" s="1"/>
  <c r="D9" i="465"/>
  <c r="C9" i="465"/>
  <c r="B42" i="464"/>
  <c r="B41" i="464"/>
  <c r="E40" i="464"/>
  <c r="B40" i="464"/>
  <c r="B39" i="464"/>
  <c r="B38" i="464"/>
  <c r="B37" i="464"/>
  <c r="B36" i="464"/>
  <c r="B35" i="464"/>
  <c r="E34" i="464"/>
  <c r="B34" i="464"/>
  <c r="B33" i="464"/>
  <c r="B32" i="464"/>
  <c r="B31" i="464"/>
  <c r="B30" i="464"/>
  <c r="B29" i="464"/>
  <c r="E28" i="464"/>
  <c r="B28" i="464"/>
  <c r="B27" i="464"/>
  <c r="B26" i="464"/>
  <c r="B25" i="464"/>
  <c r="B24" i="464"/>
  <c r="B23" i="464"/>
  <c r="E22" i="464"/>
  <c r="B22" i="464"/>
  <c r="B21" i="464"/>
  <c r="B20" i="464"/>
  <c r="B19" i="464"/>
  <c r="B18" i="464"/>
  <c r="B17" i="464"/>
  <c r="E16" i="464"/>
  <c r="B16" i="464"/>
  <c r="B15" i="464"/>
  <c r="B14" i="464"/>
  <c r="B13" i="464"/>
  <c r="B12" i="464"/>
  <c r="B11" i="464"/>
  <c r="E10" i="464"/>
  <c r="B10" i="464"/>
  <c r="D9" i="464"/>
  <c r="C9" i="464"/>
  <c r="H42" i="463"/>
  <c r="B42" i="463"/>
  <c r="H41" i="463"/>
  <c r="B41" i="463"/>
  <c r="B40" i="463"/>
  <c r="H40" i="463" s="1"/>
  <c r="B39" i="463"/>
  <c r="H39" i="463" s="1"/>
  <c r="H38" i="463"/>
  <c r="B38" i="463"/>
  <c r="B37" i="463"/>
  <c r="H37" i="463" s="1"/>
  <c r="H36" i="463"/>
  <c r="B36" i="463"/>
  <c r="H35" i="463"/>
  <c r="B35" i="463"/>
  <c r="B34" i="463"/>
  <c r="H34" i="463" s="1"/>
  <c r="B33" i="463"/>
  <c r="H33" i="463" s="1"/>
  <c r="H32" i="463"/>
  <c r="B32" i="463"/>
  <c r="B31" i="463"/>
  <c r="H31" i="463" s="1"/>
  <c r="H30" i="463"/>
  <c r="B30" i="463"/>
  <c r="H29" i="463"/>
  <c r="B29" i="463"/>
  <c r="B28" i="463"/>
  <c r="H28" i="463" s="1"/>
  <c r="B27" i="463"/>
  <c r="H27" i="463" s="1"/>
  <c r="H26" i="463"/>
  <c r="B26" i="463"/>
  <c r="B25" i="463"/>
  <c r="H25" i="463" s="1"/>
  <c r="H24" i="463"/>
  <c r="B24" i="463"/>
  <c r="H23" i="463"/>
  <c r="B23" i="463"/>
  <c r="B22" i="463"/>
  <c r="H22" i="463" s="1"/>
  <c r="H21" i="463"/>
  <c r="B21" i="463"/>
  <c r="H20" i="463"/>
  <c r="B20" i="463"/>
  <c r="B19" i="463"/>
  <c r="H19" i="463" s="1"/>
  <c r="H18" i="463"/>
  <c r="B18" i="463"/>
  <c r="H17" i="463"/>
  <c r="B17" i="463"/>
  <c r="B16" i="463"/>
  <c r="H16" i="463" s="1"/>
  <c r="H15" i="463"/>
  <c r="B15" i="463"/>
  <c r="H14" i="463"/>
  <c r="B14" i="463"/>
  <c r="B13" i="463"/>
  <c r="H13" i="463" s="1"/>
  <c r="H12" i="463"/>
  <c r="B12" i="463"/>
  <c r="H11" i="463"/>
  <c r="B11" i="463"/>
  <c r="B10" i="463"/>
  <c r="H10" i="463" s="1"/>
  <c r="D9" i="463"/>
  <c r="C9" i="463"/>
  <c r="F42" i="462"/>
  <c r="B42" i="462"/>
  <c r="B41" i="462"/>
  <c r="F41" i="462" s="1"/>
  <c r="B40" i="462"/>
  <c r="F40" i="462" s="1"/>
  <c r="F39" i="462"/>
  <c r="B39" i="462"/>
  <c r="B38" i="462"/>
  <c r="F38" i="462" s="1"/>
  <c r="F37" i="462"/>
  <c r="B37" i="462"/>
  <c r="F36" i="462"/>
  <c r="B36" i="462"/>
  <c r="B35" i="462"/>
  <c r="F35" i="462" s="1"/>
  <c r="B34" i="462"/>
  <c r="F34" i="462" s="1"/>
  <c r="F33" i="462"/>
  <c r="B33" i="462"/>
  <c r="B32" i="462"/>
  <c r="F32" i="462" s="1"/>
  <c r="F31" i="462"/>
  <c r="B31" i="462"/>
  <c r="F30" i="462"/>
  <c r="B30" i="462"/>
  <c r="B29" i="462"/>
  <c r="F29" i="462" s="1"/>
  <c r="B28" i="462"/>
  <c r="F28" i="462" s="1"/>
  <c r="F27" i="462"/>
  <c r="B27" i="462"/>
  <c r="B26" i="462"/>
  <c r="F26" i="462" s="1"/>
  <c r="F25" i="462"/>
  <c r="B25" i="462"/>
  <c r="F24" i="462"/>
  <c r="B24" i="462"/>
  <c r="B23" i="462"/>
  <c r="F23" i="462" s="1"/>
  <c r="B22" i="462"/>
  <c r="F22" i="462" s="1"/>
  <c r="F21" i="462"/>
  <c r="B21" i="462"/>
  <c r="B20" i="462"/>
  <c r="F20" i="462" s="1"/>
  <c r="F19" i="462"/>
  <c r="B19" i="462"/>
  <c r="F18" i="462"/>
  <c r="B18" i="462"/>
  <c r="B17" i="462"/>
  <c r="F17" i="462" s="1"/>
  <c r="B16" i="462"/>
  <c r="F16" i="462" s="1"/>
  <c r="F15" i="462"/>
  <c r="B15" i="462"/>
  <c r="B14" i="462"/>
  <c r="F14" i="462" s="1"/>
  <c r="F13" i="462"/>
  <c r="B13" i="462"/>
  <c r="F12" i="462"/>
  <c r="B12" i="462"/>
  <c r="B11" i="462"/>
  <c r="F11" i="462" s="1"/>
  <c r="B10" i="462"/>
  <c r="F10" i="462" s="1"/>
  <c r="D9" i="462"/>
  <c r="C9" i="462"/>
  <c r="B42" i="461"/>
  <c r="B41" i="461"/>
  <c r="B40" i="461"/>
  <c r="B39" i="461"/>
  <c r="F38" i="461"/>
  <c r="G38" i="461" s="1"/>
  <c r="B38" i="461"/>
  <c r="B37" i="461"/>
  <c r="B36" i="461"/>
  <c r="B35" i="461"/>
  <c r="B34" i="461"/>
  <c r="B33" i="461"/>
  <c r="B32" i="461"/>
  <c r="B31" i="461"/>
  <c r="B30" i="461"/>
  <c r="B29" i="461"/>
  <c r="B28" i="461"/>
  <c r="B27" i="461"/>
  <c r="B26" i="461"/>
  <c r="B25" i="461"/>
  <c r="B24" i="461"/>
  <c r="B23" i="461"/>
  <c r="B22" i="461"/>
  <c r="B21" i="461"/>
  <c r="B20" i="461"/>
  <c r="B19" i="461"/>
  <c r="B18" i="461"/>
  <c r="B17" i="461"/>
  <c r="B16" i="461"/>
  <c r="B15" i="461"/>
  <c r="B14" i="461"/>
  <c r="B13" i="461"/>
  <c r="B12" i="461"/>
  <c r="B11" i="461"/>
  <c r="B10" i="461"/>
  <c r="D9" i="461"/>
  <c r="C9" i="461"/>
  <c r="B9" i="461"/>
  <c r="F42" i="460"/>
  <c r="B42" i="460"/>
  <c r="B41" i="460"/>
  <c r="F41" i="460" s="1"/>
  <c r="B40" i="460"/>
  <c r="F40" i="460" s="1"/>
  <c r="F39" i="460"/>
  <c r="B39" i="460"/>
  <c r="B38" i="460"/>
  <c r="F38" i="460" s="1"/>
  <c r="F37" i="460"/>
  <c r="B37" i="460"/>
  <c r="F36" i="460"/>
  <c r="B36" i="460"/>
  <c r="B35" i="460"/>
  <c r="F35" i="460" s="1"/>
  <c r="B34" i="460"/>
  <c r="F34" i="460" s="1"/>
  <c r="F33" i="460"/>
  <c r="B33" i="460"/>
  <c r="B32" i="460"/>
  <c r="F32" i="460" s="1"/>
  <c r="F31" i="460"/>
  <c r="B31" i="460"/>
  <c r="F30" i="460"/>
  <c r="B30" i="460"/>
  <c r="B29" i="460"/>
  <c r="F29" i="460" s="1"/>
  <c r="B28" i="460"/>
  <c r="F28" i="460" s="1"/>
  <c r="F27" i="460"/>
  <c r="B27" i="460"/>
  <c r="B26" i="460"/>
  <c r="F26" i="460" s="1"/>
  <c r="F25" i="460"/>
  <c r="B25" i="460"/>
  <c r="F24" i="460"/>
  <c r="B24" i="460"/>
  <c r="B23" i="460"/>
  <c r="F23" i="460" s="1"/>
  <c r="B22" i="460"/>
  <c r="F22" i="460" s="1"/>
  <c r="F21" i="460"/>
  <c r="B21" i="460"/>
  <c r="B20" i="460"/>
  <c r="F20" i="460" s="1"/>
  <c r="F19" i="460"/>
  <c r="B19" i="460"/>
  <c r="F18" i="460"/>
  <c r="B18" i="460"/>
  <c r="B17" i="460"/>
  <c r="F17" i="460" s="1"/>
  <c r="B16" i="460"/>
  <c r="F16" i="460" s="1"/>
  <c r="F15" i="460"/>
  <c r="B15" i="460"/>
  <c r="B14" i="460"/>
  <c r="F14" i="460" s="1"/>
  <c r="F13" i="460"/>
  <c r="B13" i="460"/>
  <c r="F12" i="460"/>
  <c r="B12" i="460"/>
  <c r="B11" i="460"/>
  <c r="F11" i="460" s="1"/>
  <c r="B10" i="460"/>
  <c r="F10" i="460" s="1"/>
  <c r="D9" i="460"/>
  <c r="C9" i="460"/>
  <c r="B42" i="459"/>
  <c r="B41" i="459"/>
  <c r="B40" i="459"/>
  <c r="B39" i="459"/>
  <c r="B38" i="459"/>
  <c r="B37" i="459"/>
  <c r="B36" i="459"/>
  <c r="B35" i="459"/>
  <c r="B34" i="459"/>
  <c r="B33" i="459"/>
  <c r="B32" i="459"/>
  <c r="B31" i="459"/>
  <c r="B30" i="459"/>
  <c r="B29" i="459"/>
  <c r="B28" i="459"/>
  <c r="B27" i="459"/>
  <c r="B26" i="459"/>
  <c r="B25" i="459"/>
  <c r="B24" i="459"/>
  <c r="B23" i="459"/>
  <c r="B22" i="459"/>
  <c r="B21" i="459"/>
  <c r="B20" i="459"/>
  <c r="B19" i="459"/>
  <c r="B18" i="459"/>
  <c r="B17" i="459"/>
  <c r="B16" i="459"/>
  <c r="B15" i="459"/>
  <c r="B14" i="459"/>
  <c r="B13" i="459"/>
  <c r="B12" i="459"/>
  <c r="B11" i="459"/>
  <c r="B10" i="459"/>
  <c r="D9" i="459"/>
  <c r="C9" i="459"/>
  <c r="L6" i="458"/>
  <c r="K6" i="458"/>
  <c r="J6" i="458"/>
  <c r="I6" i="458"/>
  <c r="H6" i="458"/>
  <c r="G6" i="458"/>
  <c r="F6" i="458"/>
  <c r="E6" i="458"/>
  <c r="D6" i="458"/>
  <c r="C6" i="458"/>
  <c r="B6" i="458"/>
  <c r="S42" i="457"/>
  <c r="S41" i="457"/>
  <c r="S40" i="457"/>
  <c r="S39" i="457"/>
  <c r="S38" i="457"/>
  <c r="S37" i="457"/>
  <c r="S36" i="457"/>
  <c r="S35" i="457"/>
  <c r="S34" i="457"/>
  <c r="S33" i="457"/>
  <c r="S32" i="457"/>
  <c r="S31" i="457"/>
  <c r="S30" i="457"/>
  <c r="S29" i="457"/>
  <c r="S28" i="457"/>
  <c r="S27" i="457"/>
  <c r="S26" i="457"/>
  <c r="S25" i="457"/>
  <c r="S24" i="457"/>
  <c r="S23" i="457"/>
  <c r="S22" i="457"/>
  <c r="S21" i="457"/>
  <c r="S20" i="457"/>
  <c r="S19" i="457"/>
  <c r="S18" i="457"/>
  <c r="S17" i="457"/>
  <c r="S16" i="457"/>
  <c r="S15" i="457"/>
  <c r="S14" i="457"/>
  <c r="S13" i="457"/>
  <c r="S12" i="457"/>
  <c r="S11" i="457"/>
  <c r="S10" i="457"/>
  <c r="Q9" i="457"/>
  <c r="P9" i="457"/>
  <c r="O9" i="457"/>
  <c r="N9" i="457"/>
  <c r="M9" i="457"/>
  <c r="L9" i="457"/>
  <c r="K9" i="457"/>
  <c r="J9" i="457"/>
  <c r="I9" i="457"/>
  <c r="H9" i="457"/>
  <c r="G9" i="457"/>
  <c r="F9" i="457"/>
  <c r="E9" i="457"/>
  <c r="D9" i="457"/>
  <c r="C9" i="457"/>
  <c r="B9" i="457"/>
  <c r="O43" i="456"/>
  <c r="N43" i="456"/>
  <c r="M43" i="456"/>
  <c r="L43" i="456"/>
  <c r="K43" i="456"/>
  <c r="J43" i="456"/>
  <c r="O42" i="456"/>
  <c r="N42" i="456"/>
  <c r="M42" i="456"/>
  <c r="L42" i="456"/>
  <c r="K42" i="456"/>
  <c r="J42" i="456"/>
  <c r="O41" i="456"/>
  <c r="N41" i="456"/>
  <c r="M41" i="456"/>
  <c r="L41" i="456"/>
  <c r="K41" i="456"/>
  <c r="J41" i="456"/>
  <c r="O40" i="456"/>
  <c r="N40" i="456"/>
  <c r="M40" i="456"/>
  <c r="L40" i="456"/>
  <c r="K40" i="456"/>
  <c r="J40" i="456"/>
  <c r="O39" i="456"/>
  <c r="N39" i="456"/>
  <c r="M39" i="456"/>
  <c r="L39" i="456"/>
  <c r="K39" i="456"/>
  <c r="J39" i="456"/>
  <c r="O38" i="456"/>
  <c r="N38" i="456"/>
  <c r="M38" i="456"/>
  <c r="L38" i="456"/>
  <c r="K38" i="456"/>
  <c r="J38" i="456"/>
  <c r="O37" i="456"/>
  <c r="N37" i="456"/>
  <c r="M37" i="456"/>
  <c r="L37" i="456"/>
  <c r="K37" i="456"/>
  <c r="J37" i="456"/>
  <c r="O36" i="456"/>
  <c r="N36" i="456"/>
  <c r="M36" i="456"/>
  <c r="L36" i="456"/>
  <c r="K36" i="456"/>
  <c r="J36" i="456"/>
  <c r="O35" i="456"/>
  <c r="N35" i="456"/>
  <c r="M35" i="456"/>
  <c r="L35" i="456"/>
  <c r="K35" i="456"/>
  <c r="J35" i="456"/>
  <c r="O34" i="456"/>
  <c r="N34" i="456"/>
  <c r="M34" i="456"/>
  <c r="L34" i="456"/>
  <c r="K34" i="456"/>
  <c r="J34" i="456"/>
  <c r="O33" i="456"/>
  <c r="N33" i="456"/>
  <c r="M33" i="456"/>
  <c r="L33" i="456"/>
  <c r="K33" i="456"/>
  <c r="J33" i="456"/>
  <c r="O32" i="456"/>
  <c r="N32" i="456"/>
  <c r="M32" i="456"/>
  <c r="L32" i="456"/>
  <c r="K32" i="456"/>
  <c r="J32" i="456"/>
  <c r="O31" i="456"/>
  <c r="N31" i="456"/>
  <c r="M31" i="456"/>
  <c r="L31" i="456"/>
  <c r="K31" i="456"/>
  <c r="J31" i="456"/>
  <c r="O30" i="456"/>
  <c r="N30" i="456"/>
  <c r="M30" i="456"/>
  <c r="L30" i="456"/>
  <c r="K30" i="456"/>
  <c r="J30" i="456"/>
  <c r="O29" i="456"/>
  <c r="N29" i="456"/>
  <c r="M29" i="456"/>
  <c r="L29" i="456"/>
  <c r="K29" i="456"/>
  <c r="J29" i="456"/>
  <c r="O28" i="456"/>
  <c r="N28" i="456"/>
  <c r="M28" i="456"/>
  <c r="L28" i="456"/>
  <c r="K28" i="456"/>
  <c r="J28" i="456"/>
  <c r="O27" i="456"/>
  <c r="N27" i="456"/>
  <c r="M27" i="456"/>
  <c r="L27" i="456"/>
  <c r="K27" i="456"/>
  <c r="J27" i="456"/>
  <c r="O26" i="456"/>
  <c r="N26" i="456"/>
  <c r="M26" i="456"/>
  <c r="L26" i="456"/>
  <c r="K26" i="456"/>
  <c r="J26" i="456"/>
  <c r="O25" i="456"/>
  <c r="N25" i="456"/>
  <c r="M25" i="456"/>
  <c r="L25" i="456"/>
  <c r="K25" i="456"/>
  <c r="J25" i="456"/>
  <c r="O24" i="456"/>
  <c r="N24" i="456"/>
  <c r="M24" i="456"/>
  <c r="L24" i="456"/>
  <c r="K24" i="456"/>
  <c r="J24" i="456"/>
  <c r="O23" i="456"/>
  <c r="N23" i="456"/>
  <c r="M23" i="456"/>
  <c r="L23" i="456"/>
  <c r="K23" i="456"/>
  <c r="J23" i="456"/>
  <c r="O22" i="456"/>
  <c r="N22" i="456"/>
  <c r="M22" i="456"/>
  <c r="L22" i="456"/>
  <c r="K22" i="456"/>
  <c r="J22" i="456"/>
  <c r="O21" i="456"/>
  <c r="N21" i="456"/>
  <c r="M21" i="456"/>
  <c r="L21" i="456"/>
  <c r="K21" i="456"/>
  <c r="J21" i="456"/>
  <c r="O20" i="456"/>
  <c r="N20" i="456"/>
  <c r="M20" i="456"/>
  <c r="L20" i="456"/>
  <c r="K20" i="456"/>
  <c r="J20" i="456"/>
  <c r="O19" i="456"/>
  <c r="N19" i="456"/>
  <c r="M19" i="456"/>
  <c r="L19" i="456"/>
  <c r="K19" i="456"/>
  <c r="J19" i="456"/>
  <c r="O18" i="456"/>
  <c r="N18" i="456"/>
  <c r="M18" i="456"/>
  <c r="L18" i="456"/>
  <c r="K18" i="456"/>
  <c r="J18" i="456"/>
  <c r="O17" i="456"/>
  <c r="N17" i="456"/>
  <c r="M17" i="456"/>
  <c r="L17" i="456"/>
  <c r="K17" i="456"/>
  <c r="J17" i="456"/>
  <c r="O16" i="456"/>
  <c r="N16" i="456"/>
  <c r="M16" i="456"/>
  <c r="L16" i="456"/>
  <c r="K16" i="456"/>
  <c r="J16" i="456"/>
  <c r="O15" i="456"/>
  <c r="N15" i="456"/>
  <c r="M15" i="456"/>
  <c r="L15" i="456"/>
  <c r="K15" i="456"/>
  <c r="J15" i="456"/>
  <c r="O14" i="456"/>
  <c r="N14" i="456"/>
  <c r="M14" i="456"/>
  <c r="L14" i="456"/>
  <c r="K14" i="456"/>
  <c r="J14" i="456"/>
  <c r="O13" i="456"/>
  <c r="N13" i="456"/>
  <c r="M13" i="456"/>
  <c r="L13" i="456"/>
  <c r="K13" i="456"/>
  <c r="J13" i="456"/>
  <c r="O12" i="456"/>
  <c r="N12" i="456"/>
  <c r="M12" i="456"/>
  <c r="L12" i="456"/>
  <c r="K12" i="456"/>
  <c r="J12" i="456"/>
  <c r="O11" i="456"/>
  <c r="N11" i="456"/>
  <c r="M11" i="456"/>
  <c r="L11" i="456"/>
  <c r="K11" i="456"/>
  <c r="J11" i="456"/>
  <c r="H10" i="456"/>
  <c r="G10" i="456"/>
  <c r="F10" i="456"/>
  <c r="E10" i="456"/>
  <c r="D10" i="456"/>
  <c r="C10" i="456"/>
  <c r="B10" i="456"/>
  <c r="B43" i="455"/>
  <c r="B42" i="455"/>
  <c r="B41" i="455"/>
  <c r="B40" i="455"/>
  <c r="B39" i="455"/>
  <c r="B38" i="455"/>
  <c r="B37" i="455"/>
  <c r="B36" i="455"/>
  <c r="B35" i="455"/>
  <c r="B34" i="455"/>
  <c r="B33" i="455"/>
  <c r="B32" i="455"/>
  <c r="B31" i="455"/>
  <c r="B30" i="455"/>
  <c r="B29" i="455"/>
  <c r="B28" i="455"/>
  <c r="B27" i="455"/>
  <c r="B26" i="455"/>
  <c r="B25" i="455"/>
  <c r="B24" i="455"/>
  <c r="B23" i="455"/>
  <c r="B22" i="455"/>
  <c r="B21" i="455"/>
  <c r="B20" i="455"/>
  <c r="B19" i="455"/>
  <c r="B18" i="455"/>
  <c r="B17" i="455"/>
  <c r="B16" i="455"/>
  <c r="B15" i="455"/>
  <c r="B14" i="455"/>
  <c r="B13" i="455"/>
  <c r="B12" i="455"/>
  <c r="B11" i="455"/>
  <c r="I10" i="455"/>
  <c r="H10" i="455"/>
  <c r="G10" i="455"/>
  <c r="F10" i="455"/>
  <c r="E10" i="455"/>
  <c r="D10" i="455"/>
  <c r="C10" i="455"/>
  <c r="B7" i="455"/>
  <c r="B6" i="455"/>
  <c r="B5" i="455"/>
  <c r="B4" i="455"/>
  <c r="B42" i="454"/>
  <c r="G42" i="454" s="1"/>
  <c r="G41" i="454"/>
  <c r="B41" i="454"/>
  <c r="B40" i="454"/>
  <c r="G40" i="454" s="1"/>
  <c r="G39" i="454"/>
  <c r="B39" i="454"/>
  <c r="G38" i="454"/>
  <c r="B38" i="454"/>
  <c r="B37" i="454"/>
  <c r="G37" i="454" s="1"/>
  <c r="B36" i="454"/>
  <c r="G36" i="454" s="1"/>
  <c r="G35" i="454"/>
  <c r="B35" i="454"/>
  <c r="B34" i="454"/>
  <c r="G34" i="454" s="1"/>
  <c r="G33" i="454"/>
  <c r="B33" i="454"/>
  <c r="G32" i="454"/>
  <c r="B32" i="454"/>
  <c r="B31" i="454"/>
  <c r="G31" i="454" s="1"/>
  <c r="B30" i="454"/>
  <c r="G30" i="454" s="1"/>
  <c r="G29" i="454"/>
  <c r="B29" i="454"/>
  <c r="B28" i="454"/>
  <c r="G28" i="454" s="1"/>
  <c r="G27" i="454"/>
  <c r="B27" i="454"/>
  <c r="G26" i="454"/>
  <c r="B26" i="454"/>
  <c r="B25" i="454"/>
  <c r="G25" i="454" s="1"/>
  <c r="B24" i="454"/>
  <c r="G24" i="454" s="1"/>
  <c r="G23" i="454"/>
  <c r="B23" i="454"/>
  <c r="B22" i="454"/>
  <c r="G22" i="454" s="1"/>
  <c r="G21" i="454"/>
  <c r="B21" i="454"/>
  <c r="G20" i="454"/>
  <c r="B20" i="454"/>
  <c r="B19" i="454"/>
  <c r="G19" i="454" s="1"/>
  <c r="B18" i="454"/>
  <c r="G18" i="454" s="1"/>
  <c r="G17" i="454"/>
  <c r="B17" i="454"/>
  <c r="B16" i="454"/>
  <c r="G16" i="454" s="1"/>
  <c r="G15" i="454"/>
  <c r="B15" i="454"/>
  <c r="G14" i="454"/>
  <c r="B14" i="454"/>
  <c r="B13" i="454"/>
  <c r="G13" i="454" s="1"/>
  <c r="B12" i="454"/>
  <c r="G12" i="454" s="1"/>
  <c r="G11" i="454"/>
  <c r="B11" i="454"/>
  <c r="B10" i="454"/>
  <c r="E9" i="454"/>
  <c r="D9" i="454"/>
  <c r="C9" i="454"/>
  <c r="B6" i="454"/>
  <c r="B5" i="454"/>
  <c r="B4" i="454"/>
  <c r="B3" i="454"/>
  <c r="D42" i="453"/>
  <c r="D41" i="453"/>
  <c r="D40" i="453"/>
  <c r="D39" i="453"/>
  <c r="D38" i="453"/>
  <c r="D37" i="453"/>
  <c r="D36" i="453"/>
  <c r="D35" i="453"/>
  <c r="D34" i="453"/>
  <c r="D33" i="453"/>
  <c r="D32" i="453"/>
  <c r="D31" i="453"/>
  <c r="D30" i="453"/>
  <c r="D29" i="453"/>
  <c r="D28" i="453"/>
  <c r="D27" i="453"/>
  <c r="D26" i="453"/>
  <c r="D25" i="453"/>
  <c r="D24" i="453"/>
  <c r="D23" i="453"/>
  <c r="D22" i="453"/>
  <c r="D21" i="453"/>
  <c r="D20" i="453"/>
  <c r="D19" i="453"/>
  <c r="D18" i="453"/>
  <c r="D17" i="453"/>
  <c r="D16" i="453"/>
  <c r="D15" i="453"/>
  <c r="D14" i="453"/>
  <c r="D13" i="453"/>
  <c r="D12" i="453"/>
  <c r="D11" i="453"/>
  <c r="D10" i="453"/>
  <c r="C9" i="453"/>
  <c r="B9" i="453"/>
  <c r="F38" i="452"/>
  <c r="B38" i="452"/>
  <c r="B37" i="452"/>
  <c r="F37" i="452" s="1"/>
  <c r="B36" i="452"/>
  <c r="F36" i="452" s="1"/>
  <c r="F35" i="452"/>
  <c r="B35" i="452"/>
  <c r="B34" i="452"/>
  <c r="F34" i="452" s="1"/>
  <c r="F33" i="452"/>
  <c r="B33" i="452"/>
  <c r="F32" i="452"/>
  <c r="B32" i="452"/>
  <c r="B31" i="452"/>
  <c r="F31" i="452" s="1"/>
  <c r="F30" i="452"/>
  <c r="B30" i="452"/>
  <c r="F29" i="452"/>
  <c r="B29" i="452"/>
  <c r="B28" i="452"/>
  <c r="F28" i="452" s="1"/>
  <c r="F27" i="452"/>
  <c r="B27" i="452"/>
  <c r="F26" i="452"/>
  <c r="B26" i="452"/>
  <c r="B25" i="452"/>
  <c r="F25" i="452" s="1"/>
  <c r="B24" i="452"/>
  <c r="F24" i="452" s="1"/>
  <c r="F23" i="452"/>
  <c r="B23" i="452"/>
  <c r="B22" i="452"/>
  <c r="F22" i="452" s="1"/>
  <c r="F21" i="452"/>
  <c r="B21" i="452"/>
  <c r="F20" i="452"/>
  <c r="B20" i="452"/>
  <c r="B19" i="452"/>
  <c r="F19" i="452" s="1"/>
  <c r="F18" i="452"/>
  <c r="B18" i="452"/>
  <c r="F17" i="452"/>
  <c r="B17" i="452"/>
  <c r="B16" i="452"/>
  <c r="F16" i="452" s="1"/>
  <c r="F15" i="452"/>
  <c r="B15" i="452"/>
  <c r="F14" i="452"/>
  <c r="B14" i="452"/>
  <c r="B13" i="452"/>
  <c r="F13" i="452" s="1"/>
  <c r="F12" i="452"/>
  <c r="B12" i="452"/>
  <c r="F11" i="452"/>
  <c r="B11" i="452"/>
  <c r="B10" i="452"/>
  <c r="F10" i="452" s="1"/>
  <c r="F9" i="452"/>
  <c r="B9" i="452"/>
  <c r="F8" i="452"/>
  <c r="B8" i="452"/>
  <c r="B7" i="452"/>
  <c r="F7" i="452" s="1"/>
  <c r="B6" i="452"/>
  <c r="F6" i="452" s="1"/>
  <c r="D5" i="452"/>
  <c r="C5" i="452"/>
  <c r="B42" i="451"/>
  <c r="G42" i="451" s="1"/>
  <c r="B41" i="451"/>
  <c r="G41" i="451" s="1"/>
  <c r="G40" i="451"/>
  <c r="B40" i="451"/>
  <c r="B39" i="451"/>
  <c r="G39" i="451" s="1"/>
  <c r="B38" i="451"/>
  <c r="G38" i="451" s="1"/>
  <c r="G37" i="451"/>
  <c r="B37" i="451"/>
  <c r="B36" i="451"/>
  <c r="G36" i="451" s="1"/>
  <c r="B35" i="451"/>
  <c r="G35" i="451" s="1"/>
  <c r="G34" i="451"/>
  <c r="B34" i="451"/>
  <c r="B33" i="451"/>
  <c r="G33" i="451" s="1"/>
  <c r="B32" i="451"/>
  <c r="G32" i="451" s="1"/>
  <c r="G31" i="451"/>
  <c r="B31" i="451"/>
  <c r="B30" i="451"/>
  <c r="G30" i="451" s="1"/>
  <c r="B29" i="451"/>
  <c r="G29" i="451" s="1"/>
  <c r="G28" i="451"/>
  <c r="B28" i="451"/>
  <c r="B27" i="451"/>
  <c r="G27" i="451" s="1"/>
  <c r="B26" i="451"/>
  <c r="G26" i="451" s="1"/>
  <c r="G25" i="451"/>
  <c r="B25" i="451"/>
  <c r="B24" i="451"/>
  <c r="G24" i="451" s="1"/>
  <c r="B23" i="451"/>
  <c r="G23" i="451" s="1"/>
  <c r="G22" i="451"/>
  <c r="B22" i="451"/>
  <c r="B21" i="451"/>
  <c r="G21" i="451" s="1"/>
  <c r="B20" i="451"/>
  <c r="G20" i="451" s="1"/>
  <c r="G19" i="451"/>
  <c r="B19" i="451"/>
  <c r="B18" i="451"/>
  <c r="G18" i="451" s="1"/>
  <c r="B17" i="451"/>
  <c r="G17" i="451" s="1"/>
  <c r="G16" i="451"/>
  <c r="B16" i="451"/>
  <c r="B15" i="451"/>
  <c r="G15" i="451" s="1"/>
  <c r="B14" i="451"/>
  <c r="G14" i="451" s="1"/>
  <c r="G13" i="451"/>
  <c r="B13" i="451"/>
  <c r="B12" i="451"/>
  <c r="G12" i="451" s="1"/>
  <c r="B11" i="451"/>
  <c r="G11" i="451" s="1"/>
  <c r="G10" i="451"/>
  <c r="B10" i="451"/>
  <c r="E9" i="451"/>
  <c r="D9" i="451"/>
  <c r="C9" i="451"/>
  <c r="B9" i="451" s="1"/>
  <c r="B6" i="451"/>
  <c r="B5" i="451"/>
  <c r="B4" i="451"/>
  <c r="B3" i="451"/>
  <c r="B38" i="450"/>
  <c r="F38" i="450" s="1"/>
  <c r="F37" i="450"/>
  <c r="B37" i="450"/>
  <c r="B36" i="450"/>
  <c r="F36" i="450" s="1"/>
  <c r="F35" i="450"/>
  <c r="B35" i="450"/>
  <c r="F34" i="450"/>
  <c r="B34" i="450"/>
  <c r="B33" i="450"/>
  <c r="F33" i="450" s="1"/>
  <c r="B32" i="450"/>
  <c r="F32" i="450" s="1"/>
  <c r="F31" i="450"/>
  <c r="B31" i="450"/>
  <c r="B30" i="450"/>
  <c r="F30" i="450" s="1"/>
  <c r="F29" i="450"/>
  <c r="B29" i="450"/>
  <c r="F28" i="450"/>
  <c r="B28" i="450"/>
  <c r="B27" i="450"/>
  <c r="F27" i="450" s="1"/>
  <c r="B26" i="450"/>
  <c r="F26" i="450" s="1"/>
  <c r="F25" i="450"/>
  <c r="B25" i="450"/>
  <c r="B24" i="450"/>
  <c r="F24" i="450" s="1"/>
  <c r="F23" i="450"/>
  <c r="B23" i="450"/>
  <c r="F22" i="450"/>
  <c r="B22" i="450"/>
  <c r="B21" i="450"/>
  <c r="F21" i="450" s="1"/>
  <c r="B20" i="450"/>
  <c r="F20" i="450" s="1"/>
  <c r="F19" i="450"/>
  <c r="B19" i="450"/>
  <c r="B18" i="450"/>
  <c r="F18" i="450" s="1"/>
  <c r="F17" i="450"/>
  <c r="B17" i="450"/>
  <c r="F16" i="450"/>
  <c r="B16" i="450"/>
  <c r="B15" i="450"/>
  <c r="F15" i="450" s="1"/>
  <c r="B14" i="450"/>
  <c r="F14" i="450" s="1"/>
  <c r="F13" i="450"/>
  <c r="B13" i="450"/>
  <c r="B12" i="450"/>
  <c r="F12" i="450" s="1"/>
  <c r="F11" i="450"/>
  <c r="B11" i="450"/>
  <c r="F10" i="450"/>
  <c r="B10" i="450"/>
  <c r="B9" i="450"/>
  <c r="F9" i="450" s="1"/>
  <c r="B8" i="450"/>
  <c r="F8" i="450" s="1"/>
  <c r="F7" i="450"/>
  <c r="B7" i="450"/>
  <c r="B6" i="450"/>
  <c r="F6" i="450" s="1"/>
  <c r="D5" i="450"/>
  <c r="B5" i="450" s="1"/>
  <c r="C5" i="450"/>
  <c r="O43" i="449"/>
  <c r="B42" i="449"/>
  <c r="B41" i="449"/>
  <c r="B40" i="449"/>
  <c r="B39" i="449"/>
  <c r="O38" i="449"/>
  <c r="B38" i="449"/>
  <c r="B37" i="449"/>
  <c r="B36" i="449"/>
  <c r="B35" i="449"/>
  <c r="B34" i="449"/>
  <c r="B33" i="449"/>
  <c r="B32" i="449"/>
  <c r="B31" i="449"/>
  <c r="B30" i="449"/>
  <c r="B29" i="449"/>
  <c r="O29" i="449" s="1"/>
  <c r="O28" i="449"/>
  <c r="B28" i="449"/>
  <c r="B27" i="449"/>
  <c r="B26" i="449"/>
  <c r="O25" i="449"/>
  <c r="B25" i="449"/>
  <c r="B24" i="449"/>
  <c r="B23" i="449"/>
  <c r="B22" i="449"/>
  <c r="B21" i="449"/>
  <c r="B20" i="449"/>
  <c r="B19" i="449"/>
  <c r="B18" i="449"/>
  <c r="B17" i="449"/>
  <c r="O17" i="449" s="1"/>
  <c r="B16" i="449"/>
  <c r="B15" i="449"/>
  <c r="B14" i="449"/>
  <c r="B13" i="449"/>
  <c r="B12" i="449"/>
  <c r="B11" i="449"/>
  <c r="B10" i="449"/>
  <c r="N9" i="449"/>
  <c r="M9" i="449"/>
  <c r="L9" i="449"/>
  <c r="K9" i="449"/>
  <c r="J9" i="449"/>
  <c r="I9" i="449"/>
  <c r="H9" i="449"/>
  <c r="G9" i="449"/>
  <c r="F9" i="449"/>
  <c r="E9" i="449"/>
  <c r="D9" i="449"/>
  <c r="C9" i="449"/>
  <c r="B42" i="448"/>
  <c r="E42" i="464" s="1"/>
  <c r="B41" i="448"/>
  <c r="B40" i="448"/>
  <c r="B39" i="448"/>
  <c r="E39" i="464" s="1"/>
  <c r="B38" i="448"/>
  <c r="B37" i="448"/>
  <c r="E37" i="464" s="1"/>
  <c r="B36" i="448"/>
  <c r="E36" i="464" s="1"/>
  <c r="B35" i="448"/>
  <c r="B34" i="448"/>
  <c r="B33" i="448"/>
  <c r="E33" i="464" s="1"/>
  <c r="B32" i="448"/>
  <c r="B31" i="448"/>
  <c r="E31" i="464" s="1"/>
  <c r="B30" i="448"/>
  <c r="B29" i="448"/>
  <c r="E29" i="464" s="1"/>
  <c r="B28" i="448"/>
  <c r="B27" i="448"/>
  <c r="E27" i="464" s="1"/>
  <c r="B26" i="448"/>
  <c r="B25" i="448"/>
  <c r="E25" i="464" s="1"/>
  <c r="B24" i="448"/>
  <c r="E24" i="464" s="1"/>
  <c r="B23" i="448"/>
  <c r="B22" i="448"/>
  <c r="B21" i="448"/>
  <c r="E21" i="464" s="1"/>
  <c r="B20" i="448"/>
  <c r="B19" i="448"/>
  <c r="E19" i="464" s="1"/>
  <c r="B18" i="448"/>
  <c r="E18" i="464" s="1"/>
  <c r="B17" i="448"/>
  <c r="E17" i="464" s="1"/>
  <c r="B16" i="448"/>
  <c r="G15" i="448"/>
  <c r="B15" i="448"/>
  <c r="E15" i="464" s="1"/>
  <c r="B14" i="448"/>
  <c r="E14" i="464" s="1"/>
  <c r="B13" i="448"/>
  <c r="E13" i="464" s="1"/>
  <c r="G12" i="448"/>
  <c r="B12" i="448"/>
  <c r="E12" i="464" s="1"/>
  <c r="B11" i="448"/>
  <c r="E11" i="464" s="1"/>
  <c r="B10" i="448"/>
  <c r="E9" i="448"/>
  <c r="D9" i="448"/>
  <c r="C9" i="448"/>
  <c r="B9" i="448" s="1"/>
  <c r="B6" i="448"/>
  <c r="B5" i="448"/>
  <c r="B4" i="448"/>
  <c r="B3" i="448"/>
  <c r="B42" i="447"/>
  <c r="B41" i="447"/>
  <c r="B40" i="447"/>
  <c r="B39" i="447"/>
  <c r="F39" i="447" s="1"/>
  <c r="B38" i="447"/>
  <c r="B37" i="447"/>
  <c r="B36" i="447"/>
  <c r="B35" i="447"/>
  <c r="B34" i="447"/>
  <c r="B33" i="447"/>
  <c r="B32" i="447"/>
  <c r="B31" i="447"/>
  <c r="B30" i="447"/>
  <c r="B29" i="447"/>
  <c r="F28" i="447"/>
  <c r="B28" i="447"/>
  <c r="B27" i="447"/>
  <c r="B26" i="447"/>
  <c r="F25" i="447"/>
  <c r="B25" i="447"/>
  <c r="B24" i="447"/>
  <c r="B23" i="447"/>
  <c r="F23" i="447" s="1"/>
  <c r="F22" i="447"/>
  <c r="B22" i="447"/>
  <c r="B21" i="447"/>
  <c r="B20" i="447"/>
  <c r="B19" i="447"/>
  <c r="F18" i="447"/>
  <c r="B18" i="447"/>
  <c r="B17" i="447"/>
  <c r="F17" i="447" s="1"/>
  <c r="B16" i="447"/>
  <c r="B15" i="447"/>
  <c r="B14" i="447"/>
  <c r="B13" i="447"/>
  <c r="B12" i="447"/>
  <c r="F12" i="447" s="1"/>
  <c r="B11" i="447"/>
  <c r="F11" i="447" s="1"/>
  <c r="B10" i="447"/>
  <c r="D9" i="447"/>
  <c r="C9" i="447"/>
  <c r="B6" i="447"/>
  <c r="B5" i="447"/>
  <c r="B4" i="447"/>
  <c r="B3" i="447"/>
  <c r="B40" i="446"/>
  <c r="B39" i="446"/>
  <c r="L39" i="446" s="1"/>
  <c r="L38" i="446"/>
  <c r="B38" i="446"/>
  <c r="L37" i="446"/>
  <c r="B37" i="446"/>
  <c r="B36" i="446"/>
  <c r="L36" i="446" s="1"/>
  <c r="B35" i="446"/>
  <c r="L34" i="446"/>
  <c r="B34" i="446"/>
  <c r="B33" i="446"/>
  <c r="L33" i="446" s="1"/>
  <c r="B32" i="446"/>
  <c r="L32" i="446" s="1"/>
  <c r="B31" i="446"/>
  <c r="B30" i="446"/>
  <c r="B29" i="446"/>
  <c r="L29" i="446" s="1"/>
  <c r="B28" i="446"/>
  <c r="L27" i="446"/>
  <c r="B27" i="446"/>
  <c r="B26" i="446"/>
  <c r="E24" i="445" s="1"/>
  <c r="L25" i="446"/>
  <c r="B25" i="446"/>
  <c r="B24" i="446"/>
  <c r="B23" i="446"/>
  <c r="L23" i="446" s="1"/>
  <c r="B22" i="446"/>
  <c r="L21" i="446"/>
  <c r="B21" i="446"/>
  <c r="B20" i="446"/>
  <c r="L20" i="446" s="1"/>
  <c r="L19" i="446"/>
  <c r="B19" i="446"/>
  <c r="B18" i="446"/>
  <c r="L18" i="446" s="1"/>
  <c r="L17" i="446"/>
  <c r="B17" i="446"/>
  <c r="B16" i="446"/>
  <c r="B15" i="446"/>
  <c r="L15" i="446" s="1"/>
  <c r="B14" i="446"/>
  <c r="L13" i="446"/>
  <c r="B13" i="446"/>
  <c r="B12" i="446"/>
  <c r="L12" i="446" s="1"/>
  <c r="B11" i="446"/>
  <c r="L11" i="446" s="1"/>
  <c r="B10" i="446"/>
  <c r="L9" i="446"/>
  <c r="B9" i="446"/>
  <c r="L8" i="446"/>
  <c r="B8" i="446"/>
  <c r="J7" i="446"/>
  <c r="I7" i="446"/>
  <c r="H7" i="446"/>
  <c r="G7" i="446"/>
  <c r="F7" i="446"/>
  <c r="E7" i="446"/>
  <c r="D7" i="446"/>
  <c r="C7" i="446"/>
  <c r="E39" i="445"/>
  <c r="E38" i="445"/>
  <c r="B38" i="445"/>
  <c r="L40" i="446" s="1"/>
  <c r="B37" i="445"/>
  <c r="B36" i="445"/>
  <c r="B35" i="445"/>
  <c r="E35" i="445" s="1"/>
  <c r="B34" i="445"/>
  <c r="B33" i="445"/>
  <c r="B32" i="445"/>
  <c r="B31" i="445"/>
  <c r="E31" i="445" s="1"/>
  <c r="B30" i="445"/>
  <c r="E30" i="445" s="1"/>
  <c r="B29" i="445"/>
  <c r="L31" i="446" s="1"/>
  <c r="E28" i="445"/>
  <c r="B28" i="445"/>
  <c r="B27" i="445"/>
  <c r="E26" i="445"/>
  <c r="B26" i="445"/>
  <c r="L28" i="446" s="1"/>
  <c r="B25" i="445"/>
  <c r="E25" i="445" s="1"/>
  <c r="B24" i="445"/>
  <c r="B23" i="445"/>
  <c r="E23" i="445" s="1"/>
  <c r="B22" i="445"/>
  <c r="E22" i="445" s="1"/>
  <c r="E21" i="445"/>
  <c r="B21" i="445"/>
  <c r="E20" i="445"/>
  <c r="B20" i="445"/>
  <c r="C24" i="444" s="1"/>
  <c r="B19" i="445"/>
  <c r="E18" i="445"/>
  <c r="B18" i="445"/>
  <c r="B17" i="445"/>
  <c r="E17" i="445" s="1"/>
  <c r="B16" i="445"/>
  <c r="E15" i="445"/>
  <c r="B15" i="445"/>
  <c r="B14" i="445"/>
  <c r="B13" i="445"/>
  <c r="E13" i="445" s="1"/>
  <c r="B12" i="445"/>
  <c r="E11" i="445"/>
  <c r="B11" i="445"/>
  <c r="B10" i="445"/>
  <c r="E9" i="445"/>
  <c r="B9" i="445"/>
  <c r="E8" i="445"/>
  <c r="B8" i="445"/>
  <c r="L10" i="446" s="1"/>
  <c r="B7" i="445"/>
  <c r="E7" i="445" s="1"/>
  <c r="E6" i="445"/>
  <c r="B6" i="445"/>
  <c r="C10" i="444" s="1"/>
  <c r="D5" i="445"/>
  <c r="B5" i="445" s="1"/>
  <c r="C5" i="445"/>
  <c r="B3" i="445"/>
  <c r="C42" i="444"/>
  <c r="F42" i="447" s="1"/>
  <c r="C41" i="444"/>
  <c r="C39" i="444"/>
  <c r="G39" i="448" s="1"/>
  <c r="C38" i="444"/>
  <c r="B38" i="444"/>
  <c r="D38" i="439" s="1"/>
  <c r="C35" i="444"/>
  <c r="C34" i="444"/>
  <c r="B34" i="444" s="1"/>
  <c r="C32" i="444"/>
  <c r="C31" i="444"/>
  <c r="F31" i="447" s="1"/>
  <c r="C29" i="444"/>
  <c r="C28" i="444"/>
  <c r="G28" i="448" s="1"/>
  <c r="B28" i="444"/>
  <c r="F28" i="461" s="1"/>
  <c r="G28" i="461" s="1"/>
  <c r="C27" i="444"/>
  <c r="C26" i="444"/>
  <c r="C25" i="444"/>
  <c r="B25" i="444"/>
  <c r="C23" i="444"/>
  <c r="B23" i="444" s="1"/>
  <c r="D23" i="439" s="1"/>
  <c r="H23" i="461" s="1"/>
  <c r="C22" i="444"/>
  <c r="G22" i="448" s="1"/>
  <c r="B22" i="444"/>
  <c r="F22" i="461" s="1"/>
  <c r="G22" i="461" s="1"/>
  <c r="C21" i="444"/>
  <c r="G21" i="448" s="1"/>
  <c r="C19" i="444"/>
  <c r="C18" i="444"/>
  <c r="B18" i="444" s="1"/>
  <c r="F18" i="461" s="1"/>
  <c r="G18" i="461" s="1"/>
  <c r="C17" i="444"/>
  <c r="B17" i="444" s="1"/>
  <c r="F17" i="461" s="1"/>
  <c r="G17" i="461" s="1"/>
  <c r="C15" i="444"/>
  <c r="F15" i="447" s="1"/>
  <c r="B15" i="444"/>
  <c r="F15" i="461" s="1"/>
  <c r="G15" i="461" s="1"/>
  <c r="C14" i="444"/>
  <c r="C13" i="444"/>
  <c r="B13" i="444" s="1"/>
  <c r="C12" i="444"/>
  <c r="B12" i="444"/>
  <c r="F12" i="461" s="1"/>
  <c r="G12" i="461" s="1"/>
  <c r="C11" i="444"/>
  <c r="B11" i="444" s="1"/>
  <c r="D11" i="439" s="1"/>
  <c r="H11" i="461" s="1"/>
  <c r="K9" i="444"/>
  <c r="J9" i="444"/>
  <c r="I9" i="444"/>
  <c r="H9" i="444"/>
  <c r="G9" i="444"/>
  <c r="F9" i="444"/>
  <c r="E9" i="444"/>
  <c r="D9" i="444"/>
  <c r="J43" i="443"/>
  <c r="E43" i="443"/>
  <c r="B43" i="443"/>
  <c r="I42" i="443"/>
  <c r="E42" i="443"/>
  <c r="J42" i="443" s="1"/>
  <c r="B42" i="443"/>
  <c r="J41" i="443"/>
  <c r="E41" i="443"/>
  <c r="B41" i="443"/>
  <c r="J40" i="443"/>
  <c r="E40" i="443"/>
  <c r="B40" i="443"/>
  <c r="I40" i="443" s="1"/>
  <c r="I39" i="443"/>
  <c r="E39" i="443"/>
  <c r="J39" i="443" s="1"/>
  <c r="B39" i="443"/>
  <c r="J38" i="443"/>
  <c r="E38" i="443"/>
  <c r="B38" i="443"/>
  <c r="J37" i="443"/>
  <c r="E37" i="443"/>
  <c r="B37" i="443"/>
  <c r="I37" i="443" s="1"/>
  <c r="J36" i="443"/>
  <c r="E36" i="443"/>
  <c r="B36" i="443"/>
  <c r="J35" i="443"/>
  <c r="I35" i="443"/>
  <c r="E35" i="443"/>
  <c r="B35" i="443"/>
  <c r="J34" i="443"/>
  <c r="E34" i="443"/>
  <c r="B34" i="443"/>
  <c r="I34" i="443" s="1"/>
  <c r="I33" i="443"/>
  <c r="E33" i="443"/>
  <c r="J33" i="443" s="1"/>
  <c r="B33" i="443"/>
  <c r="J32" i="443"/>
  <c r="E32" i="443"/>
  <c r="B32" i="443"/>
  <c r="J31" i="443"/>
  <c r="E31" i="443"/>
  <c r="B31" i="443"/>
  <c r="I31" i="443" s="1"/>
  <c r="J30" i="443"/>
  <c r="E30" i="443"/>
  <c r="B30" i="443"/>
  <c r="J29" i="443"/>
  <c r="E29" i="443"/>
  <c r="B29" i="443"/>
  <c r="J28" i="443"/>
  <c r="E28" i="443"/>
  <c r="B28" i="443"/>
  <c r="I28" i="443" s="1"/>
  <c r="J27" i="443"/>
  <c r="I27" i="443"/>
  <c r="E27" i="443"/>
  <c r="B27" i="443"/>
  <c r="J26" i="443"/>
  <c r="I26" i="443"/>
  <c r="E26" i="443"/>
  <c r="B26" i="443"/>
  <c r="J25" i="443"/>
  <c r="E25" i="443"/>
  <c r="B25" i="443"/>
  <c r="I25" i="443" s="1"/>
  <c r="J24" i="443"/>
  <c r="I24" i="443"/>
  <c r="E24" i="443"/>
  <c r="B24" i="443"/>
  <c r="J23" i="443"/>
  <c r="E23" i="443"/>
  <c r="B23" i="443"/>
  <c r="J22" i="443"/>
  <c r="E22" i="443"/>
  <c r="B22" i="443"/>
  <c r="I21" i="443"/>
  <c r="E21" i="443"/>
  <c r="J21" i="443" s="1"/>
  <c r="B21" i="443"/>
  <c r="J20" i="443"/>
  <c r="I20" i="443"/>
  <c r="E20" i="443"/>
  <c r="B20" i="443"/>
  <c r="J19" i="443"/>
  <c r="E19" i="443"/>
  <c r="B19" i="443"/>
  <c r="I19" i="443" s="1"/>
  <c r="E18" i="443"/>
  <c r="J18" i="443" s="1"/>
  <c r="B18" i="443"/>
  <c r="J17" i="443"/>
  <c r="I17" i="443"/>
  <c r="E17" i="443"/>
  <c r="B17" i="443"/>
  <c r="J16" i="443"/>
  <c r="E16" i="443"/>
  <c r="B16" i="443"/>
  <c r="J15" i="443"/>
  <c r="E15" i="443"/>
  <c r="B15" i="443"/>
  <c r="J14" i="443"/>
  <c r="I14" i="443"/>
  <c r="E14" i="443"/>
  <c r="B14" i="443"/>
  <c r="J13" i="443"/>
  <c r="E13" i="443"/>
  <c r="B13" i="443"/>
  <c r="B10" i="443" s="1"/>
  <c r="J12" i="443"/>
  <c r="I12" i="443"/>
  <c r="E12" i="443"/>
  <c r="B12" i="443"/>
  <c r="J11" i="443"/>
  <c r="I11" i="443"/>
  <c r="E11" i="443"/>
  <c r="B11" i="443"/>
  <c r="G10" i="443"/>
  <c r="F10" i="443"/>
  <c r="E10" i="443"/>
  <c r="J10" i="443" s="1"/>
  <c r="D10" i="443"/>
  <c r="C10" i="443"/>
  <c r="J9" i="443"/>
  <c r="I9" i="443"/>
  <c r="J8" i="443"/>
  <c r="I8" i="443"/>
  <c r="B7" i="443"/>
  <c r="E6" i="443"/>
  <c r="B6" i="443"/>
  <c r="E5" i="443"/>
  <c r="B5" i="443"/>
  <c r="E4" i="443"/>
  <c r="B4" i="443"/>
  <c r="B38" i="442"/>
  <c r="I38" i="442" s="1"/>
  <c r="I37" i="442"/>
  <c r="B37" i="442"/>
  <c r="B36" i="442"/>
  <c r="I36" i="442" s="1"/>
  <c r="B35" i="442"/>
  <c r="B34" i="442"/>
  <c r="I34" i="442" s="1"/>
  <c r="I33" i="442"/>
  <c r="B33" i="442"/>
  <c r="I38" i="443" s="1"/>
  <c r="I32" i="442"/>
  <c r="B32" i="442"/>
  <c r="B31" i="442"/>
  <c r="I36" i="443" s="1"/>
  <c r="B30" i="442"/>
  <c r="I29" i="442"/>
  <c r="B29" i="442"/>
  <c r="B28" i="442"/>
  <c r="B27" i="442"/>
  <c r="I27" i="442" s="1"/>
  <c r="I26" i="442"/>
  <c r="B26" i="442"/>
  <c r="B25" i="442"/>
  <c r="I25" i="442" s="1"/>
  <c r="B24" i="442"/>
  <c r="I24" i="442" s="1"/>
  <c r="B23" i="442"/>
  <c r="B22" i="442"/>
  <c r="B21" i="442"/>
  <c r="I21" i="442" s="1"/>
  <c r="I20" i="442"/>
  <c r="B20" i="442"/>
  <c r="B19" i="442"/>
  <c r="B18" i="442"/>
  <c r="I23" i="443" s="1"/>
  <c r="I17" i="442"/>
  <c r="B17" i="442"/>
  <c r="I16" i="442"/>
  <c r="B16" i="442"/>
  <c r="B15" i="442"/>
  <c r="I15" i="442" s="1"/>
  <c r="B14" i="442"/>
  <c r="I14" i="442" s="1"/>
  <c r="B13" i="442"/>
  <c r="I18" i="443" s="1"/>
  <c r="B12" i="442"/>
  <c r="B11" i="442"/>
  <c r="I11" i="442" s="1"/>
  <c r="I10" i="442"/>
  <c r="B10" i="442"/>
  <c r="I15" i="443" s="1"/>
  <c r="B9" i="442"/>
  <c r="B8" i="442"/>
  <c r="I8" i="442" s="1"/>
  <c r="B7" i="442"/>
  <c r="B6" i="442"/>
  <c r="G5" i="442"/>
  <c r="F5" i="442"/>
  <c r="E5" i="442"/>
  <c r="D5" i="442"/>
  <c r="C5" i="442"/>
  <c r="B42" i="441"/>
  <c r="B41" i="441"/>
  <c r="B40" i="441"/>
  <c r="B39" i="441"/>
  <c r="I35" i="442" s="1"/>
  <c r="B38" i="441"/>
  <c r="B37" i="441"/>
  <c r="B36" i="441"/>
  <c r="B35" i="441"/>
  <c r="B34" i="441"/>
  <c r="B33" i="441"/>
  <c r="B32" i="441"/>
  <c r="B31" i="441"/>
  <c r="B30" i="441"/>
  <c r="B29" i="441"/>
  <c r="B28" i="441"/>
  <c r="B27" i="441"/>
  <c r="I23" i="442" s="1"/>
  <c r="B26" i="441"/>
  <c r="I22" i="442" s="1"/>
  <c r="B25" i="441"/>
  <c r="B24" i="441"/>
  <c r="B23" i="441"/>
  <c r="I19" i="442" s="1"/>
  <c r="B22" i="441"/>
  <c r="B21" i="441"/>
  <c r="B20" i="441"/>
  <c r="B19" i="441"/>
  <c r="B18" i="441"/>
  <c r="B17" i="441"/>
  <c r="B16" i="441"/>
  <c r="B15" i="441"/>
  <c r="B14" i="441"/>
  <c r="B13" i="441"/>
  <c r="I9" i="442" s="1"/>
  <c r="B12" i="441"/>
  <c r="B11" i="441"/>
  <c r="I7" i="442" s="1"/>
  <c r="B10" i="441"/>
  <c r="B9" i="441" s="1"/>
  <c r="F9" i="441"/>
  <c r="E9" i="441"/>
  <c r="D9" i="441"/>
  <c r="C9" i="441"/>
  <c r="D42" i="440"/>
  <c r="D41" i="440"/>
  <c r="D40" i="440"/>
  <c r="D39" i="440"/>
  <c r="D38" i="440"/>
  <c r="D37" i="440"/>
  <c r="D36" i="440"/>
  <c r="D35" i="440"/>
  <c r="D34" i="440"/>
  <c r="D33" i="440"/>
  <c r="D32" i="440"/>
  <c r="D31" i="440"/>
  <c r="D30" i="440"/>
  <c r="D29" i="440"/>
  <c r="D28" i="440"/>
  <c r="D27" i="440"/>
  <c r="D26" i="440"/>
  <c r="D25" i="440"/>
  <c r="D24" i="440"/>
  <c r="D23" i="440"/>
  <c r="D22" i="440"/>
  <c r="D21" i="440"/>
  <c r="D20" i="440"/>
  <c r="D19" i="440"/>
  <c r="D18" i="440"/>
  <c r="D17" i="440"/>
  <c r="D16" i="440"/>
  <c r="D15" i="440"/>
  <c r="D14" i="440"/>
  <c r="D13" i="440"/>
  <c r="D12" i="440"/>
  <c r="D11" i="440"/>
  <c r="D10" i="440"/>
  <c r="F9" i="440"/>
  <c r="E9" i="440"/>
  <c r="C9" i="440"/>
  <c r="B9" i="440"/>
  <c r="D9" i="440" s="1"/>
  <c r="B23" i="439"/>
  <c r="B24" i="438" s="1"/>
  <c r="D22" i="439"/>
  <c r="H22" i="461" s="1"/>
  <c r="B22" i="439"/>
  <c r="D18" i="439"/>
  <c r="H18" i="461" s="1"/>
  <c r="B18" i="439"/>
  <c r="B19" i="438" s="1"/>
  <c r="D17" i="439"/>
  <c r="H17" i="461" s="1"/>
  <c r="B17" i="439"/>
  <c r="D15" i="439"/>
  <c r="H15" i="461" s="1"/>
  <c r="D12" i="439"/>
  <c r="H12" i="461" s="1"/>
  <c r="B12" i="439"/>
  <c r="B13" i="438" s="1"/>
  <c r="U10" i="439"/>
  <c r="F9" i="439"/>
  <c r="E9" i="439"/>
  <c r="C9" i="439"/>
  <c r="G43" i="438"/>
  <c r="G42" i="438"/>
  <c r="G41" i="438"/>
  <c r="G40" i="438"/>
  <c r="G39" i="438"/>
  <c r="G38" i="438"/>
  <c r="G37" i="438"/>
  <c r="G36" i="438"/>
  <c r="G35" i="438"/>
  <c r="G34" i="438"/>
  <c r="G33" i="438"/>
  <c r="G32" i="438"/>
  <c r="G31" i="438"/>
  <c r="G30" i="438"/>
  <c r="G29" i="438"/>
  <c r="G28" i="438"/>
  <c r="G27" i="438"/>
  <c r="G26" i="438"/>
  <c r="G25" i="438"/>
  <c r="G24" i="438"/>
  <c r="G23" i="438"/>
  <c r="B23" i="438"/>
  <c r="G22" i="438"/>
  <c r="G21" i="438"/>
  <c r="G20" i="438"/>
  <c r="G19" i="438"/>
  <c r="G18" i="438"/>
  <c r="B18" i="438"/>
  <c r="G17" i="438"/>
  <c r="G16" i="438"/>
  <c r="G15" i="438"/>
  <c r="G14" i="438"/>
  <c r="G13" i="438"/>
  <c r="G12" i="438"/>
  <c r="G10" i="438" s="1"/>
  <c r="G11" i="438"/>
  <c r="F10" i="438"/>
  <c r="E10" i="438"/>
  <c r="C10" i="438"/>
  <c r="H8" i="438"/>
  <c r="G8" i="438"/>
  <c r="D8" i="438"/>
  <c r="G7" i="438"/>
  <c r="H7" i="438" s="1"/>
  <c r="D7" i="438"/>
  <c r="G6" i="438"/>
  <c r="D6" i="438"/>
  <c r="H6" i="438" s="1"/>
  <c r="G5" i="438"/>
  <c r="H5" i="438" s="1"/>
  <c r="D5" i="438"/>
  <c r="H4" i="438"/>
  <c r="G4" i="438"/>
  <c r="D4" i="438"/>
  <c r="C81" i="437"/>
  <c r="C80" i="437"/>
  <c r="C79" i="437"/>
  <c r="C78" i="437"/>
  <c r="C77" i="437"/>
  <c r="C76" i="437"/>
  <c r="C75" i="437"/>
  <c r="C74" i="437"/>
  <c r="C73" i="437"/>
  <c r="C72" i="437"/>
  <c r="C71" i="437"/>
  <c r="C70" i="437"/>
  <c r="C69" i="437"/>
  <c r="C68" i="437"/>
  <c r="C67" i="437"/>
  <c r="C66" i="437"/>
  <c r="C65" i="437"/>
  <c r="C64" i="437"/>
  <c r="C63" i="437"/>
  <c r="C62" i="437"/>
  <c r="C61" i="437"/>
  <c r="C60" i="437"/>
  <c r="C59" i="437"/>
  <c r="C58" i="437"/>
  <c r="C57" i="437"/>
  <c r="C56" i="437"/>
  <c r="C55" i="437"/>
  <c r="C54" i="437"/>
  <c r="C53" i="437"/>
  <c r="C52" i="437"/>
  <c r="C51" i="437"/>
  <c r="C50" i="437"/>
  <c r="C49" i="437"/>
  <c r="C48" i="437"/>
  <c r="C47" i="437"/>
  <c r="C46" i="437"/>
  <c r="C45" i="437"/>
  <c r="C44" i="437"/>
  <c r="C43" i="437"/>
  <c r="C42" i="437"/>
  <c r="C41" i="437"/>
  <c r="C40" i="437"/>
  <c r="C39" i="437"/>
  <c r="C38" i="437"/>
  <c r="C37" i="437"/>
  <c r="C36" i="437"/>
  <c r="C35" i="437"/>
  <c r="C34" i="437"/>
  <c r="C33" i="437"/>
  <c r="C32" i="437"/>
  <c r="C31" i="437"/>
  <c r="C30" i="437"/>
  <c r="C29" i="437"/>
  <c r="C28" i="437"/>
  <c r="C27" i="437"/>
  <c r="C26" i="437"/>
  <c r="C25" i="437"/>
  <c r="C24" i="437"/>
  <c r="C23" i="437"/>
  <c r="C22" i="437"/>
  <c r="C21" i="437"/>
  <c r="C20" i="437"/>
  <c r="C19" i="437"/>
  <c r="C18" i="437"/>
  <c r="C17" i="437"/>
  <c r="C16" i="437"/>
  <c r="C15" i="437"/>
  <c r="C14" i="437"/>
  <c r="C13" i="437"/>
  <c r="C12" i="437"/>
  <c r="C11" i="437"/>
  <c r="C10" i="437"/>
  <c r="C9" i="437"/>
  <c r="C8" i="437"/>
  <c r="C7" i="437"/>
  <c r="C6" i="437"/>
  <c r="C3" i="437" s="1"/>
  <c r="C5" i="437"/>
  <c r="C4" i="437"/>
  <c r="F3" i="437"/>
  <c r="E3" i="437"/>
  <c r="D3" i="437"/>
  <c r="B23" i="487" l="1"/>
  <c r="D23" i="487" s="1"/>
  <c r="F23" i="459"/>
  <c r="D24" i="438"/>
  <c r="H24" i="438" s="1"/>
  <c r="F34" i="461"/>
  <c r="G34" i="461" s="1"/>
  <c r="D34" i="439"/>
  <c r="H13" i="438"/>
  <c r="B12" i="487"/>
  <c r="D12" i="487" s="1"/>
  <c r="D13" i="438"/>
  <c r="F13" i="461"/>
  <c r="G13" i="461" s="1"/>
  <c r="D13" i="439"/>
  <c r="B18" i="487"/>
  <c r="D19" i="438"/>
  <c r="H19" i="438" s="1"/>
  <c r="I13" i="442"/>
  <c r="I30" i="442"/>
  <c r="I16" i="443"/>
  <c r="I32" i="443"/>
  <c r="B27" i="444"/>
  <c r="G27" i="448"/>
  <c r="B39" i="444"/>
  <c r="C20" i="444"/>
  <c r="E16" i="445"/>
  <c r="L7" i="446"/>
  <c r="F21" i="447"/>
  <c r="O33" i="449"/>
  <c r="I10" i="443"/>
  <c r="I29" i="443"/>
  <c r="O19" i="449"/>
  <c r="B19" i="444"/>
  <c r="E23" i="464"/>
  <c r="G23" i="448"/>
  <c r="E35" i="464"/>
  <c r="G35" i="448"/>
  <c r="B22" i="487"/>
  <c r="D23" i="438"/>
  <c r="H23" i="438"/>
  <c r="I6" i="442"/>
  <c r="B5" i="442"/>
  <c r="B15" i="439"/>
  <c r="B16" i="438" s="1"/>
  <c r="I31" i="442"/>
  <c r="B41" i="444"/>
  <c r="F41" i="447"/>
  <c r="L22" i="446"/>
  <c r="F14" i="447"/>
  <c r="F18" i="459"/>
  <c r="I43" i="443"/>
  <c r="B21" i="444"/>
  <c r="B42" i="444"/>
  <c r="C40" i="444"/>
  <c r="E36" i="445"/>
  <c r="B31" i="444"/>
  <c r="O31" i="449"/>
  <c r="E10" i="445"/>
  <c r="E27" i="445"/>
  <c r="L24" i="446"/>
  <c r="E38" i="464"/>
  <c r="G38" i="448"/>
  <c r="I30" i="443"/>
  <c r="B32" i="444"/>
  <c r="O32" i="449"/>
  <c r="B24" i="444"/>
  <c r="G24" i="448"/>
  <c r="F16" i="447"/>
  <c r="F24" i="447"/>
  <c r="E33" i="445"/>
  <c r="C37" i="444"/>
  <c r="F34" i="447"/>
  <c r="O26" i="449"/>
  <c r="G26" i="448"/>
  <c r="F13" i="447"/>
  <c r="O13" i="449"/>
  <c r="E12" i="445"/>
  <c r="L14" i="446"/>
  <c r="C16" i="444"/>
  <c r="C9" i="444" s="1"/>
  <c r="B9" i="444" s="1"/>
  <c r="C33" i="444"/>
  <c r="E29" i="445"/>
  <c r="B14" i="444"/>
  <c r="O14" i="449"/>
  <c r="F25" i="461"/>
  <c r="G25" i="461" s="1"/>
  <c r="D25" i="439"/>
  <c r="G34" i="448"/>
  <c r="O34" i="449"/>
  <c r="B7" i="446"/>
  <c r="E5" i="445" s="1"/>
  <c r="L35" i="446"/>
  <c r="F36" i="447"/>
  <c r="I18" i="442"/>
  <c r="I41" i="443"/>
  <c r="B35" i="444"/>
  <c r="F35" i="447"/>
  <c r="G10" i="448"/>
  <c r="O10" i="449"/>
  <c r="B10" i="444"/>
  <c r="E14" i="445"/>
  <c r="L16" i="446"/>
  <c r="F19" i="447"/>
  <c r="F27" i="447"/>
  <c r="G42" i="448"/>
  <c r="O41" i="449"/>
  <c r="B17" i="487"/>
  <c r="D17" i="487" s="1"/>
  <c r="F17" i="459"/>
  <c r="E30" i="464"/>
  <c r="D18" i="438"/>
  <c r="H18" i="438" s="1"/>
  <c r="I28" i="442"/>
  <c r="B11" i="439"/>
  <c r="B12" i="438" s="1"/>
  <c r="D28" i="439"/>
  <c r="I22" i="443"/>
  <c r="B26" i="444"/>
  <c r="H38" i="461"/>
  <c r="B38" i="439"/>
  <c r="B39" i="438" s="1"/>
  <c r="E32" i="445"/>
  <c r="C36" i="444"/>
  <c r="B36" i="444" s="1"/>
  <c r="B9" i="447"/>
  <c r="F10" i="447"/>
  <c r="E20" i="464"/>
  <c r="G20" i="448"/>
  <c r="B9" i="464"/>
  <c r="F32" i="447"/>
  <c r="O21" i="449"/>
  <c r="K17" i="476"/>
  <c r="L19" i="473"/>
  <c r="K19" i="473"/>
  <c r="P19" i="474"/>
  <c r="O30" i="449"/>
  <c r="G10" i="454"/>
  <c r="B9" i="454"/>
  <c r="B10" i="455"/>
  <c r="F15" i="469"/>
  <c r="B29" i="444"/>
  <c r="F29" i="447"/>
  <c r="E37" i="445"/>
  <c r="L26" i="446"/>
  <c r="E41" i="464"/>
  <c r="O15" i="449"/>
  <c r="O23" i="449"/>
  <c r="O39" i="449"/>
  <c r="B9" i="459"/>
  <c r="F26" i="447"/>
  <c r="G17" i="448"/>
  <c r="E32" i="464"/>
  <c r="G32" i="448"/>
  <c r="O22" i="449"/>
  <c r="I13" i="443"/>
  <c r="C30" i="444"/>
  <c r="B30" i="444" s="1"/>
  <c r="F20" i="447"/>
  <c r="G11" i="448"/>
  <c r="G18" i="448"/>
  <c r="E26" i="464"/>
  <c r="G41" i="448"/>
  <c r="O24" i="449"/>
  <c r="F12" i="459"/>
  <c r="F22" i="459"/>
  <c r="F11" i="461"/>
  <c r="G11" i="461" s="1"/>
  <c r="F23" i="461"/>
  <c r="G23" i="461" s="1"/>
  <c r="B9" i="465"/>
  <c r="E19" i="445"/>
  <c r="O18" i="449"/>
  <c r="O42" i="449"/>
  <c r="P10" i="474"/>
  <c r="L10" i="473"/>
  <c r="K10" i="473"/>
  <c r="F8" i="473"/>
  <c r="G8" i="479"/>
  <c r="P22" i="474"/>
  <c r="L22" i="473"/>
  <c r="K22" i="473"/>
  <c r="G20" i="479"/>
  <c r="P34" i="474"/>
  <c r="L34" i="473"/>
  <c r="K34" i="473"/>
  <c r="G32" i="479"/>
  <c r="B9" i="449"/>
  <c r="O35" i="449"/>
  <c r="G14" i="448"/>
  <c r="O11" i="449"/>
  <c r="O27" i="449"/>
  <c r="F10" i="468"/>
  <c r="B9" i="468"/>
  <c r="I12" i="442"/>
  <c r="E34" i="445"/>
  <c r="L30" i="446"/>
  <c r="F38" i="447"/>
  <c r="G29" i="448"/>
  <c r="O12" i="449"/>
  <c r="B5" i="452"/>
  <c r="B9" i="463"/>
  <c r="B9" i="467"/>
  <c r="F11" i="467"/>
  <c r="F10" i="483"/>
  <c r="B18" i="483"/>
  <c r="B36" i="483"/>
  <c r="G10" i="472"/>
  <c r="B6" i="476"/>
  <c r="K32" i="476"/>
  <c r="B6" i="477"/>
  <c r="G9" i="479"/>
  <c r="B12" i="482"/>
  <c r="B30" i="482"/>
  <c r="K16" i="476"/>
  <c r="G16" i="479"/>
  <c r="L18" i="473"/>
  <c r="K18" i="473"/>
  <c r="K28" i="476"/>
  <c r="G28" i="479"/>
  <c r="L30" i="473"/>
  <c r="K30" i="473"/>
  <c r="J8" i="474"/>
  <c r="Q9" i="474"/>
  <c r="B6" i="480"/>
  <c r="B26" i="483"/>
  <c r="H26" i="483" s="1"/>
  <c r="D18" i="487"/>
  <c r="K29" i="476"/>
  <c r="L31" i="473"/>
  <c r="K31" i="473"/>
  <c r="P31" i="474"/>
  <c r="K8" i="476"/>
  <c r="B6" i="478"/>
  <c r="B27" i="482"/>
  <c r="H27" i="483" s="1"/>
  <c r="B34" i="483"/>
  <c r="H34" i="483" s="1"/>
  <c r="B9" i="460"/>
  <c r="B9" i="462"/>
  <c r="B9" i="466"/>
  <c r="N10" i="472"/>
  <c r="P19" i="472"/>
  <c r="P32" i="472"/>
  <c r="P43" i="472"/>
  <c r="L10" i="482"/>
  <c r="B24" i="482"/>
  <c r="H24" i="483" s="1"/>
  <c r="B42" i="482"/>
  <c r="H42" i="483" s="1"/>
  <c r="H11" i="483"/>
  <c r="G13" i="448"/>
  <c r="G19" i="448"/>
  <c r="G25" i="448"/>
  <c r="G31" i="448"/>
  <c r="G37" i="448"/>
  <c r="O10" i="472"/>
  <c r="P14" i="474"/>
  <c r="G12" i="479"/>
  <c r="L14" i="473"/>
  <c r="K14" i="473"/>
  <c r="K8" i="473" s="1"/>
  <c r="P26" i="474"/>
  <c r="G24" i="479"/>
  <c r="L26" i="473"/>
  <c r="K26" i="473"/>
  <c r="P38" i="474"/>
  <c r="G36" i="479"/>
  <c r="L38" i="473"/>
  <c r="K38" i="473"/>
  <c r="B6" i="475"/>
  <c r="G13" i="479"/>
  <c r="H17" i="483"/>
  <c r="D22" i="487"/>
  <c r="L15" i="473"/>
  <c r="K15" i="473"/>
  <c r="K13" i="476"/>
  <c r="L27" i="473"/>
  <c r="K27" i="473"/>
  <c r="K25" i="476"/>
  <c r="L39" i="473"/>
  <c r="K39" i="473"/>
  <c r="K37" i="476"/>
  <c r="G25" i="479"/>
  <c r="H14" i="483"/>
  <c r="K20" i="476"/>
  <c r="K36" i="476"/>
  <c r="G37" i="479"/>
  <c r="H30" i="483"/>
  <c r="R10" i="474"/>
  <c r="M8" i="474"/>
  <c r="P18" i="474"/>
  <c r="P30" i="474"/>
  <c r="B18" i="482"/>
  <c r="B36" i="482"/>
  <c r="G17" i="479"/>
  <c r="H20" i="483"/>
  <c r="H38" i="483"/>
  <c r="P11" i="474"/>
  <c r="L11" i="473"/>
  <c r="K11" i="473"/>
  <c r="P23" i="474"/>
  <c r="L23" i="473"/>
  <c r="K23" i="473"/>
  <c r="P35" i="474"/>
  <c r="L35" i="473"/>
  <c r="K35" i="473"/>
  <c r="G7" i="479"/>
  <c r="B6" i="479"/>
  <c r="G29" i="479"/>
  <c r="O10" i="482"/>
  <c r="B15" i="482"/>
  <c r="H15" i="483" s="1"/>
  <c r="B33" i="482"/>
  <c r="H33" i="483" s="1"/>
  <c r="B12" i="483"/>
  <c r="H12" i="483" s="1"/>
  <c r="B28" i="483"/>
  <c r="H28" i="483" s="1"/>
  <c r="C9" i="487"/>
  <c r="G10" i="491"/>
  <c r="G22" i="491"/>
  <c r="G34" i="491"/>
  <c r="D8" i="474"/>
  <c r="C10" i="483"/>
  <c r="B10" i="483" s="1"/>
  <c r="G18" i="479"/>
  <c r="G30" i="479"/>
  <c r="I3" i="434"/>
  <c r="I4" i="434"/>
  <c r="I5" i="434"/>
  <c r="F36" i="461" l="1"/>
  <c r="G36" i="461" s="1"/>
  <c r="D36" i="439"/>
  <c r="P10" i="472"/>
  <c r="D35" i="439"/>
  <c r="F35" i="461"/>
  <c r="G35" i="461" s="1"/>
  <c r="F21" i="461"/>
  <c r="G21" i="461" s="1"/>
  <c r="D21" i="439"/>
  <c r="H28" i="461"/>
  <c r="B28" i="439"/>
  <c r="B29" i="438" s="1"/>
  <c r="B11" i="487"/>
  <c r="D11" i="487" s="1"/>
  <c r="F11" i="459"/>
  <c r="D12" i="438"/>
  <c r="H12" i="438" s="1"/>
  <c r="D14" i="439"/>
  <c r="F14" i="461"/>
  <c r="G14" i="461" s="1"/>
  <c r="B37" i="444"/>
  <c r="O37" i="449"/>
  <c r="F37" i="447"/>
  <c r="H34" i="461"/>
  <c r="B34" i="439"/>
  <c r="B35" i="438" s="1"/>
  <c r="G33" i="448"/>
  <c r="B33" i="444"/>
  <c r="F33" i="447"/>
  <c r="B10" i="482"/>
  <c r="O36" i="449"/>
  <c r="G36" i="448"/>
  <c r="F30" i="461"/>
  <c r="G30" i="461" s="1"/>
  <c r="D30" i="439"/>
  <c r="G16" i="448"/>
  <c r="O16" i="449"/>
  <c r="B16" i="444"/>
  <c r="F31" i="461"/>
  <c r="G31" i="461" s="1"/>
  <c r="D31" i="439"/>
  <c r="O20" i="449"/>
  <c r="B20" i="444"/>
  <c r="D41" i="439"/>
  <c r="F41" i="461"/>
  <c r="G41" i="461" s="1"/>
  <c r="F39" i="461"/>
  <c r="G39" i="461" s="1"/>
  <c r="D39" i="439"/>
  <c r="G30" i="448"/>
  <c r="F10" i="461"/>
  <c r="G10" i="461" s="1"/>
  <c r="D10" i="439"/>
  <c r="F24" i="461"/>
  <c r="G24" i="461" s="1"/>
  <c r="D24" i="439"/>
  <c r="B38" i="487"/>
  <c r="D38" i="487" s="1"/>
  <c r="F38" i="459"/>
  <c r="D39" i="438"/>
  <c r="H39" i="438" s="1"/>
  <c r="B15" i="487"/>
  <c r="D15" i="487" s="1"/>
  <c r="D16" i="438"/>
  <c r="H16" i="438" s="1"/>
  <c r="F15" i="459"/>
  <c r="F30" i="447"/>
  <c r="F27" i="461"/>
  <c r="G27" i="461" s="1"/>
  <c r="D27" i="439"/>
  <c r="H13" i="461"/>
  <c r="B13" i="439"/>
  <c r="B14" i="438" s="1"/>
  <c r="H36" i="483"/>
  <c r="L8" i="473"/>
  <c r="D29" i="439"/>
  <c r="F29" i="461"/>
  <c r="G29" i="461" s="1"/>
  <c r="D32" i="439"/>
  <c r="F32" i="461"/>
  <c r="G32" i="461" s="1"/>
  <c r="G40" i="448"/>
  <c r="B40" i="444"/>
  <c r="O40" i="449"/>
  <c r="F40" i="447"/>
  <c r="F19" i="461"/>
  <c r="G19" i="461" s="1"/>
  <c r="D19" i="439"/>
  <c r="H18" i="483"/>
  <c r="D26" i="439"/>
  <c r="F26" i="461"/>
  <c r="G26" i="461" s="1"/>
  <c r="H25" i="461"/>
  <c r="B25" i="439"/>
  <c r="B26" i="438" s="1"/>
  <c r="F42" i="461"/>
  <c r="G42" i="461" s="1"/>
  <c r="D42" i="439"/>
  <c r="H42" i="417"/>
  <c r="G42" i="417"/>
  <c r="D42" i="417"/>
  <c r="G41" i="417"/>
  <c r="H41" i="417" s="1"/>
  <c r="D41" i="417"/>
  <c r="G40" i="417"/>
  <c r="H40" i="417" s="1"/>
  <c r="D40" i="417"/>
  <c r="H39" i="417"/>
  <c r="G39" i="417"/>
  <c r="D39" i="417"/>
  <c r="G38" i="417"/>
  <c r="H38" i="417" s="1"/>
  <c r="D38" i="417"/>
  <c r="G37" i="417"/>
  <c r="H37" i="417" s="1"/>
  <c r="D37" i="417"/>
  <c r="H36" i="417"/>
  <c r="G36" i="417"/>
  <c r="D36" i="417"/>
  <c r="G35" i="417"/>
  <c r="H35" i="417" s="1"/>
  <c r="D35" i="417"/>
  <c r="G34" i="417"/>
  <c r="H34" i="417" s="1"/>
  <c r="D34" i="417"/>
  <c r="H33" i="417"/>
  <c r="G33" i="417"/>
  <c r="D33" i="417"/>
  <c r="G32" i="417"/>
  <c r="H32" i="417" s="1"/>
  <c r="D32" i="417"/>
  <c r="G31" i="417"/>
  <c r="H31" i="417" s="1"/>
  <c r="D31" i="417"/>
  <c r="H30" i="417"/>
  <c r="G30" i="417"/>
  <c r="D30" i="417"/>
  <c r="G29" i="417"/>
  <c r="H29" i="417" s="1"/>
  <c r="D29" i="417"/>
  <c r="G28" i="417"/>
  <c r="H28" i="417" s="1"/>
  <c r="D28" i="417"/>
  <c r="H27" i="417"/>
  <c r="G27" i="417"/>
  <c r="D27" i="417"/>
  <c r="G26" i="417"/>
  <c r="H26" i="417" s="1"/>
  <c r="D26" i="417"/>
  <c r="G25" i="417"/>
  <c r="H25" i="417" s="1"/>
  <c r="D25" i="417"/>
  <c r="H24" i="417"/>
  <c r="G24" i="417"/>
  <c r="D24" i="417"/>
  <c r="G23" i="417"/>
  <c r="H23" i="417" s="1"/>
  <c r="D23" i="417"/>
  <c r="G22" i="417"/>
  <c r="H22" i="417" s="1"/>
  <c r="D22" i="417"/>
  <c r="H21" i="417"/>
  <c r="G21" i="417"/>
  <c r="D21" i="417"/>
  <c r="G20" i="417"/>
  <c r="H20" i="417" s="1"/>
  <c r="D20" i="417"/>
  <c r="G19" i="417"/>
  <c r="H19" i="417" s="1"/>
  <c r="D19" i="417"/>
  <c r="H18" i="417"/>
  <c r="G18" i="417"/>
  <c r="D18" i="417"/>
  <c r="G17" i="417"/>
  <c r="H17" i="417" s="1"/>
  <c r="D17" i="417"/>
  <c r="G16" i="417"/>
  <c r="H16" i="417" s="1"/>
  <c r="D16" i="417"/>
  <c r="H15" i="417"/>
  <c r="G15" i="417"/>
  <c r="D15" i="417"/>
  <c r="G14" i="417"/>
  <c r="H14" i="417" s="1"/>
  <c r="D14" i="417"/>
  <c r="G13" i="417"/>
  <c r="H13" i="417" s="1"/>
  <c r="D13" i="417"/>
  <c r="H12" i="417"/>
  <c r="G12" i="417"/>
  <c r="D12" i="417"/>
  <c r="G11" i="417"/>
  <c r="H11" i="417" s="1"/>
  <c r="D11" i="417"/>
  <c r="D10" i="417" s="1"/>
  <c r="G10" i="417"/>
  <c r="F10" i="417"/>
  <c r="E10" i="417"/>
  <c r="C10" i="417"/>
  <c r="B10" i="417"/>
  <c r="B37" i="416"/>
  <c r="B36" i="416"/>
  <c r="B35" i="416"/>
  <c r="B34" i="416"/>
  <c r="B33" i="416"/>
  <c r="B32" i="416"/>
  <c r="B31" i="416"/>
  <c r="B30" i="416"/>
  <c r="B29" i="416"/>
  <c r="B28" i="416"/>
  <c r="B27" i="416"/>
  <c r="B26" i="416"/>
  <c r="B25" i="416"/>
  <c r="B24" i="416"/>
  <c r="B23" i="416"/>
  <c r="B22" i="416"/>
  <c r="B21" i="416"/>
  <c r="B20" i="416"/>
  <c r="B19" i="416"/>
  <c r="B18" i="416"/>
  <c r="B17" i="416"/>
  <c r="B16" i="416"/>
  <c r="B15" i="416"/>
  <c r="B14" i="416"/>
  <c r="B13" i="416"/>
  <c r="B12" i="416"/>
  <c r="B11" i="416"/>
  <c r="B10" i="416"/>
  <c r="B9" i="416"/>
  <c r="B8" i="416"/>
  <c r="B7" i="416"/>
  <c r="B6" i="416"/>
  <c r="B5" i="416" s="1"/>
  <c r="D5" i="416"/>
  <c r="C5" i="416"/>
  <c r="B41" i="413"/>
  <c r="B40" i="413"/>
  <c r="B39" i="413"/>
  <c r="B38" i="413"/>
  <c r="B37" i="413"/>
  <c r="B36" i="413"/>
  <c r="B35" i="413"/>
  <c r="B34" i="413"/>
  <c r="B33" i="413"/>
  <c r="B32" i="413"/>
  <c r="B31" i="413"/>
  <c r="B30" i="413"/>
  <c r="B29" i="413"/>
  <c r="B28" i="413"/>
  <c r="B27" i="413"/>
  <c r="B26" i="413"/>
  <c r="B25" i="413"/>
  <c r="B24" i="413"/>
  <c r="B23" i="413"/>
  <c r="B22" i="413"/>
  <c r="B21" i="413"/>
  <c r="B20" i="413"/>
  <c r="B19" i="413"/>
  <c r="B18" i="413"/>
  <c r="B17" i="413"/>
  <c r="B16" i="413"/>
  <c r="B15" i="413"/>
  <c r="B14" i="413"/>
  <c r="B13" i="413"/>
  <c r="B12" i="413"/>
  <c r="B9" i="413" s="1"/>
  <c r="B11" i="413"/>
  <c r="B10" i="413"/>
  <c r="E9" i="413"/>
  <c r="D9" i="413"/>
  <c r="C9" i="413"/>
  <c r="B41" i="412"/>
  <c r="B40" i="412"/>
  <c r="B39" i="412"/>
  <c r="B38" i="412"/>
  <c r="B37" i="412"/>
  <c r="B36" i="412"/>
  <c r="B35" i="412"/>
  <c r="B34" i="412"/>
  <c r="B33" i="412"/>
  <c r="B32" i="412"/>
  <c r="B31" i="412"/>
  <c r="B30" i="412"/>
  <c r="B29" i="412"/>
  <c r="B28" i="412"/>
  <c r="B27" i="412"/>
  <c r="B26" i="412"/>
  <c r="B25" i="412"/>
  <c r="B24" i="412"/>
  <c r="B23" i="412"/>
  <c r="B22" i="412"/>
  <c r="B21" i="412"/>
  <c r="B20" i="412"/>
  <c r="B19" i="412"/>
  <c r="B18" i="412"/>
  <c r="B17" i="412"/>
  <c r="B16" i="412"/>
  <c r="B15" i="412"/>
  <c r="B14" i="412"/>
  <c r="B13" i="412"/>
  <c r="B12" i="412"/>
  <c r="B11" i="412"/>
  <c r="B10" i="412"/>
  <c r="B9" i="412" s="1"/>
  <c r="N9" i="412"/>
  <c r="M9" i="412"/>
  <c r="L9" i="412"/>
  <c r="K9" i="412"/>
  <c r="J9" i="412"/>
  <c r="I9" i="412"/>
  <c r="H9" i="412"/>
  <c r="G9" i="412"/>
  <c r="F9" i="412"/>
  <c r="E9" i="412"/>
  <c r="D9" i="412"/>
  <c r="C9" i="412"/>
  <c r="B41" i="411"/>
  <c r="B40" i="411"/>
  <c r="B39" i="411"/>
  <c r="B38" i="411"/>
  <c r="B37" i="411"/>
  <c r="B36" i="411"/>
  <c r="B35" i="411"/>
  <c r="B34" i="411"/>
  <c r="B33" i="411"/>
  <c r="B32" i="411"/>
  <c r="B31" i="411"/>
  <c r="B30" i="411"/>
  <c r="B29" i="411"/>
  <c r="B28" i="411"/>
  <c r="B27" i="411"/>
  <c r="B26" i="411"/>
  <c r="B25" i="411"/>
  <c r="B24" i="411"/>
  <c r="B23" i="411"/>
  <c r="B22" i="411"/>
  <c r="B21" i="411"/>
  <c r="B20" i="411"/>
  <c r="B19" i="411"/>
  <c r="B18" i="411"/>
  <c r="B17" i="411"/>
  <c r="B16" i="411"/>
  <c r="B15" i="411"/>
  <c r="B14" i="411"/>
  <c r="B13" i="411"/>
  <c r="B12" i="411"/>
  <c r="B11" i="411"/>
  <c r="B10" i="411"/>
  <c r="E9" i="411"/>
  <c r="D9" i="411"/>
  <c r="C9" i="411"/>
  <c r="B9" i="411"/>
  <c r="E9" i="410"/>
  <c r="D9" i="410"/>
  <c r="C9" i="410"/>
  <c r="B9" i="410"/>
  <c r="K72" i="409"/>
  <c r="K71" i="409"/>
  <c r="K70" i="409"/>
  <c r="K69" i="409"/>
  <c r="K68" i="409"/>
  <c r="K67" i="409"/>
  <c r="K66" i="409"/>
  <c r="K65" i="409"/>
  <c r="K64" i="409"/>
  <c r="K63" i="409"/>
  <c r="K62" i="409"/>
  <c r="K61" i="409"/>
  <c r="K60" i="409"/>
  <c r="K59" i="409"/>
  <c r="K58" i="409"/>
  <c r="K57" i="409"/>
  <c r="K56" i="409"/>
  <c r="K55" i="409"/>
  <c r="K54" i="409"/>
  <c r="K53" i="409"/>
  <c r="K52" i="409"/>
  <c r="K51" i="409"/>
  <c r="K50" i="409"/>
  <c r="K49" i="409"/>
  <c r="K48" i="409"/>
  <c r="K47" i="409"/>
  <c r="K46" i="409"/>
  <c r="K45" i="409"/>
  <c r="K44" i="409"/>
  <c r="K43" i="409"/>
  <c r="K42" i="409"/>
  <c r="K41" i="409"/>
  <c r="K40" i="409"/>
  <c r="K39" i="409"/>
  <c r="K38" i="409"/>
  <c r="K37" i="409"/>
  <c r="K36" i="409"/>
  <c r="K35" i="409"/>
  <c r="K34" i="409"/>
  <c r="K33" i="409"/>
  <c r="K32" i="409"/>
  <c r="K31" i="409"/>
  <c r="K30" i="409"/>
  <c r="K29" i="409"/>
  <c r="K28" i="409"/>
  <c r="K27" i="409"/>
  <c r="K26" i="409"/>
  <c r="K25" i="409"/>
  <c r="K24" i="409"/>
  <c r="K23" i="409"/>
  <c r="K22" i="409"/>
  <c r="K21" i="409"/>
  <c r="K20" i="409"/>
  <c r="K19" i="409"/>
  <c r="K18" i="409"/>
  <c r="K17" i="409"/>
  <c r="K16" i="409"/>
  <c r="K15" i="409"/>
  <c r="K14" i="409"/>
  <c r="K13" i="409"/>
  <c r="K12" i="409"/>
  <c r="K11" i="409"/>
  <c r="K10" i="409"/>
  <c r="K9" i="409"/>
  <c r="K8" i="409"/>
  <c r="K7" i="409"/>
  <c r="K6" i="409"/>
  <c r="K5" i="409"/>
  <c r="K4" i="409"/>
  <c r="J3" i="409"/>
  <c r="I3" i="409"/>
  <c r="K3" i="409" s="1"/>
  <c r="H3" i="409"/>
  <c r="G3" i="409"/>
  <c r="F3" i="409"/>
  <c r="E3" i="409"/>
  <c r="D3" i="409"/>
  <c r="C3" i="409"/>
  <c r="J35" i="408"/>
  <c r="J34" i="408"/>
  <c r="J33" i="408"/>
  <c r="J32" i="408"/>
  <c r="J31" i="408"/>
  <c r="J30" i="408"/>
  <c r="J29" i="408"/>
  <c r="J28" i="408"/>
  <c r="J27" i="408"/>
  <c r="J26" i="408"/>
  <c r="J25" i="408"/>
  <c r="J24" i="408"/>
  <c r="J23" i="408"/>
  <c r="J22" i="408"/>
  <c r="J21" i="408"/>
  <c r="J20" i="408"/>
  <c r="J19" i="408"/>
  <c r="J18" i="408"/>
  <c r="J17" i="408"/>
  <c r="J16" i="408"/>
  <c r="J15" i="408"/>
  <c r="J14" i="408"/>
  <c r="J13" i="408"/>
  <c r="J12" i="408"/>
  <c r="J11" i="408"/>
  <c r="J10" i="408"/>
  <c r="J9" i="408"/>
  <c r="J8" i="408"/>
  <c r="J7" i="408"/>
  <c r="J6" i="408"/>
  <c r="J5" i="408"/>
  <c r="J4" i="408"/>
  <c r="I3" i="408"/>
  <c r="H3" i="408"/>
  <c r="G3" i="408"/>
  <c r="J3" i="408" s="1"/>
  <c r="F3" i="408"/>
  <c r="E3" i="408"/>
  <c r="D3" i="408"/>
  <c r="C3" i="408"/>
  <c r="B3" i="408"/>
  <c r="M3" i="395"/>
  <c r="L3" i="395"/>
  <c r="K3" i="395"/>
  <c r="J3" i="395"/>
  <c r="I3" i="395"/>
  <c r="H3" i="395"/>
  <c r="G3" i="395"/>
  <c r="F3" i="395"/>
  <c r="E3" i="395"/>
  <c r="D3" i="395"/>
  <c r="C3" i="395"/>
  <c r="L3" i="394"/>
  <c r="K3" i="394"/>
  <c r="J3" i="394"/>
  <c r="I3" i="394"/>
  <c r="H3" i="394"/>
  <c r="G3" i="394"/>
  <c r="F3" i="394"/>
  <c r="E3" i="394"/>
  <c r="D3" i="394"/>
  <c r="C3" i="394"/>
  <c r="B3" i="394"/>
  <c r="B41" i="392"/>
  <c r="B40" i="392"/>
  <c r="B39" i="392"/>
  <c r="B38" i="392"/>
  <c r="B37" i="392"/>
  <c r="B36" i="392"/>
  <c r="B35" i="392"/>
  <c r="B34" i="392"/>
  <c r="B33" i="392"/>
  <c r="B32" i="392"/>
  <c r="B31" i="392"/>
  <c r="B30" i="392"/>
  <c r="B29" i="392"/>
  <c r="B28" i="392"/>
  <c r="B27" i="392"/>
  <c r="B26" i="392"/>
  <c r="B25" i="392"/>
  <c r="B24" i="392"/>
  <c r="B23" i="392"/>
  <c r="B22" i="392"/>
  <c r="B21" i="392"/>
  <c r="B20" i="392"/>
  <c r="B19" i="392"/>
  <c r="B18" i="392"/>
  <c r="B17" i="392"/>
  <c r="B16" i="392"/>
  <c r="B15" i="392"/>
  <c r="B14" i="392"/>
  <c r="B13" i="392"/>
  <c r="B12" i="392"/>
  <c r="B11" i="392"/>
  <c r="B10" i="392"/>
  <c r="E9" i="392"/>
  <c r="D9" i="392"/>
  <c r="C9" i="392"/>
  <c r="B9" i="392"/>
  <c r="C66" i="389"/>
  <c r="C65" i="389"/>
  <c r="C64" i="389"/>
  <c r="C63" i="389"/>
  <c r="C62" i="389"/>
  <c r="C61" i="389"/>
  <c r="C60" i="389"/>
  <c r="C59" i="389"/>
  <c r="C58" i="389"/>
  <c r="C57" i="389"/>
  <c r="C56" i="389"/>
  <c r="C55" i="389"/>
  <c r="C54" i="389"/>
  <c r="C53" i="389"/>
  <c r="C52" i="389"/>
  <c r="C51" i="389"/>
  <c r="C50" i="389"/>
  <c r="C49" i="389"/>
  <c r="C48" i="389"/>
  <c r="C47" i="389"/>
  <c r="C46" i="389"/>
  <c r="C45" i="389"/>
  <c r="C44" i="389"/>
  <c r="C43" i="389"/>
  <c r="C42" i="389"/>
  <c r="C41" i="389"/>
  <c r="C40" i="389"/>
  <c r="C39" i="389"/>
  <c r="C38" i="389"/>
  <c r="C37" i="389"/>
  <c r="C36" i="389"/>
  <c r="C35" i="389"/>
  <c r="C34" i="389"/>
  <c r="C33" i="389"/>
  <c r="C32" i="389"/>
  <c r="C31" i="389"/>
  <c r="C30" i="389"/>
  <c r="C29" i="389"/>
  <c r="C28" i="389"/>
  <c r="C27" i="389"/>
  <c r="C26" i="389"/>
  <c r="C25" i="389"/>
  <c r="C24" i="389"/>
  <c r="C23" i="389"/>
  <c r="C22" i="389"/>
  <c r="C21" i="389"/>
  <c r="C20" i="389"/>
  <c r="C19" i="389"/>
  <c r="C18" i="389"/>
  <c r="C17" i="389"/>
  <c r="C16" i="389"/>
  <c r="C15" i="389"/>
  <c r="C14" i="389"/>
  <c r="C13" i="389"/>
  <c r="C12" i="389"/>
  <c r="C11" i="389"/>
  <c r="C10" i="389"/>
  <c r="C9" i="389"/>
  <c r="C8" i="389"/>
  <c r="C7" i="389"/>
  <c r="C3" i="389" s="1"/>
  <c r="C6" i="389"/>
  <c r="C5" i="389"/>
  <c r="C4" i="389"/>
  <c r="E3" i="389"/>
  <c r="D3" i="389"/>
  <c r="B41" i="388"/>
  <c r="B40" i="388"/>
  <c r="B39" i="388"/>
  <c r="B38" i="388"/>
  <c r="B37" i="388"/>
  <c r="B36" i="388"/>
  <c r="B35" i="388"/>
  <c r="B34" i="388"/>
  <c r="B33" i="388"/>
  <c r="B32" i="388"/>
  <c r="B31" i="388"/>
  <c r="B30" i="388"/>
  <c r="B29" i="388"/>
  <c r="B28" i="388"/>
  <c r="B27" i="388"/>
  <c r="B26" i="388"/>
  <c r="B25" i="388"/>
  <c r="B24" i="388"/>
  <c r="B23" i="388"/>
  <c r="B22" i="388"/>
  <c r="B21" i="388"/>
  <c r="B20" i="388"/>
  <c r="B19" i="388"/>
  <c r="B18" i="388"/>
  <c r="B9" i="388" s="1"/>
  <c r="B17" i="388"/>
  <c r="B16" i="388"/>
  <c r="B15" i="388"/>
  <c r="B14" i="388"/>
  <c r="B13" i="388"/>
  <c r="B12" i="388"/>
  <c r="B11" i="388"/>
  <c r="B10" i="388"/>
  <c r="D9" i="388"/>
  <c r="C9" i="388"/>
  <c r="C81" i="387"/>
  <c r="C80" i="387"/>
  <c r="C79" i="387"/>
  <c r="C78" i="387"/>
  <c r="C77" i="387"/>
  <c r="C76" i="387"/>
  <c r="C75" i="387"/>
  <c r="C74" i="387"/>
  <c r="C73" i="387"/>
  <c r="C72" i="387"/>
  <c r="C71" i="387"/>
  <c r="C70" i="387"/>
  <c r="C69" i="387"/>
  <c r="C68" i="387"/>
  <c r="C67" i="387"/>
  <c r="C66" i="387"/>
  <c r="C65" i="387"/>
  <c r="C64" i="387"/>
  <c r="C63" i="387"/>
  <c r="C62" i="387"/>
  <c r="C61" i="387"/>
  <c r="C60" i="387"/>
  <c r="C59" i="387"/>
  <c r="C58" i="387"/>
  <c r="C57" i="387"/>
  <c r="C56" i="387"/>
  <c r="C55" i="387"/>
  <c r="C54" i="387"/>
  <c r="C53" i="387"/>
  <c r="C52" i="387"/>
  <c r="C51" i="387"/>
  <c r="C50" i="387"/>
  <c r="C49" i="387"/>
  <c r="C48" i="387"/>
  <c r="C47" i="387"/>
  <c r="C46" i="387"/>
  <c r="C45" i="387"/>
  <c r="C44" i="387"/>
  <c r="C43" i="387"/>
  <c r="C42" i="387"/>
  <c r="C41" i="387"/>
  <c r="C40" i="387"/>
  <c r="C39" i="387"/>
  <c r="C38" i="387"/>
  <c r="C37" i="387"/>
  <c r="C36" i="387"/>
  <c r="C35" i="387"/>
  <c r="C34" i="387"/>
  <c r="C33" i="387"/>
  <c r="C32" i="387"/>
  <c r="C31" i="387"/>
  <c r="C30" i="387"/>
  <c r="C29" i="387"/>
  <c r="C28" i="387"/>
  <c r="C27" i="387"/>
  <c r="C26" i="387"/>
  <c r="C25" i="387"/>
  <c r="C24" i="387"/>
  <c r="C23" i="387"/>
  <c r="C22" i="387"/>
  <c r="C21" i="387"/>
  <c r="C20" i="387"/>
  <c r="C19" i="387"/>
  <c r="C18" i="387"/>
  <c r="C17" i="387"/>
  <c r="C16" i="387"/>
  <c r="C15" i="387"/>
  <c r="C14" i="387"/>
  <c r="C13" i="387"/>
  <c r="C12" i="387"/>
  <c r="C11" i="387"/>
  <c r="C10" i="387"/>
  <c r="C3" i="387" s="1"/>
  <c r="C9" i="387"/>
  <c r="C8" i="387"/>
  <c r="C7" i="387"/>
  <c r="C6" i="387"/>
  <c r="C5" i="387"/>
  <c r="C4" i="387"/>
  <c r="F3" i="387"/>
  <c r="E3" i="387"/>
  <c r="D3" i="387"/>
  <c r="B41" i="386"/>
  <c r="B40" i="386"/>
  <c r="B39" i="386"/>
  <c r="B38" i="386"/>
  <c r="B37" i="386"/>
  <c r="B36" i="386"/>
  <c r="B35" i="386"/>
  <c r="B34" i="386"/>
  <c r="B33" i="386"/>
  <c r="B32" i="386"/>
  <c r="B31" i="386"/>
  <c r="B30" i="386"/>
  <c r="B29" i="386"/>
  <c r="B28" i="386"/>
  <c r="B27" i="386"/>
  <c r="B26" i="386"/>
  <c r="B25" i="386"/>
  <c r="B24" i="386"/>
  <c r="B23" i="386"/>
  <c r="B22" i="386"/>
  <c r="B21" i="386"/>
  <c r="B20" i="386"/>
  <c r="B19" i="386"/>
  <c r="B18" i="386"/>
  <c r="B9" i="386" s="1"/>
  <c r="B17" i="386"/>
  <c r="B16" i="386"/>
  <c r="B15" i="386"/>
  <c r="B14" i="386"/>
  <c r="B13" i="386"/>
  <c r="B12" i="386"/>
  <c r="B11" i="386"/>
  <c r="B10" i="386"/>
  <c r="E9" i="386"/>
  <c r="D9" i="386"/>
  <c r="C9" i="386"/>
  <c r="C81" i="385"/>
  <c r="C80" i="385"/>
  <c r="C79" i="385"/>
  <c r="C78" i="385"/>
  <c r="C77" i="385"/>
  <c r="C76" i="385"/>
  <c r="C75" i="385"/>
  <c r="C74" i="385"/>
  <c r="C73" i="385"/>
  <c r="C72" i="385"/>
  <c r="C71" i="385"/>
  <c r="C70" i="385"/>
  <c r="C69" i="385"/>
  <c r="C68" i="385"/>
  <c r="C67" i="385"/>
  <c r="C66" i="385"/>
  <c r="C65" i="385"/>
  <c r="C64" i="385"/>
  <c r="C63" i="385"/>
  <c r="C62" i="385"/>
  <c r="C61" i="385"/>
  <c r="C60" i="385"/>
  <c r="C59" i="385"/>
  <c r="C58" i="385"/>
  <c r="C57" i="385"/>
  <c r="C56" i="385"/>
  <c r="C55" i="385"/>
  <c r="C54" i="385"/>
  <c r="C53" i="385"/>
  <c r="C52" i="385"/>
  <c r="C51" i="385"/>
  <c r="C50" i="385"/>
  <c r="C49" i="385"/>
  <c r="C48" i="385"/>
  <c r="C47" i="385"/>
  <c r="C46" i="385"/>
  <c r="C45" i="385"/>
  <c r="C44" i="385"/>
  <c r="C43" i="385"/>
  <c r="C42" i="385"/>
  <c r="C41" i="385"/>
  <c r="C40" i="385"/>
  <c r="C39" i="385"/>
  <c r="C38" i="385"/>
  <c r="C37" i="385"/>
  <c r="C36" i="385"/>
  <c r="C35" i="385"/>
  <c r="C34" i="385"/>
  <c r="C33" i="385"/>
  <c r="C32" i="385"/>
  <c r="C31" i="385"/>
  <c r="C30" i="385"/>
  <c r="C29" i="385"/>
  <c r="C28" i="385"/>
  <c r="C27" i="385"/>
  <c r="C26" i="385"/>
  <c r="C25" i="385"/>
  <c r="C24" i="385"/>
  <c r="C23" i="385"/>
  <c r="C22" i="385"/>
  <c r="C21" i="385"/>
  <c r="C20" i="385"/>
  <c r="C19" i="385"/>
  <c r="C18" i="385"/>
  <c r="C17" i="385"/>
  <c r="C16" i="385"/>
  <c r="C15" i="385"/>
  <c r="C14" i="385"/>
  <c r="C13" i="385"/>
  <c r="C12" i="385"/>
  <c r="C11" i="385"/>
  <c r="C10" i="385"/>
  <c r="C9" i="385"/>
  <c r="C8" i="385"/>
  <c r="C3" i="385" s="1"/>
  <c r="C7" i="385"/>
  <c r="C6" i="385"/>
  <c r="C5" i="385"/>
  <c r="C4" i="385"/>
  <c r="F3" i="385"/>
  <c r="E3" i="385"/>
  <c r="D3" i="385"/>
  <c r="B41" i="384"/>
  <c r="B40" i="384"/>
  <c r="B39" i="384"/>
  <c r="B38" i="384"/>
  <c r="B37" i="384"/>
  <c r="B36" i="384"/>
  <c r="B35" i="384"/>
  <c r="B34" i="384"/>
  <c r="B33" i="384"/>
  <c r="B32" i="384"/>
  <c r="B31" i="384"/>
  <c r="B30" i="384"/>
  <c r="B29" i="384"/>
  <c r="B28" i="384"/>
  <c r="B27" i="384"/>
  <c r="B26" i="384"/>
  <c r="B25" i="384"/>
  <c r="B24" i="384"/>
  <c r="B23" i="384"/>
  <c r="B22" i="384"/>
  <c r="B21" i="384"/>
  <c r="B20" i="384"/>
  <c r="B19" i="384"/>
  <c r="B18" i="384"/>
  <c r="B17" i="384"/>
  <c r="B16" i="384"/>
  <c r="B15" i="384"/>
  <c r="B14" i="384"/>
  <c r="B13" i="384"/>
  <c r="B12" i="384"/>
  <c r="B11" i="384"/>
  <c r="B10" i="384"/>
  <c r="E9" i="384"/>
  <c r="D9" i="384"/>
  <c r="C9" i="384"/>
  <c r="B9" i="384"/>
  <c r="D9" i="381"/>
  <c r="C9" i="381"/>
  <c r="B9" i="381"/>
  <c r="C403" i="379"/>
  <c r="C402" i="379"/>
  <c r="C401" i="379"/>
  <c r="C400" i="379"/>
  <c r="C399" i="379"/>
  <c r="C398" i="379"/>
  <c r="C397" i="379"/>
  <c r="C396" i="379"/>
  <c r="C395" i="379"/>
  <c r="C394" i="379"/>
  <c r="C393" i="379"/>
  <c r="C392" i="379"/>
  <c r="C391" i="379"/>
  <c r="C390" i="379"/>
  <c r="C389" i="379"/>
  <c r="C388" i="379"/>
  <c r="C387" i="379"/>
  <c r="C386" i="379"/>
  <c r="C385" i="379"/>
  <c r="C384" i="379"/>
  <c r="C383" i="379"/>
  <c r="C382" i="379"/>
  <c r="C381" i="379"/>
  <c r="C380" i="379"/>
  <c r="C379" i="379"/>
  <c r="C378" i="379"/>
  <c r="C377" i="379"/>
  <c r="C376" i="379"/>
  <c r="C375" i="379"/>
  <c r="C374" i="379"/>
  <c r="C373" i="379"/>
  <c r="C372" i="379"/>
  <c r="C371" i="379"/>
  <c r="C370" i="379"/>
  <c r="C369" i="379"/>
  <c r="C368" i="379"/>
  <c r="C367" i="379"/>
  <c r="C366" i="379"/>
  <c r="C365" i="379"/>
  <c r="C364" i="379"/>
  <c r="C363" i="379"/>
  <c r="C362" i="379"/>
  <c r="C361" i="379"/>
  <c r="C360" i="379"/>
  <c r="C359" i="379"/>
  <c r="C358" i="379"/>
  <c r="C357" i="379"/>
  <c r="C356" i="379"/>
  <c r="C355" i="379"/>
  <c r="C354" i="379"/>
  <c r="C353" i="379"/>
  <c r="C352" i="379"/>
  <c r="C351" i="379"/>
  <c r="C350" i="379"/>
  <c r="C349" i="379"/>
  <c r="C348" i="379"/>
  <c r="C347" i="379"/>
  <c r="C346" i="379"/>
  <c r="C345" i="379"/>
  <c r="C344" i="379"/>
  <c r="C343" i="379"/>
  <c r="C342" i="379"/>
  <c r="C341" i="379"/>
  <c r="C340" i="379"/>
  <c r="C339" i="379"/>
  <c r="C338" i="379"/>
  <c r="C337" i="379"/>
  <c r="C336" i="379"/>
  <c r="C335" i="379"/>
  <c r="C334" i="379"/>
  <c r="C333" i="379"/>
  <c r="C332" i="379"/>
  <c r="C331" i="379"/>
  <c r="C330" i="379"/>
  <c r="C329" i="379"/>
  <c r="C328" i="379"/>
  <c r="C327" i="379"/>
  <c r="C326" i="379"/>
  <c r="C325" i="379"/>
  <c r="C324" i="379"/>
  <c r="C323" i="379"/>
  <c r="C322" i="379"/>
  <c r="C321" i="379"/>
  <c r="C320" i="379"/>
  <c r="C319" i="379"/>
  <c r="C318" i="379"/>
  <c r="C317" i="379"/>
  <c r="C316" i="379"/>
  <c r="C315" i="379"/>
  <c r="C314" i="379"/>
  <c r="C313" i="379"/>
  <c r="C312" i="379"/>
  <c r="C311" i="379"/>
  <c r="C310" i="379"/>
  <c r="C309" i="379"/>
  <c r="C308" i="379"/>
  <c r="C307" i="379"/>
  <c r="C306" i="379"/>
  <c r="C305" i="379"/>
  <c r="C304" i="379"/>
  <c r="C303" i="379"/>
  <c r="C302" i="379"/>
  <c r="C301" i="379"/>
  <c r="C300" i="379"/>
  <c r="C299" i="379"/>
  <c r="C298" i="379"/>
  <c r="C297" i="379"/>
  <c r="C296" i="379"/>
  <c r="C295" i="379"/>
  <c r="C294" i="379"/>
  <c r="C293" i="379"/>
  <c r="C292" i="379"/>
  <c r="C291" i="379"/>
  <c r="C290" i="379"/>
  <c r="C289" i="379"/>
  <c r="C288" i="379"/>
  <c r="C287" i="379"/>
  <c r="C286" i="379"/>
  <c r="C285" i="379"/>
  <c r="C284" i="379"/>
  <c r="C283" i="379"/>
  <c r="C282" i="379"/>
  <c r="C281" i="379"/>
  <c r="C280" i="379"/>
  <c r="C279" i="379"/>
  <c r="C278" i="379"/>
  <c r="C277" i="379"/>
  <c r="C276" i="379"/>
  <c r="C275" i="379"/>
  <c r="C274" i="379"/>
  <c r="C273" i="379"/>
  <c r="C272" i="379"/>
  <c r="C271" i="379"/>
  <c r="C270" i="379"/>
  <c r="C269" i="379"/>
  <c r="C268" i="379"/>
  <c r="C267" i="379"/>
  <c r="C266" i="379"/>
  <c r="C265" i="379"/>
  <c r="C264" i="379"/>
  <c r="C263" i="379"/>
  <c r="C262" i="379"/>
  <c r="C261" i="379"/>
  <c r="C260" i="379"/>
  <c r="C259" i="379"/>
  <c r="C258" i="379"/>
  <c r="C257" i="379"/>
  <c r="C256" i="379"/>
  <c r="C255" i="379"/>
  <c r="C254" i="379"/>
  <c r="C253" i="379"/>
  <c r="C252" i="379"/>
  <c r="C251" i="379"/>
  <c r="C250" i="379"/>
  <c r="C249" i="379"/>
  <c r="C248" i="379"/>
  <c r="C247" i="379"/>
  <c r="C246" i="379"/>
  <c r="C245" i="379"/>
  <c r="C244" i="379"/>
  <c r="C243" i="379"/>
  <c r="C242" i="379"/>
  <c r="C241" i="379"/>
  <c r="C240" i="379"/>
  <c r="C239" i="379"/>
  <c r="C238" i="379"/>
  <c r="C237" i="379"/>
  <c r="C236" i="379"/>
  <c r="C235" i="379"/>
  <c r="C234" i="379"/>
  <c r="C233" i="379"/>
  <c r="C232" i="379"/>
  <c r="C231" i="379"/>
  <c r="C230" i="379"/>
  <c r="C229" i="379"/>
  <c r="C228" i="379"/>
  <c r="C227" i="379"/>
  <c r="C226" i="379"/>
  <c r="C225" i="379"/>
  <c r="C224" i="379"/>
  <c r="C223" i="379"/>
  <c r="C222" i="379"/>
  <c r="C221" i="379"/>
  <c r="C220" i="379"/>
  <c r="C219" i="379"/>
  <c r="C218" i="379"/>
  <c r="C217" i="379"/>
  <c r="C216" i="379"/>
  <c r="C215" i="379"/>
  <c r="C214" i="379"/>
  <c r="C213" i="379"/>
  <c r="C212" i="379"/>
  <c r="C211" i="379"/>
  <c r="C210" i="379"/>
  <c r="C209" i="379"/>
  <c r="C208" i="379"/>
  <c r="C207" i="379"/>
  <c r="C206" i="379"/>
  <c r="C205" i="379"/>
  <c r="C204" i="379"/>
  <c r="C203" i="379"/>
  <c r="C202" i="379"/>
  <c r="C201" i="379"/>
  <c r="C200" i="379"/>
  <c r="C199" i="379"/>
  <c r="C198" i="379"/>
  <c r="C197" i="379"/>
  <c r="C196" i="379"/>
  <c r="C195" i="379"/>
  <c r="C194" i="379"/>
  <c r="C193" i="379"/>
  <c r="C192" i="379"/>
  <c r="C191" i="379"/>
  <c r="C190" i="379"/>
  <c r="C189" i="379"/>
  <c r="C188" i="379"/>
  <c r="C187" i="379"/>
  <c r="C186" i="379"/>
  <c r="C185" i="379"/>
  <c r="C184" i="379"/>
  <c r="C183" i="379"/>
  <c r="C182" i="379"/>
  <c r="C181" i="379"/>
  <c r="C180" i="379"/>
  <c r="C179" i="379"/>
  <c r="C178" i="379"/>
  <c r="C177" i="379"/>
  <c r="C176" i="379"/>
  <c r="C175" i="379"/>
  <c r="C174" i="379"/>
  <c r="C173" i="379"/>
  <c r="C172" i="379"/>
  <c r="C171" i="379"/>
  <c r="C170" i="379"/>
  <c r="C169" i="379"/>
  <c r="C168" i="379"/>
  <c r="C167" i="379"/>
  <c r="C166" i="379"/>
  <c r="C165" i="379"/>
  <c r="C164" i="379"/>
  <c r="C163" i="379"/>
  <c r="C162" i="379"/>
  <c r="C161" i="379"/>
  <c r="C160" i="379"/>
  <c r="C159" i="379"/>
  <c r="C158" i="379"/>
  <c r="C157" i="379"/>
  <c r="C156" i="379"/>
  <c r="C155" i="379"/>
  <c r="C154" i="379"/>
  <c r="C153" i="379"/>
  <c r="C152" i="379"/>
  <c r="C151" i="379"/>
  <c r="C150" i="379"/>
  <c r="C149" i="379"/>
  <c r="C148" i="379"/>
  <c r="C147" i="379"/>
  <c r="C146" i="379"/>
  <c r="C145" i="379"/>
  <c r="C144" i="379"/>
  <c r="C143" i="379"/>
  <c r="C142" i="379"/>
  <c r="C141" i="379"/>
  <c r="C140" i="379"/>
  <c r="C139" i="379"/>
  <c r="C138" i="379"/>
  <c r="C137" i="379"/>
  <c r="C136" i="379"/>
  <c r="C135" i="379"/>
  <c r="C134" i="379"/>
  <c r="C133" i="379"/>
  <c r="C132" i="379"/>
  <c r="C131" i="379"/>
  <c r="C130" i="379"/>
  <c r="C129" i="379"/>
  <c r="C128" i="379"/>
  <c r="C127" i="379"/>
  <c r="C126" i="379"/>
  <c r="C125" i="379"/>
  <c r="C124" i="379"/>
  <c r="C123" i="379"/>
  <c r="C122" i="379"/>
  <c r="C121" i="379"/>
  <c r="C120" i="379"/>
  <c r="C119" i="379"/>
  <c r="C118" i="379"/>
  <c r="C117" i="379"/>
  <c r="C116" i="379"/>
  <c r="C115" i="379"/>
  <c r="C114" i="379"/>
  <c r="C113" i="379"/>
  <c r="C112" i="379"/>
  <c r="C111" i="379"/>
  <c r="C110" i="379"/>
  <c r="C109" i="379"/>
  <c r="C108" i="379"/>
  <c r="C107" i="379"/>
  <c r="C106" i="379"/>
  <c r="C105" i="379"/>
  <c r="C104" i="379"/>
  <c r="C103" i="379"/>
  <c r="C102" i="379"/>
  <c r="C101" i="379"/>
  <c r="C100" i="379"/>
  <c r="C99" i="379"/>
  <c r="C98" i="379"/>
  <c r="C97" i="379"/>
  <c r="C96" i="379"/>
  <c r="C95" i="379"/>
  <c r="C94" i="379"/>
  <c r="C93" i="379"/>
  <c r="C92" i="379"/>
  <c r="C91" i="379"/>
  <c r="C90" i="379"/>
  <c r="C89" i="379"/>
  <c r="C88" i="379"/>
  <c r="C87" i="379"/>
  <c r="C86" i="379"/>
  <c r="C85" i="379"/>
  <c r="C84" i="379"/>
  <c r="C83" i="379"/>
  <c r="C82" i="379"/>
  <c r="C81" i="379"/>
  <c r="C80" i="379"/>
  <c r="C79" i="379"/>
  <c r="C78" i="379"/>
  <c r="C77" i="379"/>
  <c r="C76" i="379"/>
  <c r="C75" i="379"/>
  <c r="C74" i="379"/>
  <c r="C73" i="379"/>
  <c r="C72" i="379"/>
  <c r="C71" i="379"/>
  <c r="C70" i="379"/>
  <c r="C69" i="379"/>
  <c r="C68" i="379"/>
  <c r="C67" i="379"/>
  <c r="C66" i="379"/>
  <c r="C65" i="379"/>
  <c r="C64" i="379"/>
  <c r="C63" i="379"/>
  <c r="C62" i="379"/>
  <c r="C61" i="379"/>
  <c r="C60" i="379"/>
  <c r="C59" i="379"/>
  <c r="C58" i="379"/>
  <c r="C57" i="379"/>
  <c r="C56" i="379"/>
  <c r="C55" i="379"/>
  <c r="C54" i="379"/>
  <c r="C53" i="379"/>
  <c r="C52" i="379"/>
  <c r="C51" i="379"/>
  <c r="C50" i="379"/>
  <c r="C49" i="379"/>
  <c r="C48" i="379"/>
  <c r="C47" i="379"/>
  <c r="C46" i="379"/>
  <c r="C45" i="379"/>
  <c r="C44" i="379"/>
  <c r="C43" i="379"/>
  <c r="C42" i="379"/>
  <c r="C41" i="379"/>
  <c r="C40" i="379"/>
  <c r="C39" i="379"/>
  <c r="C38" i="379"/>
  <c r="C37" i="379"/>
  <c r="C36" i="379"/>
  <c r="C35" i="379"/>
  <c r="C34" i="379"/>
  <c r="C33" i="379"/>
  <c r="C32" i="379"/>
  <c r="C31" i="379"/>
  <c r="C30" i="379"/>
  <c r="C29" i="379"/>
  <c r="C28" i="379"/>
  <c r="C27" i="379"/>
  <c r="C26" i="379"/>
  <c r="C25" i="379"/>
  <c r="C24" i="379"/>
  <c r="C23" i="379"/>
  <c r="C22" i="379"/>
  <c r="C21" i="379"/>
  <c r="C20" i="379"/>
  <c r="C19" i="379"/>
  <c r="C18" i="379"/>
  <c r="C17" i="379"/>
  <c r="C16" i="379"/>
  <c r="C15" i="379"/>
  <c r="C14" i="379"/>
  <c r="C13" i="379"/>
  <c r="C12" i="379"/>
  <c r="C11" i="379"/>
  <c r="C10" i="379"/>
  <c r="C9" i="379"/>
  <c r="C8" i="379"/>
  <c r="C3" i="379" s="1"/>
  <c r="C7" i="379"/>
  <c r="C6" i="379"/>
  <c r="C5" i="379"/>
  <c r="C4" i="379"/>
  <c r="F3" i="379"/>
  <c r="E3" i="379"/>
  <c r="D3" i="379"/>
  <c r="C42" i="378"/>
  <c r="B42" i="378" s="1"/>
  <c r="C41" i="378"/>
  <c r="B41" i="378" s="1"/>
  <c r="C40" i="378"/>
  <c r="B40" i="378" s="1"/>
  <c r="C39" i="378"/>
  <c r="B39" i="378" s="1"/>
  <c r="C38" i="378"/>
  <c r="B38" i="378" s="1"/>
  <c r="C37" i="378"/>
  <c r="B37" i="378"/>
  <c r="C36" i="378"/>
  <c r="B36" i="378" s="1"/>
  <c r="C35" i="378"/>
  <c r="B35" i="378" s="1"/>
  <c r="C34" i="378"/>
  <c r="B34" i="378" s="1"/>
  <c r="C33" i="378"/>
  <c r="B33" i="378" s="1"/>
  <c r="C32" i="378"/>
  <c r="B32" i="378" s="1"/>
  <c r="C31" i="378"/>
  <c r="B31" i="378"/>
  <c r="C30" i="378"/>
  <c r="B30" i="378" s="1"/>
  <c r="C29" i="378"/>
  <c r="B29" i="378" s="1"/>
  <c r="C28" i="378"/>
  <c r="B28" i="378" s="1"/>
  <c r="C27" i="378"/>
  <c r="B27" i="378" s="1"/>
  <c r="C26" i="378"/>
  <c r="B26" i="378" s="1"/>
  <c r="C25" i="378"/>
  <c r="B25" i="378"/>
  <c r="C24" i="378"/>
  <c r="B24" i="378" s="1"/>
  <c r="C23" i="378"/>
  <c r="B23" i="378" s="1"/>
  <c r="C22" i="378"/>
  <c r="B22" i="378" s="1"/>
  <c r="C21" i="378"/>
  <c r="B21" i="378" s="1"/>
  <c r="C20" i="378"/>
  <c r="B20" i="378" s="1"/>
  <c r="C19" i="378"/>
  <c r="B19" i="378"/>
  <c r="C18" i="378"/>
  <c r="B18" i="378" s="1"/>
  <c r="C17" i="378"/>
  <c r="B17" i="378" s="1"/>
  <c r="C16" i="378"/>
  <c r="B16" i="378" s="1"/>
  <c r="C15" i="378"/>
  <c r="B15" i="378" s="1"/>
  <c r="C14" i="378"/>
  <c r="B14" i="378" s="1"/>
  <c r="C13" i="378"/>
  <c r="C10" i="378" s="1"/>
  <c r="B13" i="378"/>
  <c r="C12" i="378"/>
  <c r="B12" i="378" s="1"/>
  <c r="C11" i="378"/>
  <c r="B11" i="378" s="1"/>
  <c r="G10" i="378"/>
  <c r="F10" i="378"/>
  <c r="E10" i="378"/>
  <c r="D10" i="378"/>
  <c r="C403" i="377"/>
  <c r="C402" i="377"/>
  <c r="C401" i="377"/>
  <c r="C400" i="377"/>
  <c r="C399" i="377"/>
  <c r="C398" i="377"/>
  <c r="C397" i="377"/>
  <c r="C396" i="377"/>
  <c r="C395" i="377"/>
  <c r="C394" i="377"/>
  <c r="C393" i="377"/>
  <c r="C392" i="377"/>
  <c r="C391" i="377"/>
  <c r="C390" i="377"/>
  <c r="C389" i="377"/>
  <c r="C388" i="377"/>
  <c r="C387" i="377"/>
  <c r="C386" i="377"/>
  <c r="C385" i="377"/>
  <c r="C384" i="377"/>
  <c r="C383" i="377"/>
  <c r="C382" i="377"/>
  <c r="C381" i="377"/>
  <c r="C380" i="377"/>
  <c r="C379" i="377"/>
  <c r="C378" i="377"/>
  <c r="C377" i="377"/>
  <c r="C376" i="377"/>
  <c r="C375" i="377"/>
  <c r="C374" i="377"/>
  <c r="C373" i="377"/>
  <c r="C372" i="377"/>
  <c r="C371" i="377"/>
  <c r="C370" i="377"/>
  <c r="C369" i="377"/>
  <c r="C368" i="377"/>
  <c r="C367" i="377"/>
  <c r="C366" i="377"/>
  <c r="C365" i="377"/>
  <c r="C364" i="377"/>
  <c r="C363" i="377"/>
  <c r="C362" i="377"/>
  <c r="C361" i="377"/>
  <c r="C360" i="377"/>
  <c r="C359" i="377"/>
  <c r="C358" i="377"/>
  <c r="C357" i="377"/>
  <c r="C356" i="377"/>
  <c r="C355" i="377"/>
  <c r="C354" i="377"/>
  <c r="C353" i="377"/>
  <c r="C352" i="377"/>
  <c r="C351" i="377"/>
  <c r="C350" i="377"/>
  <c r="C349" i="377"/>
  <c r="C348" i="377"/>
  <c r="C347" i="377"/>
  <c r="C346" i="377"/>
  <c r="C345" i="377"/>
  <c r="C344" i="377"/>
  <c r="C343" i="377"/>
  <c r="C342" i="377"/>
  <c r="C341" i="377"/>
  <c r="C340" i="377"/>
  <c r="C339" i="377"/>
  <c r="C338" i="377"/>
  <c r="C337" i="377"/>
  <c r="C336" i="377"/>
  <c r="C335" i="377"/>
  <c r="C334" i="377"/>
  <c r="C333" i="377"/>
  <c r="C332" i="377"/>
  <c r="C331" i="377"/>
  <c r="C330" i="377"/>
  <c r="C329" i="377"/>
  <c r="C328" i="377"/>
  <c r="C327" i="377"/>
  <c r="C326" i="377"/>
  <c r="C325" i="377"/>
  <c r="C324" i="377"/>
  <c r="C323" i="377"/>
  <c r="C322" i="377"/>
  <c r="C321" i="377"/>
  <c r="C320" i="377"/>
  <c r="C319" i="377"/>
  <c r="C318" i="377"/>
  <c r="C317" i="377"/>
  <c r="C316" i="377"/>
  <c r="C315" i="377"/>
  <c r="C314" i="377"/>
  <c r="C313" i="377"/>
  <c r="C312" i="377"/>
  <c r="C311" i="377"/>
  <c r="C310" i="377"/>
  <c r="C309" i="377"/>
  <c r="C308" i="377"/>
  <c r="C307" i="377"/>
  <c r="C306" i="377"/>
  <c r="C305" i="377"/>
  <c r="C304" i="377"/>
  <c r="C303" i="377"/>
  <c r="C302" i="377"/>
  <c r="C301" i="377"/>
  <c r="C300" i="377"/>
  <c r="C299" i="377"/>
  <c r="C298" i="377"/>
  <c r="C297" i="377"/>
  <c r="C296" i="377"/>
  <c r="C295" i="377"/>
  <c r="C294" i="377"/>
  <c r="C293" i="377"/>
  <c r="C292" i="377"/>
  <c r="C291" i="377"/>
  <c r="C290" i="377"/>
  <c r="C289" i="377"/>
  <c r="C288" i="377"/>
  <c r="C287" i="377"/>
  <c r="C286" i="377"/>
  <c r="C285" i="377"/>
  <c r="C284" i="377"/>
  <c r="C283" i="377"/>
  <c r="C282" i="377"/>
  <c r="C281" i="377"/>
  <c r="C280" i="377"/>
  <c r="C279" i="377"/>
  <c r="C278" i="377"/>
  <c r="C277" i="377"/>
  <c r="C276" i="377"/>
  <c r="C275" i="377"/>
  <c r="C274" i="377"/>
  <c r="C273" i="377"/>
  <c r="C272" i="377"/>
  <c r="C271" i="377"/>
  <c r="C270" i="377"/>
  <c r="C269" i="377"/>
  <c r="C268" i="377"/>
  <c r="C267" i="377"/>
  <c r="C266" i="377"/>
  <c r="C265" i="377"/>
  <c r="C264" i="377"/>
  <c r="C263" i="377"/>
  <c r="C262" i="377"/>
  <c r="C261" i="377"/>
  <c r="C260" i="377"/>
  <c r="C259" i="377"/>
  <c r="C258" i="377"/>
  <c r="C257" i="377"/>
  <c r="C256" i="377"/>
  <c r="C255" i="377"/>
  <c r="C254" i="377"/>
  <c r="C253" i="377"/>
  <c r="C252" i="377"/>
  <c r="C251" i="377"/>
  <c r="C250" i="377"/>
  <c r="C249" i="377"/>
  <c r="C248" i="377"/>
  <c r="C247" i="377"/>
  <c r="C246" i="377"/>
  <c r="C245" i="377"/>
  <c r="C244" i="377"/>
  <c r="C243" i="377"/>
  <c r="C242" i="377"/>
  <c r="C241" i="377"/>
  <c r="C240" i="377"/>
  <c r="C239" i="377"/>
  <c r="C238" i="377"/>
  <c r="C237" i="377"/>
  <c r="C236" i="377"/>
  <c r="C235" i="377"/>
  <c r="C234" i="377"/>
  <c r="C233" i="377"/>
  <c r="C232" i="377"/>
  <c r="C231" i="377"/>
  <c r="C230" i="377"/>
  <c r="C229" i="377"/>
  <c r="C228" i="377"/>
  <c r="C227" i="377"/>
  <c r="C226" i="377"/>
  <c r="C225" i="377"/>
  <c r="C224" i="377"/>
  <c r="C223" i="377"/>
  <c r="C222" i="377"/>
  <c r="C221" i="377"/>
  <c r="C220" i="377"/>
  <c r="C219" i="377"/>
  <c r="C218" i="377"/>
  <c r="C217" i="377"/>
  <c r="C216" i="377"/>
  <c r="C215" i="377"/>
  <c r="C214" i="377"/>
  <c r="C213" i="377"/>
  <c r="C212" i="377"/>
  <c r="C211" i="377"/>
  <c r="C210" i="377"/>
  <c r="C209" i="377"/>
  <c r="C208" i="377"/>
  <c r="C207" i="377"/>
  <c r="C206" i="377"/>
  <c r="C205" i="377"/>
  <c r="C204" i="377"/>
  <c r="C203" i="377"/>
  <c r="C202" i="377"/>
  <c r="C201" i="377"/>
  <c r="C200" i="377"/>
  <c r="C199" i="377"/>
  <c r="C198" i="377"/>
  <c r="C197" i="377"/>
  <c r="C196" i="377"/>
  <c r="C195" i="377"/>
  <c r="C194" i="377"/>
  <c r="C193" i="377"/>
  <c r="C192" i="377"/>
  <c r="C191" i="377"/>
  <c r="C190" i="377"/>
  <c r="C189" i="377"/>
  <c r="C188" i="377"/>
  <c r="C187" i="377"/>
  <c r="C186" i="377"/>
  <c r="C185" i="377"/>
  <c r="C184" i="377"/>
  <c r="C183" i="377"/>
  <c r="C182" i="377"/>
  <c r="C181" i="377"/>
  <c r="C180" i="377"/>
  <c r="C179" i="377"/>
  <c r="C178" i="377"/>
  <c r="C177" i="377"/>
  <c r="C176" i="377"/>
  <c r="C175" i="377"/>
  <c r="C174" i="377"/>
  <c r="C173" i="377"/>
  <c r="C172" i="377"/>
  <c r="C171" i="377"/>
  <c r="C170" i="377"/>
  <c r="C169" i="377"/>
  <c r="C168" i="377"/>
  <c r="C167" i="377"/>
  <c r="C166" i="377"/>
  <c r="C165" i="377"/>
  <c r="C164" i="377"/>
  <c r="C163" i="377"/>
  <c r="C162" i="377"/>
  <c r="C161" i="377"/>
  <c r="C160" i="377"/>
  <c r="C159" i="377"/>
  <c r="C158" i="377"/>
  <c r="C157" i="377"/>
  <c r="C156" i="377"/>
  <c r="C155" i="377"/>
  <c r="C154" i="377"/>
  <c r="C153" i="377"/>
  <c r="C152" i="377"/>
  <c r="C151" i="377"/>
  <c r="C150" i="377"/>
  <c r="C149" i="377"/>
  <c r="C148" i="377"/>
  <c r="C147" i="377"/>
  <c r="C146" i="377"/>
  <c r="C145" i="377"/>
  <c r="C144" i="377"/>
  <c r="C143" i="377"/>
  <c r="C142" i="377"/>
  <c r="C141" i="377"/>
  <c r="C140" i="377"/>
  <c r="C139" i="377"/>
  <c r="C138" i="377"/>
  <c r="C137" i="377"/>
  <c r="C136" i="377"/>
  <c r="C135" i="377"/>
  <c r="C134" i="377"/>
  <c r="C133" i="377"/>
  <c r="C132" i="377"/>
  <c r="C131" i="377"/>
  <c r="C130" i="377"/>
  <c r="C129" i="377"/>
  <c r="C128" i="377"/>
  <c r="C127" i="377"/>
  <c r="C126" i="377"/>
  <c r="C125" i="377"/>
  <c r="C124" i="377"/>
  <c r="C123" i="377"/>
  <c r="C122" i="377"/>
  <c r="C121" i="377"/>
  <c r="C120" i="377"/>
  <c r="C119" i="377"/>
  <c r="C118" i="377"/>
  <c r="C117" i="377"/>
  <c r="C116" i="377"/>
  <c r="C115" i="377"/>
  <c r="C114" i="377"/>
  <c r="C113" i="377"/>
  <c r="C112" i="377"/>
  <c r="C111" i="377"/>
  <c r="C110" i="377"/>
  <c r="C109" i="377"/>
  <c r="C108" i="377"/>
  <c r="C107" i="377"/>
  <c r="C106" i="377"/>
  <c r="C105" i="377"/>
  <c r="C104" i="377"/>
  <c r="C103" i="377"/>
  <c r="C102" i="377"/>
  <c r="C101" i="377"/>
  <c r="C100" i="377"/>
  <c r="C99" i="377"/>
  <c r="C98" i="377"/>
  <c r="C97" i="377"/>
  <c r="C96" i="377"/>
  <c r="C95" i="377"/>
  <c r="C94" i="377"/>
  <c r="C93" i="377"/>
  <c r="C92" i="377"/>
  <c r="C91" i="377"/>
  <c r="C90" i="377"/>
  <c r="C89" i="377"/>
  <c r="C88" i="377"/>
  <c r="C87" i="377"/>
  <c r="C86" i="377"/>
  <c r="C85" i="377"/>
  <c r="C84" i="377"/>
  <c r="C83" i="377"/>
  <c r="C82" i="377"/>
  <c r="C81" i="377"/>
  <c r="C80" i="377"/>
  <c r="C79" i="377"/>
  <c r="C78" i="377"/>
  <c r="C77" i="377"/>
  <c r="C76" i="377"/>
  <c r="C75" i="377"/>
  <c r="C74" i="377"/>
  <c r="C73" i="377"/>
  <c r="C72" i="377"/>
  <c r="C71" i="377"/>
  <c r="C70" i="377"/>
  <c r="C69" i="377"/>
  <c r="C68" i="377"/>
  <c r="C67" i="377"/>
  <c r="C66" i="377"/>
  <c r="C65" i="377"/>
  <c r="C64" i="377"/>
  <c r="C63" i="377"/>
  <c r="C62" i="377"/>
  <c r="C61" i="377"/>
  <c r="C60" i="377"/>
  <c r="C59" i="377"/>
  <c r="C58" i="377"/>
  <c r="C57" i="377"/>
  <c r="C56" i="377"/>
  <c r="C55" i="377"/>
  <c r="C54" i="377"/>
  <c r="C53" i="377"/>
  <c r="C52" i="377"/>
  <c r="C51" i="377"/>
  <c r="C50" i="377"/>
  <c r="C49" i="377"/>
  <c r="C48" i="377"/>
  <c r="C47" i="377"/>
  <c r="C46" i="377"/>
  <c r="C45" i="377"/>
  <c r="C44" i="377"/>
  <c r="C43" i="377"/>
  <c r="C42" i="377"/>
  <c r="C41" i="377"/>
  <c r="C40" i="377"/>
  <c r="C39" i="377"/>
  <c r="C38" i="377"/>
  <c r="C37" i="377"/>
  <c r="C36" i="377"/>
  <c r="C35" i="377"/>
  <c r="C34" i="377"/>
  <c r="C33" i="377"/>
  <c r="C32" i="377"/>
  <c r="C31" i="377"/>
  <c r="C30" i="377"/>
  <c r="C29" i="377"/>
  <c r="C28" i="377"/>
  <c r="C27" i="377"/>
  <c r="C26" i="377"/>
  <c r="C25" i="377"/>
  <c r="C24" i="377"/>
  <c r="C23" i="377"/>
  <c r="C22" i="377"/>
  <c r="C21" i="377"/>
  <c r="C20" i="377"/>
  <c r="C19" i="377"/>
  <c r="C18" i="377"/>
  <c r="C17" i="377"/>
  <c r="C16" i="377"/>
  <c r="C15" i="377"/>
  <c r="C14" i="377"/>
  <c r="C13" i="377"/>
  <c r="C12" i="377"/>
  <c r="C11" i="377"/>
  <c r="C10" i="377"/>
  <c r="C9" i="377"/>
  <c r="C8" i="377"/>
  <c r="C7" i="377"/>
  <c r="C6" i="377"/>
  <c r="C3" i="377" s="1"/>
  <c r="C5" i="377"/>
  <c r="C4" i="377"/>
  <c r="F3" i="377"/>
  <c r="E3" i="377"/>
  <c r="D3" i="377"/>
  <c r="C42" i="376"/>
  <c r="B42" i="376"/>
  <c r="C41" i="376"/>
  <c r="B41" i="376" s="1"/>
  <c r="C40" i="376"/>
  <c r="B40" i="376" s="1"/>
  <c r="C39" i="376"/>
  <c r="B39" i="376"/>
  <c r="C38" i="376"/>
  <c r="B38" i="376" s="1"/>
  <c r="C37" i="376"/>
  <c r="B37" i="376"/>
  <c r="C36" i="376"/>
  <c r="B36" i="376"/>
  <c r="C35" i="376"/>
  <c r="B35" i="376" s="1"/>
  <c r="C34" i="376"/>
  <c r="B34" i="376" s="1"/>
  <c r="C33" i="376"/>
  <c r="B33" i="376"/>
  <c r="C32" i="376"/>
  <c r="B32" i="376" s="1"/>
  <c r="C31" i="376"/>
  <c r="B31" i="376"/>
  <c r="C30" i="376"/>
  <c r="B30" i="376"/>
  <c r="C29" i="376"/>
  <c r="B29" i="376" s="1"/>
  <c r="C28" i="376"/>
  <c r="B28" i="376" s="1"/>
  <c r="C27" i="376"/>
  <c r="B27" i="376"/>
  <c r="C26" i="376"/>
  <c r="B26" i="376" s="1"/>
  <c r="C25" i="376"/>
  <c r="B25" i="376"/>
  <c r="C24" i="376"/>
  <c r="B24" i="376"/>
  <c r="C23" i="376"/>
  <c r="B23" i="376" s="1"/>
  <c r="C22" i="376"/>
  <c r="B22" i="376" s="1"/>
  <c r="C21" i="376"/>
  <c r="B21" i="376"/>
  <c r="C20" i="376"/>
  <c r="B20" i="376"/>
  <c r="C19" i="376"/>
  <c r="B19" i="376"/>
  <c r="C18" i="376"/>
  <c r="B18" i="376"/>
  <c r="C17" i="376"/>
  <c r="B17" i="376" s="1"/>
  <c r="C16" i="376"/>
  <c r="B16" i="376" s="1"/>
  <c r="C15" i="376"/>
  <c r="B15" i="376"/>
  <c r="C14" i="376"/>
  <c r="B14" i="376" s="1"/>
  <c r="C13" i="376"/>
  <c r="C10" i="376" s="1"/>
  <c r="B13" i="376"/>
  <c r="C12" i="376"/>
  <c r="B12" i="376"/>
  <c r="C11" i="376"/>
  <c r="B11" i="376" s="1"/>
  <c r="B10" i="376" s="1"/>
  <c r="G10" i="376"/>
  <c r="F10" i="376"/>
  <c r="E10" i="376"/>
  <c r="D10" i="376"/>
  <c r="C42" i="375"/>
  <c r="C41" i="375"/>
  <c r="C40" i="375"/>
  <c r="C39" i="375"/>
  <c r="C38" i="375"/>
  <c r="C37" i="375"/>
  <c r="C36" i="375"/>
  <c r="C35" i="375"/>
  <c r="C34" i="375"/>
  <c r="C33" i="375"/>
  <c r="C32" i="375"/>
  <c r="C31" i="375"/>
  <c r="C30" i="375"/>
  <c r="C29" i="375"/>
  <c r="C28" i="375"/>
  <c r="C27" i="375"/>
  <c r="C26" i="375"/>
  <c r="C25" i="375"/>
  <c r="C24" i="375"/>
  <c r="C23" i="375"/>
  <c r="C22" i="375"/>
  <c r="C21" i="375"/>
  <c r="C20" i="375"/>
  <c r="C19" i="375"/>
  <c r="C18" i="375"/>
  <c r="C17" i="375"/>
  <c r="C16" i="375"/>
  <c r="C15" i="375"/>
  <c r="C14" i="375"/>
  <c r="C13" i="375"/>
  <c r="C12" i="375"/>
  <c r="C11" i="375"/>
  <c r="C10" i="375" s="1"/>
  <c r="H10" i="375"/>
  <c r="G10" i="375"/>
  <c r="F10" i="375"/>
  <c r="E10" i="375"/>
  <c r="D10" i="375"/>
  <c r="B10" i="375"/>
  <c r="B25" i="487" l="1"/>
  <c r="D25" i="487" s="1"/>
  <c r="D26" i="438"/>
  <c r="H26" i="438" s="1"/>
  <c r="F25" i="459"/>
  <c r="H32" i="461"/>
  <c r="B32" i="439"/>
  <c r="B33" i="438" s="1"/>
  <c r="H41" i="461"/>
  <c r="B41" i="439"/>
  <c r="B42" i="438" s="1"/>
  <c r="H29" i="461"/>
  <c r="B29" i="439"/>
  <c r="B30" i="438" s="1"/>
  <c r="D20" i="439"/>
  <c r="F20" i="461"/>
  <c r="G20" i="461" s="1"/>
  <c r="H26" i="461"/>
  <c r="B26" i="439"/>
  <c r="B27" i="438" s="1"/>
  <c r="F33" i="461"/>
  <c r="G33" i="461" s="1"/>
  <c r="D33" i="439"/>
  <c r="B28" i="487"/>
  <c r="D28" i="487" s="1"/>
  <c r="D29" i="438"/>
  <c r="H29" i="438" s="1"/>
  <c r="F28" i="459"/>
  <c r="H31" i="461"/>
  <c r="B31" i="439"/>
  <c r="B32" i="438" s="1"/>
  <c r="H19" i="461"/>
  <c r="B19" i="439"/>
  <c r="B20" i="438" s="1"/>
  <c r="B13" i="487"/>
  <c r="D13" i="487" s="1"/>
  <c r="D14" i="438"/>
  <c r="H14" i="438" s="1"/>
  <c r="F13" i="459"/>
  <c r="H24" i="461"/>
  <c r="B24" i="439"/>
  <c r="B25" i="438" s="1"/>
  <c r="B34" i="487"/>
  <c r="D34" i="487" s="1"/>
  <c r="D35" i="438"/>
  <c r="H35" i="438" s="1"/>
  <c r="F34" i="459"/>
  <c r="H21" i="461"/>
  <c r="B21" i="439"/>
  <c r="B22" i="438" s="1"/>
  <c r="F16" i="461"/>
  <c r="G16" i="461" s="1"/>
  <c r="D16" i="439"/>
  <c r="H27" i="461"/>
  <c r="B27" i="439"/>
  <c r="B28" i="438" s="1"/>
  <c r="H10" i="461"/>
  <c r="D9" i="439"/>
  <c r="B9" i="439" s="1"/>
  <c r="B10" i="439"/>
  <c r="B11" i="438" s="1"/>
  <c r="H35" i="461"/>
  <c r="B35" i="439"/>
  <c r="B36" i="438" s="1"/>
  <c r="F40" i="461"/>
  <c r="G40" i="461" s="1"/>
  <c r="D40" i="439"/>
  <c r="H30" i="461"/>
  <c r="B30" i="439"/>
  <c r="B31" i="438" s="1"/>
  <c r="F37" i="461"/>
  <c r="G37" i="461" s="1"/>
  <c r="D37" i="439"/>
  <c r="H42" i="461"/>
  <c r="B42" i="439"/>
  <c r="B43" i="438" s="1"/>
  <c r="H39" i="461"/>
  <c r="B39" i="439"/>
  <c r="B40" i="438" s="1"/>
  <c r="H36" i="461"/>
  <c r="B36" i="439"/>
  <c r="B37" i="438" s="1"/>
  <c r="H14" i="461"/>
  <c r="B14" i="439"/>
  <c r="B15" i="438" s="1"/>
  <c r="H10" i="417"/>
  <c r="B10" i="378"/>
  <c r="H37" i="461" l="1"/>
  <c r="B37" i="439"/>
  <c r="B38" i="438" s="1"/>
  <c r="B19" i="487"/>
  <c r="D19" i="487" s="1"/>
  <c r="D20" i="438"/>
  <c r="H20" i="438" s="1"/>
  <c r="F19" i="459"/>
  <c r="H20" i="461"/>
  <c r="B20" i="439"/>
  <c r="B21" i="438" s="1"/>
  <c r="H16" i="461"/>
  <c r="B16" i="439"/>
  <c r="B17" i="438" s="1"/>
  <c r="B30" i="487"/>
  <c r="D30" i="487" s="1"/>
  <c r="D31" i="438"/>
  <c r="H31" i="438" s="1"/>
  <c r="F30" i="459"/>
  <c r="B29" i="487"/>
  <c r="D29" i="487" s="1"/>
  <c r="F29" i="459"/>
  <c r="D30" i="438"/>
  <c r="H30" i="438" s="1"/>
  <c r="B21" i="487"/>
  <c r="D21" i="487" s="1"/>
  <c r="D22" i="438"/>
  <c r="H22" i="438" s="1"/>
  <c r="F21" i="459"/>
  <c r="B41" i="487"/>
  <c r="D41" i="487" s="1"/>
  <c r="F41" i="459"/>
  <c r="D42" i="438"/>
  <c r="H42" i="438" s="1"/>
  <c r="B42" i="487"/>
  <c r="D42" i="487" s="1"/>
  <c r="D43" i="438"/>
  <c r="H43" i="438" s="1"/>
  <c r="F42" i="459"/>
  <c r="B31" i="487"/>
  <c r="D31" i="487" s="1"/>
  <c r="D32" i="438"/>
  <c r="H32" i="438" s="1"/>
  <c r="F31" i="459"/>
  <c r="B14" i="487"/>
  <c r="D14" i="487" s="1"/>
  <c r="F14" i="459"/>
  <c r="D15" i="438"/>
  <c r="H15" i="438" s="1"/>
  <c r="H40" i="461"/>
  <c r="B40" i="439"/>
  <c r="B41" i="438" s="1"/>
  <c r="B27" i="487"/>
  <c r="D27" i="487" s="1"/>
  <c r="D28" i="438"/>
  <c r="H28" i="438" s="1"/>
  <c r="F27" i="459"/>
  <c r="B36" i="487"/>
  <c r="D36" i="487" s="1"/>
  <c r="D37" i="438"/>
  <c r="H37" i="438" s="1"/>
  <c r="F36" i="459"/>
  <c r="B32" i="487"/>
  <c r="D32" i="487" s="1"/>
  <c r="F32" i="459"/>
  <c r="D33" i="438"/>
  <c r="H33" i="438" s="1"/>
  <c r="B35" i="487"/>
  <c r="D35" i="487" s="1"/>
  <c r="F35" i="459"/>
  <c r="D36" i="438"/>
  <c r="H36" i="438" s="1"/>
  <c r="B39" i="487"/>
  <c r="D39" i="487" s="1"/>
  <c r="D40" i="438"/>
  <c r="H40" i="438" s="1"/>
  <c r="F39" i="459"/>
  <c r="B10" i="487"/>
  <c r="D11" i="438"/>
  <c r="F10" i="459"/>
  <c r="B24" i="487"/>
  <c r="D24" i="487" s="1"/>
  <c r="D25" i="438"/>
  <c r="H25" i="438" s="1"/>
  <c r="F24" i="459"/>
  <c r="H33" i="461"/>
  <c r="B33" i="439"/>
  <c r="B34" i="438" s="1"/>
  <c r="B26" i="487"/>
  <c r="D26" i="487" s="1"/>
  <c r="F26" i="459"/>
  <c r="D27" i="438"/>
  <c r="H27" i="438" s="1"/>
  <c r="C56" i="342"/>
  <c r="C55" i="342"/>
  <c r="C54" i="342"/>
  <c r="C53" i="342"/>
  <c r="C52" i="342"/>
  <c r="C51" i="342"/>
  <c r="C50" i="342"/>
  <c r="C49" i="342"/>
  <c r="C48" i="342"/>
  <c r="C47" i="342"/>
  <c r="C46" i="342"/>
  <c r="C45" i="342"/>
  <c r="C44" i="342"/>
  <c r="C43" i="342"/>
  <c r="C42" i="342"/>
  <c r="C41" i="342"/>
  <c r="C40" i="342"/>
  <c r="C39" i="342"/>
  <c r="C16" i="342"/>
  <c r="C57" i="342"/>
  <c r="C38" i="342"/>
  <c r="C37" i="342"/>
  <c r="C36" i="342"/>
  <c r="C35" i="342"/>
  <c r="C34" i="342"/>
  <c r="C33" i="342"/>
  <c r="C32" i="342"/>
  <c r="C31" i="342"/>
  <c r="C30" i="342"/>
  <c r="C29" i="342"/>
  <c r="C28" i="342"/>
  <c r="C27" i="342"/>
  <c r="C26" i="342"/>
  <c r="C25" i="342"/>
  <c r="C24" i="342"/>
  <c r="C23" i="342"/>
  <c r="C22" i="342"/>
  <c r="C21" i="342"/>
  <c r="C20" i="342"/>
  <c r="C19" i="342"/>
  <c r="C18" i="342"/>
  <c r="C17" i="342"/>
  <c r="C15" i="342"/>
  <c r="C14" i="342"/>
  <c r="C13" i="342"/>
  <c r="C12" i="342"/>
  <c r="C11" i="342"/>
  <c r="C10" i="342"/>
  <c r="C9" i="342"/>
  <c r="C8" i="342"/>
  <c r="C7" i="342"/>
  <c r="C6" i="342"/>
  <c r="C5" i="342"/>
  <c r="C4" i="342"/>
  <c r="C3" i="342"/>
  <c r="D10" i="487" l="1"/>
  <c r="B16" i="487"/>
  <c r="D16" i="487" s="1"/>
  <c r="D17" i="438"/>
  <c r="H17" i="438" s="1"/>
  <c r="F16" i="459"/>
  <c r="B33" i="487"/>
  <c r="D33" i="487" s="1"/>
  <c r="D34" i="438"/>
  <c r="H34" i="438" s="1"/>
  <c r="F33" i="459"/>
  <c r="B40" i="487"/>
  <c r="D40" i="487" s="1"/>
  <c r="D41" i="438"/>
  <c r="H41" i="438" s="1"/>
  <c r="F40" i="459"/>
  <c r="B20" i="487"/>
  <c r="D20" i="487" s="1"/>
  <c r="F20" i="459"/>
  <c r="D21" i="438"/>
  <c r="H21" i="438" s="1"/>
  <c r="H11" i="438"/>
  <c r="B37" i="487"/>
  <c r="D37" i="487" s="1"/>
  <c r="D38" i="438"/>
  <c r="H38" i="438" s="1"/>
  <c r="F37" i="459"/>
  <c r="B10" i="438"/>
  <c r="B8" i="487" s="1"/>
  <c r="H10" i="438" l="1"/>
  <c r="D10" i="438"/>
  <c r="B9" i="487"/>
  <c r="D9" i="4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شجاعي</author>
  </authors>
  <commentList>
    <comment ref="E27" authorId="0" shapeId="0" xr:uid="{E481E944-67AA-4671-B87B-D0D7BDAA0141}">
      <text>
        <r>
          <rPr>
            <b/>
            <sz val="9"/>
            <color indexed="81"/>
            <rFont val="Tahoma"/>
            <family val="2"/>
          </rPr>
          <t>شجاعي:</t>
        </r>
        <r>
          <rPr>
            <sz val="9"/>
            <color indexed="81"/>
            <rFont val="Tahoma"/>
            <family val="2"/>
          </rPr>
          <t xml:space="preserve">
مغایرت با bi برای تفاوت در مکانیزه</t>
        </r>
      </text>
    </comment>
  </commentList>
</comments>
</file>

<file path=xl/sharedStrings.xml><?xml version="1.0" encoding="utf-8"?>
<sst xmlns="http://schemas.openxmlformats.org/spreadsheetml/2006/main" count="6773" uniqueCount="1295">
  <si>
    <t xml:space="preserve">اصفهان </t>
  </si>
  <si>
    <t xml:space="preserve">بوشهر </t>
  </si>
  <si>
    <t xml:space="preserve">خوزستان </t>
  </si>
  <si>
    <t xml:space="preserve">زنجان </t>
  </si>
  <si>
    <t xml:space="preserve">سمنان </t>
  </si>
  <si>
    <t xml:space="preserve">فارس </t>
  </si>
  <si>
    <t xml:space="preserve">قم </t>
  </si>
  <si>
    <t xml:space="preserve">گلستان </t>
  </si>
  <si>
    <t xml:space="preserve">لرستان </t>
  </si>
  <si>
    <t xml:space="preserve">مازندران </t>
  </si>
  <si>
    <t xml:space="preserve">هرمزگان </t>
  </si>
  <si>
    <t xml:space="preserve">همدان </t>
  </si>
  <si>
    <t>يزد</t>
  </si>
  <si>
    <t>اردبيل</t>
  </si>
  <si>
    <t>اصفهان</t>
  </si>
  <si>
    <t>ايلام</t>
  </si>
  <si>
    <t>بوشهر</t>
  </si>
  <si>
    <t>خوزستان</t>
  </si>
  <si>
    <t>زنجان</t>
  </si>
  <si>
    <t>سمنان</t>
  </si>
  <si>
    <t>فارس</t>
  </si>
  <si>
    <t>قزوين</t>
  </si>
  <si>
    <t>قم</t>
  </si>
  <si>
    <t>گيلان</t>
  </si>
  <si>
    <t>لرستان</t>
  </si>
  <si>
    <t>مازندران</t>
  </si>
  <si>
    <t>هرمزگان</t>
  </si>
  <si>
    <t>همدان</t>
  </si>
  <si>
    <t xml:space="preserve">خراسان شمالی </t>
  </si>
  <si>
    <t>خراسان شمالی</t>
  </si>
  <si>
    <t>خراسان رضوی</t>
  </si>
  <si>
    <t>خراسان جنوبی</t>
  </si>
  <si>
    <t>جمع</t>
  </si>
  <si>
    <t>البرز</t>
  </si>
  <si>
    <t xml:space="preserve">سال / اداره کل </t>
  </si>
  <si>
    <t xml:space="preserve">بیمه شدگان </t>
  </si>
  <si>
    <t xml:space="preserve">مستمری بگیران </t>
  </si>
  <si>
    <t xml:space="preserve">تحت پوشش </t>
  </si>
  <si>
    <t xml:space="preserve">اصلی </t>
  </si>
  <si>
    <t xml:space="preserve">تبعی </t>
  </si>
  <si>
    <t xml:space="preserve">جمع </t>
  </si>
  <si>
    <t xml:space="preserve">آذربایجان شرقی </t>
  </si>
  <si>
    <t xml:space="preserve">آذربایجان غربی </t>
  </si>
  <si>
    <t xml:space="preserve">اردبیل </t>
  </si>
  <si>
    <t xml:space="preserve">ایلام </t>
  </si>
  <si>
    <t xml:space="preserve">چهار محال وبختیاری </t>
  </si>
  <si>
    <t xml:space="preserve">خراسان جنوبی </t>
  </si>
  <si>
    <t xml:space="preserve">خراسان رضوی </t>
  </si>
  <si>
    <t xml:space="preserve">سیستان وبلوچستان </t>
  </si>
  <si>
    <t xml:space="preserve">شرق تهران بزرگ </t>
  </si>
  <si>
    <t xml:space="preserve">شهرستانهای تهران </t>
  </si>
  <si>
    <t xml:space="preserve">غرب تهران بزرگ </t>
  </si>
  <si>
    <t xml:space="preserve">قزوین </t>
  </si>
  <si>
    <t xml:space="preserve">کردستان </t>
  </si>
  <si>
    <t xml:space="preserve">کرمان </t>
  </si>
  <si>
    <t xml:space="preserve">کرمانشاه </t>
  </si>
  <si>
    <t>کهکیلویه وبویر احمد</t>
  </si>
  <si>
    <t xml:space="preserve">گیلان </t>
  </si>
  <si>
    <t xml:space="preserve">مرکزی </t>
  </si>
  <si>
    <t xml:space="preserve">یزد </t>
  </si>
  <si>
    <t xml:space="preserve">جدول 2-1 تعداد بیمه شدگان اصلی سازمان تامین اجتماعی به تفکیک نوع بیمه  </t>
  </si>
  <si>
    <t xml:space="preserve"> سال / اداره کل </t>
  </si>
  <si>
    <t xml:space="preserve">اجباری </t>
  </si>
  <si>
    <t xml:space="preserve">خاص </t>
  </si>
  <si>
    <t xml:space="preserve">بیمه بیکاری </t>
  </si>
  <si>
    <t xml:space="preserve">توافقی </t>
  </si>
  <si>
    <t xml:space="preserve">بیمه شدگان باربران و خادمین مساجد از سال 1390 به بعد از بیمه شدگان توافقی خارج و در دسته بیمه شدگان خاص قرار گرفته اند. </t>
  </si>
  <si>
    <t xml:space="preserve">جدول 3-1 تعداد بیمه شدگان تبعی سازمان تامین اجتماعی  به تفکیک نوع بیمه  </t>
  </si>
  <si>
    <t xml:space="preserve"> سال / اداره کل</t>
  </si>
  <si>
    <t>توافقی</t>
  </si>
  <si>
    <t xml:space="preserve">با توجه به متمرکز شدن سیستم بیمه بیکاری تعداد افراد تبعی در سال 97 از تعداد عائله مندرج در احکام بیکاری استخراج گردیده است.  </t>
  </si>
  <si>
    <t xml:space="preserve">دولتی </t>
  </si>
  <si>
    <t xml:space="preserve">غیر دولتی </t>
  </si>
  <si>
    <t xml:space="preserve">پیمانها </t>
  </si>
  <si>
    <t xml:space="preserve">بافندگان </t>
  </si>
  <si>
    <t xml:space="preserve">رانندگان </t>
  </si>
  <si>
    <t xml:space="preserve">اختیاری </t>
  </si>
  <si>
    <t>کارگران ساختمانی</t>
  </si>
  <si>
    <t>باربران</t>
  </si>
  <si>
    <t>خادمین مساجد</t>
  </si>
  <si>
    <t>کارفرمایان صنفی</t>
  </si>
  <si>
    <t>نویسندگان و پدیدآورندگان کتاب و هنرمندان</t>
  </si>
  <si>
    <t xml:space="preserve">مددجویان کمیته امداد و بهزیستی  </t>
  </si>
  <si>
    <t>مجریان طرحهای خود اشتغالی و کارآفرینی بنیاد شهید</t>
  </si>
  <si>
    <t>زنان خانه دار</t>
  </si>
  <si>
    <t>زن سرپرست خانوار</t>
  </si>
  <si>
    <t>مربیان مهدهای کودک تحت پوشش سازمان بهزیستی</t>
  </si>
  <si>
    <t>ایرانیان خارج از کشور</t>
  </si>
  <si>
    <t>دانشجویان</t>
  </si>
  <si>
    <t>سایر</t>
  </si>
  <si>
    <t xml:space="preserve">طلاب و روحانیون فعال </t>
  </si>
  <si>
    <t>رزمندگان و بسیجیان فعال</t>
  </si>
  <si>
    <t xml:space="preserve">اعضاء صندوق نظام پزشکی </t>
  </si>
  <si>
    <t xml:space="preserve">اعضاء صندوق نظام دامپزشکی </t>
  </si>
  <si>
    <t>هنرمندان و صنعتگران صنایع دستی</t>
  </si>
  <si>
    <t xml:space="preserve">اعضاء انجمن حمایت از مدیران مزرعه </t>
  </si>
  <si>
    <t>اعضاء شرکت تعاونی سرویسکاران مجاز شرکت صنعتی بوتان</t>
  </si>
  <si>
    <t>اعضاء نماینده بیمه ایران و آسیا</t>
  </si>
  <si>
    <t>معلمین حق التدریسی</t>
  </si>
  <si>
    <t>بیمه وکلاء و کارشناسان قوه قضاییه</t>
  </si>
  <si>
    <t xml:space="preserve">سازمان نظام مهندسی ساختمان </t>
  </si>
  <si>
    <t>بیمه معلم</t>
  </si>
  <si>
    <t xml:space="preserve">اعضاء کارکنان افتخاری شوراهای حل اختلاف دادگستری </t>
  </si>
  <si>
    <t xml:space="preserve">زن </t>
  </si>
  <si>
    <t>مرد</t>
  </si>
  <si>
    <t xml:space="preserve">مرد </t>
  </si>
  <si>
    <t>زن</t>
  </si>
  <si>
    <t xml:space="preserve">جمع تبعی </t>
  </si>
  <si>
    <t xml:space="preserve"> بازنشسته</t>
  </si>
  <si>
    <t>ازکار افتاده</t>
  </si>
  <si>
    <t>فوت شده</t>
  </si>
  <si>
    <t>بازمانده</t>
  </si>
  <si>
    <t>تبعی بازنشسته</t>
  </si>
  <si>
    <t>تبعی از کار افتاده</t>
  </si>
  <si>
    <r>
      <t xml:space="preserve">جمع بر اساس پرونده </t>
    </r>
    <r>
      <rPr>
        <b/>
        <vertAlign val="superscript"/>
        <sz val="11"/>
        <color indexed="9"/>
        <rFont val="B Nazanin"/>
        <charset val="178"/>
      </rPr>
      <t>*</t>
    </r>
  </si>
  <si>
    <r>
      <t xml:space="preserve">جمع بر اساس نفر </t>
    </r>
    <r>
      <rPr>
        <b/>
        <vertAlign val="superscript"/>
        <sz val="11"/>
        <color indexed="9"/>
        <rFont val="B Nazanin"/>
        <charset val="178"/>
      </rPr>
      <t>**</t>
    </r>
  </si>
  <si>
    <t>كلي ناشي</t>
  </si>
  <si>
    <t>جزيي</t>
  </si>
  <si>
    <t>کلی غيرناشی</t>
  </si>
  <si>
    <t>آذربایجان شرقی</t>
  </si>
  <si>
    <t>آذربایجان غربی</t>
  </si>
  <si>
    <t>ایلام</t>
  </si>
  <si>
    <t>چهارمحال و بختیاری</t>
  </si>
  <si>
    <t>سیستان و بلوچستان</t>
  </si>
  <si>
    <t>شرق تهران بزرگ</t>
  </si>
  <si>
    <t>شهرستانهای تهران</t>
  </si>
  <si>
    <t>غرب تهران بزرگ</t>
  </si>
  <si>
    <t>قزوین</t>
  </si>
  <si>
    <t>کردستان</t>
  </si>
  <si>
    <t>کرمان</t>
  </si>
  <si>
    <t>کرمانشاه</t>
  </si>
  <si>
    <t>گلستان</t>
  </si>
  <si>
    <t>گیلان</t>
  </si>
  <si>
    <t>مرکزی</t>
  </si>
  <si>
    <t>یزد</t>
  </si>
  <si>
    <r>
      <t xml:space="preserve">** </t>
    </r>
    <r>
      <rPr>
        <b/>
        <sz val="12"/>
        <rFont val="B Nazanin"/>
        <charset val="178"/>
      </rPr>
      <t>جمع بر اساس نفر =  بازنشسته + ازکارافتاده + بازمانده</t>
    </r>
  </si>
  <si>
    <t>سال/ اداره کل</t>
  </si>
  <si>
    <t>بازنشسته</t>
  </si>
  <si>
    <t>ستاد مرکزی</t>
  </si>
  <si>
    <t>تیپ ممتاز</t>
  </si>
  <si>
    <t>تیپ 1</t>
  </si>
  <si>
    <t>تیپ 2</t>
  </si>
  <si>
    <t>تیپ 3</t>
  </si>
  <si>
    <t xml:space="preserve">تیپ 4 </t>
  </si>
  <si>
    <t xml:space="preserve">تیپ 5 </t>
  </si>
  <si>
    <t>مکانیزه</t>
  </si>
  <si>
    <t>اقماری</t>
  </si>
  <si>
    <t>کارگزاری</t>
  </si>
  <si>
    <t>اردبیل</t>
  </si>
  <si>
    <t>کهکیلویه و بویراحمد</t>
  </si>
  <si>
    <t>لیستهای اینترنتی دریافت شده</t>
  </si>
  <si>
    <t>لیستهای ابطالی</t>
  </si>
  <si>
    <t>لیستهای تایید شده</t>
  </si>
  <si>
    <t xml:space="preserve"> کارکرد عادی لیست </t>
  </si>
  <si>
    <t xml:space="preserve"> ناشی از بازرسی</t>
  </si>
  <si>
    <t>حرف و مشاغل آزاد</t>
  </si>
  <si>
    <t>سایر*</t>
  </si>
  <si>
    <t>جمع کل</t>
  </si>
  <si>
    <t xml:space="preserve">     * علت مغایرت جمع بیمه شدگان اجباری با جدول شماره 2-1 امکان اشتغال بیمه شده در بیش از یک کارگاه می باشد.  </t>
  </si>
  <si>
    <t xml:space="preserve">اعضاء انجمن صنفی شرکت های امداد خودروئی برون شهری  </t>
  </si>
  <si>
    <t xml:space="preserve">اعضا سازمان نظام کاردانی ساختمان </t>
  </si>
  <si>
    <t>اعضا انجمن صنفی نمایندگان بیمه البرز</t>
  </si>
  <si>
    <t>اعضای سازمان نظام مهندسی معدن</t>
  </si>
  <si>
    <t xml:space="preserve">کسب و کار مجازی </t>
  </si>
  <si>
    <t>بیمه کارکنان شورای حل اختلاف</t>
  </si>
  <si>
    <t>سازمان و اعضا نظام مهندسی کشاورزی و منابع  طبیعی (توافقی)</t>
  </si>
  <si>
    <t>اعضامرکزوکلا کارشناسان رسمی و مشاوران خانواده قوه قضائیه انفرادی و گروهی</t>
  </si>
  <si>
    <t>فعالان حوزه رسانه و مطبوعات</t>
  </si>
  <si>
    <t xml:space="preserve">راکبین و نمایندگیهای پیک موتوری </t>
  </si>
  <si>
    <t>گروههای بیمه ای توافقی جدول فوق در سال 99 ایجاد شده است.</t>
  </si>
  <si>
    <r>
      <t>*</t>
    </r>
    <r>
      <rPr>
        <b/>
        <sz val="12"/>
        <rFont val="B Nazanin"/>
        <charset val="178"/>
      </rPr>
      <t xml:space="preserve"> جمع بر اساس پرونده =  بازنشسته + ازکارافتاده + فوت شده</t>
    </r>
  </si>
  <si>
    <t>اجباری  با همپوشانی</t>
  </si>
  <si>
    <t>غیر مشمول یارانه</t>
  </si>
  <si>
    <t xml:space="preserve">حضوری </t>
  </si>
  <si>
    <t xml:space="preserve">غیر حضوری </t>
  </si>
  <si>
    <t>غیر حضوری</t>
  </si>
  <si>
    <t xml:space="preserve">سازمان میراث فرهنگی </t>
  </si>
  <si>
    <t xml:space="preserve">وزارت بازرگانی </t>
  </si>
  <si>
    <t>درون شهری</t>
  </si>
  <si>
    <t xml:space="preserve">برون شهری </t>
  </si>
  <si>
    <t>زنبورداران و صیادان</t>
  </si>
  <si>
    <t xml:space="preserve">کسب و کار خانگی </t>
  </si>
  <si>
    <t xml:space="preserve">نخبگان </t>
  </si>
  <si>
    <t xml:space="preserve">نامنویسی شده </t>
  </si>
  <si>
    <t>پورسانتاژی</t>
  </si>
  <si>
    <t>پیمانها</t>
  </si>
  <si>
    <t>کارگاه کشاورزی مشمول یارانه</t>
  </si>
  <si>
    <t xml:space="preserve"> حرف ومشاغل آزاد  عادی </t>
  </si>
  <si>
    <t>پدید آورندگان،  نویسندگان
کتاب و هنرمندان مشمول یارانه</t>
  </si>
  <si>
    <t xml:space="preserve">زنان سرپرست خانوار 
کمیته امداد وبهزیستی </t>
  </si>
  <si>
    <t>تعداد کارگاه مشمول</t>
  </si>
  <si>
    <t xml:space="preserve">تعداد کل بیمه شده شاغل </t>
  </si>
  <si>
    <t>فقط لیست</t>
  </si>
  <si>
    <t>لیست و حق بیمه</t>
  </si>
  <si>
    <t>فقط حق بیمه</t>
  </si>
  <si>
    <t xml:space="preserve">جدول  1-1 تعداد جمعیت تحت پوشش سازمان تامین اجتماعی </t>
  </si>
  <si>
    <t xml:space="preserve"> حرف ومشاغل آزاد </t>
  </si>
  <si>
    <t>کمتر از یک ماه</t>
  </si>
  <si>
    <t>یک تا سه ماه</t>
  </si>
  <si>
    <t>سه تا شش ماه</t>
  </si>
  <si>
    <t>شش ماه تا یکسال</t>
  </si>
  <si>
    <t>یکسال تا دو سال</t>
  </si>
  <si>
    <t>دو تا سه سال</t>
  </si>
  <si>
    <t>بیش از سه سال</t>
  </si>
  <si>
    <t>کمتر از  10 سال</t>
  </si>
  <si>
    <t>بین 10تا 15 سال</t>
  </si>
  <si>
    <t>بین 15 تا 20 سال</t>
  </si>
  <si>
    <t>بین 20تا 25 سال</t>
  </si>
  <si>
    <t>بین 25تا 30 سال</t>
  </si>
  <si>
    <t>بین 30تا 35 سال</t>
  </si>
  <si>
    <t>بیش از 35 سال</t>
  </si>
  <si>
    <t>جمع  کل</t>
  </si>
  <si>
    <t>همکار سازمانی</t>
  </si>
  <si>
    <t>چهارمحال وبختياري</t>
  </si>
  <si>
    <t>خراسان جنوبي</t>
  </si>
  <si>
    <t>خراسان رضوِي</t>
  </si>
  <si>
    <t>خراسان شمالي</t>
  </si>
  <si>
    <t>سيستان وبلوچستان</t>
  </si>
  <si>
    <t>شهرستانهاي استان تهران</t>
  </si>
  <si>
    <t>كردستان</t>
  </si>
  <si>
    <t>كرمان</t>
  </si>
  <si>
    <t>كرمانشاه</t>
  </si>
  <si>
    <t>كهگيلويه وبويراحمد</t>
  </si>
  <si>
    <t>مركزي</t>
  </si>
  <si>
    <t>اذربايجان شرقي</t>
  </si>
  <si>
    <t>اذربايجان غربي</t>
  </si>
  <si>
    <t xml:space="preserve"> مشمول یارانه </t>
  </si>
  <si>
    <t xml:space="preserve">حرف و مشاغل آزاد  با درمان </t>
  </si>
  <si>
    <t>حرف و مشاغل آزادبدون درمان</t>
  </si>
  <si>
    <t>بالای 50 نفر</t>
  </si>
  <si>
    <t>11-50</t>
  </si>
  <si>
    <t>6-10</t>
  </si>
  <si>
    <t>پیمانکاری دارای قرارداد فعال(فاقد بیمه شده)</t>
  </si>
  <si>
    <t>سایر (ردیف پیمان)</t>
  </si>
  <si>
    <t>سایر و نامشخص</t>
  </si>
  <si>
    <t>پورسانتاژ</t>
  </si>
  <si>
    <t>مشمول کمک دولت</t>
  </si>
  <si>
    <t>27 درصد کامل</t>
  </si>
  <si>
    <t>پیمانکاری</t>
  </si>
  <si>
    <t>غیر دولتی</t>
  </si>
  <si>
    <t>دولتی</t>
  </si>
  <si>
    <t>سایرموارد</t>
  </si>
  <si>
    <t>کارگاه به تفکیک نرخ</t>
  </si>
  <si>
    <t>اجباری (غیردولتی 27درصد مشمول کمک دولت )</t>
  </si>
  <si>
    <t xml:space="preserve"> مربیان مهد کودک (درآمد)</t>
  </si>
  <si>
    <t xml:space="preserve">کارکنان مراکز توانبخشی </t>
  </si>
  <si>
    <t>اجباری</t>
  </si>
  <si>
    <t>بافندگان</t>
  </si>
  <si>
    <t>بافندگان کارگاهی</t>
  </si>
  <si>
    <t xml:space="preserve">باربران </t>
  </si>
  <si>
    <t xml:space="preserve">صیادان وزنبورداران </t>
  </si>
  <si>
    <t>مربیان مهد کودک (فنی)
خودمالک</t>
  </si>
  <si>
    <t xml:space="preserve">مددجویان 
کمیته امداد و بهزیستی بخشنامه 8  </t>
  </si>
  <si>
    <t>سال / اداره کل</t>
  </si>
  <si>
    <t>جنسیت</t>
  </si>
  <si>
    <t>وضعیت تاهل</t>
  </si>
  <si>
    <t xml:space="preserve">مجرد </t>
  </si>
  <si>
    <t>متاهل</t>
  </si>
  <si>
    <t>آذربايجان شرقي</t>
  </si>
  <si>
    <t>آذربايجان غربي</t>
  </si>
  <si>
    <t>چهار محال و بختياري</t>
  </si>
  <si>
    <t>سيستان و بلوچستان</t>
  </si>
  <si>
    <t xml:space="preserve">شرق تهران  بزرگ </t>
  </si>
  <si>
    <t>شهرستان هاي تهران</t>
  </si>
  <si>
    <t xml:space="preserve">غرب تهران  بزرگ </t>
  </si>
  <si>
    <t>کهگيلويه و بوير احمد</t>
  </si>
  <si>
    <t>مرکزي</t>
  </si>
  <si>
    <t>بیمه شدگان مشمول حادثه ناشی ازکار</t>
  </si>
  <si>
    <t xml:space="preserve">حادثه دیده </t>
  </si>
  <si>
    <t>وسايل بي حفاظ</t>
  </si>
  <si>
    <t>وسايل معيوب</t>
  </si>
  <si>
    <t>بي احتياطي</t>
  </si>
  <si>
    <t>نور ناقص</t>
  </si>
  <si>
    <t>تهويه نامطلوب</t>
  </si>
  <si>
    <t xml:space="preserve">لباس نامناسب </t>
  </si>
  <si>
    <t>فقدان اطلاعات</t>
  </si>
  <si>
    <t>ساير علل</t>
  </si>
  <si>
    <t xml:space="preserve">فوت </t>
  </si>
  <si>
    <t xml:space="preserve">بیش از 66% (از کارافتاده کلی) </t>
  </si>
  <si>
    <t>33%تا%66 (ازکارافتاده جزئی)</t>
  </si>
  <si>
    <t>کمتراز %33 (غرامت نقص عضو)</t>
  </si>
  <si>
    <t xml:space="preserve">بهبودی کامل </t>
  </si>
  <si>
    <t>-</t>
  </si>
  <si>
    <t>صبح</t>
  </si>
  <si>
    <t xml:space="preserve">عصر </t>
  </si>
  <si>
    <t>شب</t>
  </si>
  <si>
    <t xml:space="preserve">جدول 7 -1  تعداد بیمه شدگان خاص سازمان تامین اجتماعی به تفکیک نوع بیمه </t>
  </si>
  <si>
    <t>جدول8 -1  تعداد بیمه شدگان حرف و مشاغل آزاد سازمان تامین اجتماعی  به تفکیک حضوری و غیر حضوری</t>
  </si>
  <si>
    <t>حرف و مشاغل آزاد:حرف و مشاغل آزاد عادی -نویسندگان - ایرانیان خارج از کشور - نخبگان- زنان سرپرست خانوار تحت پوشش کمیته امداد و بهزیستی -زنان خانه دار - کسب و کار خانگی --دانشجویان - کارفرمایان بنیاد شهید-مددجویان کمیته امداد و بهزیستی</t>
  </si>
  <si>
    <t>جدول   12-1  تعداد بیمه شدگان حرف ومشاغل آزاد سازمان تامین اجتماعی به تفکیک نوع قرارداد</t>
  </si>
  <si>
    <t>ادامه در صفحه بعد</t>
  </si>
  <si>
    <t xml:space="preserve">جدول 18 -1 تعداد بیمه شدگان تحت حمایت دولت سازمان تامین اجتماعی به تفکیک نوع بیمه </t>
  </si>
  <si>
    <t xml:space="preserve">ادامه جدول 18 -1 تعداد بیمه شدگان تحت حمایت دولت سازمان تامین اجتماعی به تفکیک نوع بیمه </t>
  </si>
  <si>
    <t>باربری و مسافربری</t>
  </si>
  <si>
    <t xml:space="preserve"> جدول 14-1 تعداد بیمه شدگان راننده سازمان تامین اجتماعی به تفکیک نوع </t>
  </si>
  <si>
    <t xml:space="preserve"> جدول 15-1 تعداد بیمه شدگان اختیاری سازمان تامین اجتماعی به تفکیک حضوری و غیر حضوری</t>
  </si>
  <si>
    <t xml:space="preserve"> غیر مشمول یارانه</t>
  </si>
  <si>
    <t>جدول   19-1  تعداد بیمه شدگان توافقی سازمان تامین اجتماعی به تفکیک نوع بیمه</t>
  </si>
  <si>
    <t>ادامه جدول   19-1   بیمه شدگان توافقی سازمان تامین اجتماعی به تفکیک نوع بیمه</t>
  </si>
  <si>
    <t xml:space="preserve">جدول 20-1 تعداد بیمه شدگان اصلی سازمان تامین اجتماعی برحسب جنسیت </t>
  </si>
  <si>
    <t xml:space="preserve">جدول 21-1 تعداد بیمه شدگان اجباری سازمان تامین اجتماعی به تفکیک جنسیت </t>
  </si>
  <si>
    <t xml:space="preserve">جدول 22-1 تعداد بیمه شدگان خاص سازمان تامین اجتماعی به تفکیک جنسیت </t>
  </si>
  <si>
    <t xml:space="preserve">جدول23 -1 تعداد بیمه شدگان توافقی سازمان تامین اجتماعی به تفکیک جنسیت </t>
  </si>
  <si>
    <t xml:space="preserve">جدول 24-1 تعداد مقرری بگیران بیمه بیکاری سازمان تامین اجتماعی به تفکیک جنسیت </t>
  </si>
  <si>
    <t xml:space="preserve">جدول 25-1 تعداد بیمه شدگان حرف ومشاغل آزاد سازمان تامین اجتماعی به تفکیک جنسیت </t>
  </si>
  <si>
    <t>جدول 26-1 تعداد بیمه شدگان اختیاری سازمان تامین اجتماعی به تفکیک جنسیت</t>
  </si>
  <si>
    <t>جدول 27-1 تعداد بیمه شدگان بافنده سازمان تامین اجتماعی به تفکیک جنسیت</t>
  </si>
  <si>
    <t xml:space="preserve">جدول 28-1 تعداد بیمه شدگان راننده سازمان تامین اجتماعی برحسب جنسیت </t>
  </si>
  <si>
    <t xml:space="preserve">جدول 29-1 تعداد بیمه شدگان خادمین مساجد سازمان تامین اجتماعی برحسب جنسیت </t>
  </si>
  <si>
    <t xml:space="preserve">جدول 30-1 تعداد بیمه شدگان کارفرمای صنفی  بر حسب جنسیت </t>
  </si>
  <si>
    <t>سایر: شامل اختیاری،کارگران ساختمانی،کارفرمایان صنفی،باربران،گروههای خاص بیمه ای و... میباشد.</t>
  </si>
  <si>
    <t>جدول 34-1 تعداد مستمری بگیران سازمان تامین اجتماعی به تفکیک نوع مستمری</t>
  </si>
  <si>
    <t>جدول 35-1 تعداد مستمری بگیران سازمان تامین اجتماعی به تفکیک جنسیت</t>
  </si>
  <si>
    <t xml:space="preserve">جدول 42-1 تعداد کارگاههای فعال سازمان تامین اجتماعی دارای لیست بر اساس رده نفرات  </t>
  </si>
  <si>
    <t xml:space="preserve">جدول 46-1 تعداد کارکنان بخش بیمه ای و ستاد مرکزی سازمان تامین اجتماعی </t>
  </si>
  <si>
    <t xml:space="preserve">جدول 50-1 تعداد حوادث ناشی از کار بر حسب علت وقوع حادثه </t>
  </si>
  <si>
    <t>جدول 52 -1 تعداد حادثه دیدگان ناشی از کار برحسب زمان حادثه</t>
  </si>
  <si>
    <t>سایر /نامعتبر/نامشخص</t>
  </si>
  <si>
    <t>جدول 5-1 تعداد بیمه شدگان اجباری با همپوشانی کارگاهی به تفکیک نوع و نرخ</t>
  </si>
  <si>
    <t>عنوان</t>
  </si>
  <si>
    <t>صفحه</t>
  </si>
  <si>
    <t>بخش اول امور بیمه ای ..................................................................................................................................................................................................................</t>
  </si>
  <si>
    <t>مقدمه  ...............................................................................................................................................................................................................................................</t>
  </si>
  <si>
    <t>جدول 6-1  تعداد بيمه شدگان اجباري با همپوشاني وبا کسر همپوشاني  .................................................................................................................................</t>
  </si>
  <si>
    <t>جدول 8 -1  تعداد بيمه شدگان حرف و مشاغل آزاد سازمان تامين اجتماعي  به تفکيک حضوري و غير حضوري  ...........................................................</t>
  </si>
  <si>
    <t>جدول 9 -1  تعداد بيمه شدگان حرف و مشاغل آزاد سازمان تامين اجتماعي بر اساس وضعيت درمان و به تفکيک حضوري و غير حضوري  ...............</t>
  </si>
  <si>
    <t>جدول 10 -1 تعداد بيمه شدگان حرف و مشاغل آزاد به تفکيک وضعيت يارانه  .....................................................................................................................</t>
  </si>
  <si>
    <t>جدول 11 -1 تعداد بيمه شدگان حرف و مشاغل آزاد به تفکيک نرخ  ......................................................................................................................................</t>
  </si>
  <si>
    <t>جدول 12-1  تعداد بيمه شدگان حرف ومشاغل آزاد سازمان تامين اجتماعي به تفکيک نوع قرارداد  ..................................................................................</t>
  </si>
  <si>
    <t>جدول 13-1 تعداد  بيمه شدگان قاليباف به تفکيک مرجع  ........................................................................................................................................................</t>
  </si>
  <si>
    <t>جدول 14-1 تعداد بيمه شدگان راننده سازمان تامين اجتماعي به تفکيک نوع  .......................................................................................................................</t>
  </si>
  <si>
    <t>جدول 15-1 تعداد بيمه شدگان اختياري سازمان تامين اجتماعي به تفکيک حضوري و غير حضوري  .................................................................................</t>
  </si>
  <si>
    <t xml:space="preserve">جدول 17 -1 تعداد بيمه شدگان کارفرماي صنفي  سازمان تامين اجتماعي برحسب مشمول و غير مشمول يارانه  ...........................................................  </t>
  </si>
  <si>
    <t>جدول 16-1 تعداد  بيمه شدگان کار گر ساختماني بر اساس نوع  .............................................................................................................................................</t>
  </si>
  <si>
    <t>جدول 18 -1 تعداد بيمه شدگان تحت حمايت دولت سازمان تامين اجتماعي به تفکيک نوع بيمه  .....................................................................................</t>
  </si>
  <si>
    <t>ادامه جدول 18 -1 تعداد بيمه شدگان تحت حمايت دولت سازمان تامين اجتماعي به تفکيک نوع بيمه  ............................................................................</t>
  </si>
  <si>
    <t>جدول 19-1  تعداد بيمه شدگان توافقي سازمان تامين اجتماعي به تفکيک نوع بيمه  ...........................................................................................................</t>
  </si>
  <si>
    <t>ادامه جدول 19-1 بيمه شدگان توافقي سازمان تامين اجتماعي به تفکيک نوع بيمه  ............................................................................................................</t>
  </si>
  <si>
    <t>جدول 20-1 تعداد بيمه شدگان اصلي سازمان تامين اجتماعي برحسب جنسيت  ...................................................................................................................</t>
  </si>
  <si>
    <t xml:space="preserve">جدول 21-1 تعداد بيمه شدگان اجباري سازمان تامين اجتماعي به تفکيک جنسيت  ............................................................................................................. </t>
  </si>
  <si>
    <t>جدول 22-1 تعداد بيمه شدگان خاص سازمان تامين اجتماعي به تفکيک جنسيت  ...............................................................................................................</t>
  </si>
  <si>
    <t xml:space="preserve">جدول 23 -1 تعداد بيمه شدگان توافقي سازمان تامين اجتماعي به تفکيک جنسيت  ............................................................................................................ </t>
  </si>
  <si>
    <t>جدول 24-1 تعداد مقرري بگيران بيمه بيکاري سازمان تامين اجتماعي به تفکيک جنسيت  .................................................................................................</t>
  </si>
  <si>
    <t>جدول 25-1 تعداد بيمه شدگان حرف ومشاغل آزاد سازمان تامين اجتماعي به تفکيک جنسيت  .........................................................................................</t>
  </si>
  <si>
    <t>جدول 27-1 تعداد بيمه شدگان بافنده سازمان تامين اجتماعي به تفکيک جنسيت  ...............................................................................................................</t>
  </si>
  <si>
    <t>جدول 28-1 تعداد بيمه شدگان راننده سازمان تامين اجتماعي برحسب جنسيت  ....................................................................................................................</t>
  </si>
  <si>
    <t xml:space="preserve">جدول 30-1 تعداد بيمه شدگان کارفرماي صنفي  بر حسب جنسيت ......................................................................................................................................... </t>
  </si>
  <si>
    <t>جدول 31-1 تعداد بيمه پردازان بر حسب نوع پرداخت  ..............................................................................................................................................................</t>
  </si>
  <si>
    <t>جدول 26-1 تعداد بيمه شدگان اختياري سازمان تامين اجتماعي به تفکيک جنسيت  ...........................................................................................................</t>
  </si>
  <si>
    <t xml:space="preserve">جدول 29-1 تعداد بيمه شدگان خادمين مساجد سازمان تامين اجتماعي برحسب جنسيت  ................................................................................................... </t>
  </si>
  <si>
    <t xml:space="preserve">جدول 32-1 تعداد بيمه شدگان 3%مشمول بيمه بيکاري  .......................................................................................................................................................... </t>
  </si>
  <si>
    <t>جدول 33-1 تعداد اتباع خارجي بيمه شده برحسب نوع  .............................................................................................................................................................</t>
  </si>
  <si>
    <t>جدول 34-1 تعداد مستمري بگيران سازمان تامين اجتماعي به تفکيک نوع مستمري  ..........................................................................................................</t>
  </si>
  <si>
    <t>جدول 35-1 تعداد مستمري بگيران سازمان تامين اجتماعي به تفکيک جنسيت  ...................................................................................................................</t>
  </si>
  <si>
    <t xml:space="preserve">جدول 36-1 تعداد مستمري بگيران از کارافتاده  سازمان تامين اجتماعي به تفکيک مدت پرداخت حق بيمه  .................................................................... </t>
  </si>
  <si>
    <t>جدول 37-1 تعداد مستمري بگيران  بازنشسته سازمان تامين اجتماعي به تفکيک مدت پرداخت حق بيمه  ........................................................................</t>
  </si>
  <si>
    <t>جدول 38-1 تعداد مستمري بگيران فوت شده  سازمان تامين اجتماعي به تفکيک  مدت پرداخت حق بيمه  .....................................................................</t>
  </si>
  <si>
    <t>جدول 39-1 تعداد مستمري بگيران بازنشسته  سازمان تامين اجتماعي به تفکيک نوع بيمه  ................................................................................................</t>
  </si>
  <si>
    <t>جدول 40-1 تعداد مستمري بگيران ازکارافتاده  سازمان تامين اجتماعي به تفکيک نوع بيمه  ..............................................................................................</t>
  </si>
  <si>
    <t>جدول 41-1 تعداد مستمري بگيران فوت شده  سازمان تامين اجتماعي به تفکيک نوع بيمه  ...............................................................................................</t>
  </si>
  <si>
    <t xml:space="preserve">جدول 42-1 تعداد کارگاههاي فعال سازمان تامين اجتماعي داراي ليست بر اساس رده نفرات  ...........................................................................................  </t>
  </si>
  <si>
    <t>جدول 43-1  تعداد کارگاه هاي فعال بر حسب نوع ونرخ  ..........................................................................................................................................................</t>
  </si>
  <si>
    <t>جدول 44-1  تعداد کارگاه هاي فعال به تفکيک نرخ  .................................................................................................................................................................</t>
  </si>
  <si>
    <t>جدول 45-1 تعداد ليستهاي اينترنتي  مقطع اسفند  .....................................................................................................................................................................</t>
  </si>
  <si>
    <t>جدول 46-1 تعداد کارکنان بخش بيمه اي و ستاد مرکزي سازمان تامين اجتماعي  ..............................................................................................................</t>
  </si>
  <si>
    <t xml:space="preserve">جدول 47-1 تعداد واحدهاي اجرايي بيمه اي سازمان تأمين اجتماعي به تفکيک نوع  ........................................................................................................... </t>
  </si>
  <si>
    <t xml:space="preserve">جدول 48 -1   تعدادبيمه شدگان مشمول حادثه  و حادثه ديدگان ناشي از کارو ضريب شيوع در هزار نفر ..........................................................................           </t>
  </si>
  <si>
    <t>جدول 49-1  تعدادحادثه ديدگان ناشي از کار بر حسب جنس و وضعيت تاهل  ......................................................................................................................</t>
  </si>
  <si>
    <t>جدول 50-1 تعداد حوادث ناشي از کار بر حسب علت وقوع حادثه  ..........................................................................................................................................</t>
  </si>
  <si>
    <t>جدول 51-1 تعدادحادثه ديدگان ناشي از کار برحسب نتيجه حادثه  .........................................................................................................................................</t>
  </si>
  <si>
    <t>جدول 52 -1 تعداد حادثه ديدگان ناشي از کار برحسب زمان حادثه .........................................................................................................................................</t>
  </si>
  <si>
    <t xml:space="preserve">جدول 3-1 تعداد بيمه شدگان تبعي سازمان تامين اجتماعي  به تفکيک نوع بيمه  ................................................................................................................. </t>
  </si>
  <si>
    <t xml:space="preserve">جدول 2-1 تعداد بيمه شدگان اصلي سازمان تامين اجتماعي به تفکيک نوع بيمه  ................................................................................................................. </t>
  </si>
  <si>
    <t xml:space="preserve">جدول 1-1 تعداد جمعيت تحت پوشش سازمان تامين اجتماعي  .............................................................................................................................................. </t>
  </si>
  <si>
    <t>تعاریف و مفاهیم بیمه ای  ...............................................................................................................................................................................................................</t>
  </si>
  <si>
    <t>جدول 5-1 تعداد بيمه شدگان اجباري با همپوشاني کارگاهي به تفکيک نوع و نرخ  ...............................................................................................................</t>
  </si>
  <si>
    <t>جدول 4-1 تعداد بيمه شدگان اجباري سازمان تامين اجتماعي به تفکيک دولتي،غيردولتي و پيمانها  ..................................................................................</t>
  </si>
  <si>
    <t>جدول 7 -1  تعداد بيمه شدگان خاص سازمان تامين اجتماعي به تفکيک نوع بيمه  ..............................................................................................................</t>
  </si>
  <si>
    <t>بخش پنجم نقشه و اینفوگرافیک</t>
  </si>
  <si>
    <t>اینفوگرافیک گزیده آمار بیمه ای</t>
  </si>
  <si>
    <t>نمودار توزیع بیمه شدگان</t>
  </si>
  <si>
    <t>نمودار توزیع بیمه شدگان اجباری</t>
  </si>
  <si>
    <t>نمودار توزیع بیمه شدگان خاص</t>
  </si>
  <si>
    <t>نمودار توزیع بیمه شدگان حرف و مشاغل آزاد</t>
  </si>
  <si>
    <t>نمودار توزیع بیمه شدگان اختیاری</t>
  </si>
  <si>
    <t>نمودار توزیع بیمه شدگان راننده</t>
  </si>
  <si>
    <t>نمودار توزیع بیمه شدگان بافنده</t>
  </si>
  <si>
    <t>نمودار توزیع بیمه شدگان کارگر ساختمانی</t>
  </si>
  <si>
    <t>نمودار توزیع بیمه شدگان کارفرمای صنفی</t>
  </si>
  <si>
    <t>نمودار توزیع بیمه شدگان توافقی</t>
  </si>
  <si>
    <t>نمودار توزیع بیمه شدگان زنبوردار</t>
  </si>
  <si>
    <t>نمودار توزیع بیمه شدگان باربر</t>
  </si>
  <si>
    <t>نمودار توزیع بیمه شدگان خادم مساجد</t>
  </si>
  <si>
    <t>نمودار توزیع مقرری بگیران بیکاری</t>
  </si>
  <si>
    <t>نقشه نسبت جنسی (مرد به زن) بیمه شدگان اصلی</t>
  </si>
  <si>
    <t>نقشه توزیع بیمه شدگان اجباری</t>
  </si>
  <si>
    <t>نقشه توزیع بیمه شدگان اصلی</t>
  </si>
  <si>
    <t>نقشه توزیع بیمه شدگان خاص</t>
  </si>
  <si>
    <t>نقشه توزیع بیمه شدگان توافقی</t>
  </si>
  <si>
    <t>نقشه توزیع بیمه شدگان مقرری بگیر بیکار</t>
  </si>
  <si>
    <t>نقشه ضریب شیوع بیمه بیکاری</t>
  </si>
  <si>
    <t>نقشه نسبت جنسی بیمه شدگان بیکاری</t>
  </si>
  <si>
    <t xml:space="preserve">نقشه توزیع مستمری بگیران بر اساس نفر </t>
  </si>
  <si>
    <t xml:space="preserve">نقشه نسبت جنسی (مرد به زن) بیمه شدگان اجباری </t>
  </si>
  <si>
    <t>نقشه نسبت جنسی (مرد به زن) بیمه شدگان خاص</t>
  </si>
  <si>
    <t>نقشه نسبت جنسی (مرد به زن) بیمه شدگان توافقی</t>
  </si>
  <si>
    <t>نقشه تعداد بیمه شدگان اصلی به تعداد پرونده مستمری بگیران</t>
  </si>
  <si>
    <t>نقشه توزیع بعد کارگاهی</t>
  </si>
  <si>
    <t>کمک بارداری</t>
  </si>
  <si>
    <t>اروتز و پروتز</t>
  </si>
  <si>
    <t>کمک ازدواج</t>
  </si>
  <si>
    <t>هزینه سفر</t>
  </si>
  <si>
    <t xml:space="preserve">غرامت نقص عضو </t>
  </si>
  <si>
    <t>کفن و دفن</t>
  </si>
  <si>
    <t>غرامت دستمزد ایام بیماری</t>
  </si>
  <si>
    <t>ناشی از کار</t>
  </si>
  <si>
    <t>غير ناشی ازکار</t>
  </si>
  <si>
    <t>27 درصد کامل (کارگاه پیمان)</t>
  </si>
  <si>
    <t xml:space="preserve">صنفی کم درآمد مشمول یارانه </t>
  </si>
  <si>
    <t xml:space="preserve">جدول17 -1 تعداد بیمه شدگان کارفرمای صنفی  سازمان تامین اجتماعی برحسب شمول یارانه  </t>
  </si>
  <si>
    <t>جدول10 -1 تعداد بیمه شدگان حرف و مشاغل آزاد سازمان تامین اجتماعی به تفکیک وضعیت یارانه</t>
  </si>
  <si>
    <t>جدول11 -1 تعداد بیمه شدگان حرف و مشاغل آزاد سازمان تامین اجتماعی به تفکیک نرخ حق بیمه</t>
  </si>
  <si>
    <t xml:space="preserve">جدول 13-1 تعداد  بیمه شدگان قالیباف سازمان تامین اجتماعی به تفکیک مرجع </t>
  </si>
  <si>
    <t>جدول 16-1 تعداد  بیمه شدگان کار گر ساختمانی سازمان تامین اجتماعی بر اساس نوع</t>
  </si>
  <si>
    <t xml:space="preserve">جدول 31-1 تعداد بیمه پردازان سازمان تامین اجتماعی بر حسب نوع پرداخت </t>
  </si>
  <si>
    <t>جدول 33-1 تعداد اتباع خارجی بیمه شده سازمان تامین اجتماعی برحسب نوع بیمه</t>
  </si>
  <si>
    <t>جدول 43-1  تعداد کارگاه های فعال سازمان تامین اجتماعی بر حسب نوع ونرخ حق بیمه</t>
  </si>
  <si>
    <t>جدول 44-1  تعداد کارگاه های فعال سازمان تامین اجتماعی به تفکیک نرخ حق بیمه</t>
  </si>
  <si>
    <t xml:space="preserve">جدول 45-1 تعداد لیستهای اینترنتی  سازمان تامین اجتماعی مقطع اسفند </t>
  </si>
  <si>
    <t>جدول 47-1 تعداد واحدهای اجرایی بیمه ای سازمان تأمین اجتماعی به تفکیک نوع و تیپ</t>
  </si>
  <si>
    <t xml:space="preserve">ضریب شیوع(در هزار نفر) </t>
  </si>
  <si>
    <t xml:space="preserve">جدول 48 -1   تعداد بیمه شدگان مشمول حادثه  و حادثه دیدگان ناشی از کار سازمان تامین اجتماعی           </t>
  </si>
  <si>
    <t>جدول 49-1  تعدادحادثه دیدگان ناشی از کار بر حسب جنسیت و وضعیت تاهل سازمان تامین اجتماعی</t>
  </si>
  <si>
    <t>جدول 53-1 تعداد اسناد صادره سازمان تامین اجتماعی بابت کمکهای قانونی کوتاه مدت برحسب نوع کمک</t>
  </si>
  <si>
    <t>ثبت نشده*</t>
  </si>
  <si>
    <t>*موارد ثبت نشده ، مربوط به نتایج ازکارافتادگی کلی  ناشی از کار و فوت ناشی از کار می باشد که در زمان اخذ گزارش وضعیت آنها مشخص نبوده است.</t>
  </si>
  <si>
    <t>جدول 4-1 تعداد بیمه شدگان اجباری سازمان تامین اجتماعی به تفکیک دولتی، غیردولتی و پیمانها</t>
  </si>
  <si>
    <t>27مشمول کمک دولت(دستمزد عادی-دستمزد مقطوع)%</t>
  </si>
  <si>
    <t>جدول 6-1  تعداد بیمه شدگان اجباری با همپوشانی و با کسر همپوشانی</t>
  </si>
  <si>
    <t>جدول 9 -1  تعداد بیمه شدگان حرف و مشاغل آزاد سازمان تامین اجتماعی براساس وضعیت درمان و به تفکیک حضوری و غیرحضوری</t>
  </si>
  <si>
    <t xml:space="preserve">برحسب کارت و دارای پرداخت حق بیمه </t>
  </si>
  <si>
    <t xml:space="preserve">کارفرمایان صنفی مشمول  یارانه کم درآمد </t>
  </si>
  <si>
    <t xml:space="preserve">اعضاء جامعه راهنمایان جهانگردی و ایرانگردی فعال </t>
  </si>
  <si>
    <t>جدول 32-1 تعداد بیمه شدگان مشمول3% بیمه بیکاری سازمان تامین اجتماعی</t>
  </si>
  <si>
    <t xml:space="preserve">تعداد بیمه شدگان مشمول 3% بیکاری </t>
  </si>
  <si>
    <t>جدول 37-1 تعداد مستمری بگیران از کارافتاده سازمان تامین اجتماعی به تفکیک مدت پرداخت حق بیمه</t>
  </si>
  <si>
    <t xml:space="preserve">جدول 38-1 تعداد مستمری بگیران فوت شده سازمان تامین اجتماعی به تفکیک مدت پرداخت حق بیمه </t>
  </si>
  <si>
    <t>جدول 39-1 تعداد مستمری بگیران بازنشسته سازمان تامین اجتماعی به تفکیک نوع بیمه</t>
  </si>
  <si>
    <t>جدول 40-1 تعداد مستمری بگیران ازکارافتاده سازمان تامین اجتماعی به تفکیک نوع بیمه</t>
  </si>
  <si>
    <t>جدول 41-1 تعداد مستمری بگیران فوت شده سازمان تامین اجتماعی به تفکیک نوع بیمه</t>
  </si>
  <si>
    <t xml:space="preserve">جدول 36-1 تعداد مستمری بگیران بازنشسته سازمان تامین اجتماعی به تفکیک مدت پرداخت حق بیمه (سابقه اصلی) </t>
  </si>
  <si>
    <t>جدول 51-1 تعداد حادثه دیدگان ناشی از کار برحسب نتیجه حادثه</t>
  </si>
  <si>
    <t>اجباری  با کسر همپوشانی کارگاهها</t>
  </si>
  <si>
    <t>*کامل %27 (دستمزد عادی - دستمزد مقطوع)</t>
  </si>
  <si>
    <t>سایر شامل کارکنان مراکز نگهداری ،توانبخشی واجتماعی تحت پوشش سازمان بهزیستی می باشد.</t>
  </si>
  <si>
    <t xml:space="preserve">همکار سازمانی </t>
  </si>
  <si>
    <t xml:space="preserve">سایر :شامل گروههای بیمه شدگان خاص و اتباع بیگانه می باشد.  </t>
  </si>
  <si>
    <t>کهگيلويه وبويراحمد</t>
  </si>
  <si>
    <t>اداره کل</t>
  </si>
  <si>
    <t>بیمه توافقی مداحان و شاعران اهل بیت</t>
  </si>
  <si>
    <r>
      <t>.در حال حاضر با توجه به متمرکز شدن فرآیند کارگران ساختمانی در سال 1402 برحسب  کارت و دارای پرداخت حق بیمه  قابل احصاء نمی باشد</t>
    </r>
    <r>
      <rPr>
        <b/>
        <sz val="10"/>
        <color rgb="FFFF0000"/>
        <rFont val="B Nazanin"/>
        <charset val="178"/>
      </rPr>
      <t>*</t>
    </r>
  </si>
  <si>
    <t>این آمار صرفا افرادی  را که در اسفند ماه 1402 بیمه پردازی داشته اند(صرف نظر از حق بیمه ماه پرداختی) را نمایش می دهد.  به همین علت با آمار بیمه شدگان اصلی یکسان نمی باشد.</t>
  </si>
  <si>
    <t xml:space="preserve">   منطق شمارش کارگاه هادر این جدول با آمار کارگاه بر حسب رده نفرات متفاوت می باشد.</t>
  </si>
  <si>
    <t>منطق شمارش کارگاه ها با آمار کارگاه بر حسب رده نفرات متفاوت می باشد.</t>
  </si>
  <si>
    <r>
      <t xml:space="preserve">  با توجه به اینکه منطق شمارش این جدول بر اساس نفرات لیستهای دریافتی  تمامی ردیف های پیمان کارگاه های فعال در طول </t>
    </r>
    <r>
      <rPr>
        <b/>
        <sz val="10"/>
        <color rgb="FFFF0000"/>
        <rFont val="B Nazanin"/>
        <charset val="178"/>
      </rPr>
      <t>یکسال گذشته</t>
    </r>
    <r>
      <rPr>
        <sz val="10"/>
        <color theme="3" tint="-0.249977111117893"/>
        <rFont val="B Nazanin"/>
        <charset val="178"/>
      </rPr>
      <t xml:space="preserve"> می باشد و در آمار کارگاه ها بر حسب نوع و نرخ فقط ردیف های پیمانی شمارش می شوند که تاریخ خاتمه پیمان آنها بعد از اسفندماه 1402 باشد.از همین رو این آمار همواره از  آمار کارگاه ها بر حسب نوع و نرخ (جداول 1-43 و 1-44) بیشتر می باشد. </t>
    </r>
  </si>
  <si>
    <t xml:space="preserve"> جدول 1-2 تعداد مراکز درمانی ملکی سازمان به تفکیک بیمارستان، درمانگاه و دی کلینیک</t>
  </si>
  <si>
    <t xml:space="preserve">   سال / مديريت درمان </t>
  </si>
  <si>
    <r>
      <t xml:space="preserve"> بيمارستان </t>
    </r>
    <r>
      <rPr>
        <b/>
        <vertAlign val="superscript"/>
        <sz val="10"/>
        <color theme="0"/>
        <rFont val="B Nazanin"/>
        <charset val="178"/>
      </rPr>
      <t>*</t>
    </r>
  </si>
  <si>
    <t>درمانگاه</t>
  </si>
  <si>
    <t xml:space="preserve"> مرکز جراحی محدود  (دی کلینیک)</t>
  </si>
  <si>
    <t>عمومی</t>
  </si>
  <si>
    <t>تخصصی</t>
  </si>
  <si>
    <t>پلی کلینیک</t>
  </si>
  <si>
    <t xml:space="preserve">دندانپزشکی مستقل </t>
  </si>
  <si>
    <t xml:space="preserve"> </t>
  </si>
  <si>
    <t>تهران</t>
  </si>
  <si>
    <t>خراسان رضوي</t>
  </si>
  <si>
    <t>كاشان</t>
  </si>
  <si>
    <t>كهگيلويه و بوير احمد</t>
  </si>
  <si>
    <t>* تعداد بیمارستانهای ملکی بدون احتساب بیمارستانهای  هیات مدیره ای شامل:1-صدر،2-میلاد،3-البرز،4-بیرجند(میلاد3)5-امیرکبیراهواز (میلاد 5)
6- امیرالمومنین خوی (میلاد6)  می‌باشد.</t>
  </si>
  <si>
    <r>
      <t>جدول 2-2 تعداد كل مراجعات  سرپايي (</t>
    </r>
    <r>
      <rPr>
        <b/>
        <i/>
        <sz val="13"/>
        <rFont val="B Nazanin"/>
        <charset val="178"/>
      </rPr>
      <t>تحت پوشش درمان تامين اجتماعي</t>
    </r>
    <r>
      <rPr>
        <b/>
        <sz val="13"/>
        <rFont val="B Nazanin"/>
        <charset val="178"/>
      </rPr>
      <t xml:space="preserve"> ) به پزشكان و مراکز پاراكلينيكي در مراكز درماني ملکی </t>
    </r>
  </si>
  <si>
    <t>کل مراجعات سرپایی</t>
  </si>
  <si>
    <t xml:space="preserve">ویزیت سرپايي پزشكان </t>
  </si>
  <si>
    <t xml:space="preserve"> مراجعات سرپایی به خدمات پاراکلینیکی</t>
  </si>
  <si>
    <t xml:space="preserve"> عمومي </t>
  </si>
  <si>
    <t xml:space="preserve"> متخصص و فوق تخصص </t>
  </si>
  <si>
    <t xml:space="preserve">دندانپزشك  </t>
  </si>
  <si>
    <t xml:space="preserve">جدول 1-2-2 تعداد ویزیت سرپايي پزشكان (تحت پوشش درمان تامين اجتماعي ) به تفکیک نوع مرکز درماني </t>
  </si>
  <si>
    <t xml:space="preserve"> مديريت درمان </t>
  </si>
  <si>
    <t>سال / مركز</t>
  </si>
  <si>
    <t>عمومي</t>
  </si>
  <si>
    <t>متخصص و فوق تخصص</t>
  </si>
  <si>
    <t>دندانپزشک</t>
  </si>
  <si>
    <t>كل كشور</t>
  </si>
  <si>
    <t>بیمارستان 29 بهمن تبريز</t>
  </si>
  <si>
    <t>بیمارستان استاد عالي نسب</t>
  </si>
  <si>
    <t>پلي كلينيك مراغه</t>
  </si>
  <si>
    <t>پلي كلينيك مرند</t>
  </si>
  <si>
    <t>پلي كلينيك ميانه</t>
  </si>
  <si>
    <t>درمانگاه تخصصی  مختاري(شماره 1 تبريز)</t>
  </si>
  <si>
    <t>درمانگاه تخصصی  ملک پور(شماره 3 تبريز)</t>
  </si>
  <si>
    <t>درمانگاه تخصصی آذرشهر</t>
  </si>
  <si>
    <t>درمانگاه تخصصی اهر</t>
  </si>
  <si>
    <t>درمانگاه تخصصی بناب</t>
  </si>
  <si>
    <t>درمانگاه تخصصی خوشبخت ممي زاده (شماره 2 تبريز)</t>
  </si>
  <si>
    <t>درمانگاه تخصصی سراب</t>
  </si>
  <si>
    <t>درمانگاه عمومی شبستر</t>
  </si>
  <si>
    <t>درمانگاه عمومی کليبر</t>
  </si>
  <si>
    <t>درمانگاه عمومی جلفا</t>
  </si>
  <si>
    <t>درمانگاه عمومی عجب شير</t>
  </si>
  <si>
    <t>درمانگاه عمومی ملکان</t>
  </si>
  <si>
    <t>درمانگاه عمومی هشترود</t>
  </si>
  <si>
    <t>بیمارستان امام رضا(ع) اروميه</t>
  </si>
  <si>
    <t>پلي كلينيك حضرت فاطمه اروميه</t>
  </si>
  <si>
    <t>پلي كلينيك شهريارسلماس</t>
  </si>
  <si>
    <t>پلي كلينيك وليعصر(شماره 2) اروميه</t>
  </si>
  <si>
    <t>پلي کلينيک بوکان</t>
  </si>
  <si>
    <t>پلي کلينيک شهيد باکري مياندوآب</t>
  </si>
  <si>
    <t>درمانگاه تخصصی  نقده</t>
  </si>
  <si>
    <t>درمانگاه تخصصی خاتم الانبيا خوي</t>
  </si>
  <si>
    <t>درمانگاه تخصصی ماکو</t>
  </si>
  <si>
    <t>درمانگاه عمومی سر دشت</t>
  </si>
  <si>
    <t>مركز جراحي محدود مهاباد</t>
  </si>
  <si>
    <t>بیمارستان پارس آباد مغان(ارس)</t>
  </si>
  <si>
    <t>بیمارستان سبلان اردبيل</t>
  </si>
  <si>
    <t>پلي كلينيك ميرزا حسيني اردبيل</t>
  </si>
  <si>
    <t>درمانگاه تخصصی  مشکين شهر</t>
  </si>
  <si>
    <t>درمانگاه تخصصی خلخال</t>
  </si>
  <si>
    <t>درمانگاه عمومی گرمي</t>
  </si>
  <si>
    <t>بیمارستان حضرت فاطمه نجف آباد</t>
  </si>
  <si>
    <t>بیمارستان دکتر شريعتي اصفهان</t>
  </si>
  <si>
    <t>بیمارستان دکتر غرضي اصفهان</t>
  </si>
  <si>
    <t>پلي كلينيك  فلاورجان</t>
  </si>
  <si>
    <t>پلي كلينيك خوراسگان (شماره 8)</t>
  </si>
  <si>
    <t>پلي كلينيك زرين شهر</t>
  </si>
  <si>
    <t>پلي كلينيك شاهين شهر</t>
  </si>
  <si>
    <t>پلي كلينيك شادروان تاج الدين</t>
  </si>
  <si>
    <t>پلي كلينيك شهرضا</t>
  </si>
  <si>
    <t>پلي كلينيك شهيد کمال پور</t>
  </si>
  <si>
    <t>پلي كلينيك مبارکه</t>
  </si>
  <si>
    <t>پلي كلينيك شهيد ملکوتي</t>
  </si>
  <si>
    <t>پلي كلينيك امام محمدباقر نجف آباد</t>
  </si>
  <si>
    <t>درمانگاه تخصصی رهنان</t>
  </si>
  <si>
    <t>درمانگاه تخصصی شعباني</t>
  </si>
  <si>
    <t>درمانگاه تخصصی شماره 2 خميني شهر</t>
  </si>
  <si>
    <t>درمانگاه تخصصی شماره 4 اعلمي</t>
  </si>
  <si>
    <t>درمانگاه تخصصی گز و برخوار</t>
  </si>
  <si>
    <t>درمانگاه تخصصی گلپايگان</t>
  </si>
  <si>
    <t>درمانگاه تخصصی دولت آباد</t>
  </si>
  <si>
    <t>درمانگاه تخصصی تيران و کرون</t>
  </si>
  <si>
    <t>درمانگاه عمومی اردستان</t>
  </si>
  <si>
    <t>درمانگاه عمومی فريدن-داران</t>
  </si>
  <si>
    <t>درمانگاه عمومی قدس</t>
  </si>
  <si>
    <t>درمانگاه عمومی ميمه</t>
  </si>
  <si>
    <t>درمانگاه عمومی شماره 7 خيام</t>
  </si>
  <si>
    <t>درمانگاه عمومی فريدون شهر</t>
  </si>
  <si>
    <t>درمانگاه عمومی نائين</t>
  </si>
  <si>
    <t>درمانگاه عمومی خوانسار</t>
  </si>
  <si>
    <t>دندانپزشكي مستقل ولي عصر</t>
  </si>
  <si>
    <t>بیمارستان هشتگرد</t>
  </si>
  <si>
    <t>پلي كلينيك حصارک</t>
  </si>
  <si>
    <t>پلي كلينيك  فهميده فرديس</t>
  </si>
  <si>
    <t>پلي كلينيك بهشتي</t>
  </si>
  <si>
    <t>درمانگاه تخصصی اشتهارد (اسلام آباد)</t>
  </si>
  <si>
    <t>درمانگاه تخصصی نظرآباد</t>
  </si>
  <si>
    <t>دندانپزشكي مستقل رجايي شهر کرج</t>
  </si>
  <si>
    <t>مركز جراحي محدودحاجي زاده فاز 4 مهرشهر</t>
  </si>
  <si>
    <t>بیمارستان شهداي زاگرس</t>
  </si>
  <si>
    <t>مرکز جراحی محدود ايلام</t>
  </si>
  <si>
    <t>درمانگاه تخصصی شماره 2 ايلام</t>
  </si>
  <si>
    <t>درمانگاه عمومی دهلران</t>
  </si>
  <si>
    <t>بیمارستان حضرت نبي اکرم ( ص ) عسلويه</t>
  </si>
  <si>
    <t>بیمارستان سلمان فارسي بوشهر</t>
  </si>
  <si>
    <t>بیمارستان مهر برازجان</t>
  </si>
  <si>
    <t>پلي كلينيك امام موسي کاظم(ع) برازجان</t>
  </si>
  <si>
    <t>پلي كلينيك بوعلي(کنگان)</t>
  </si>
  <si>
    <t>پلي كلينيك مبعث بوشهر</t>
  </si>
  <si>
    <t>درمانگاه تخصصی مطهري(گناوه)</t>
  </si>
  <si>
    <t>درمانگاه عمومی جم بوشهر</t>
  </si>
  <si>
    <t>درمانگاه عمومی دير بوشهر</t>
  </si>
  <si>
    <t>درمانگاه عمومی ديلم بوشهر</t>
  </si>
  <si>
    <t>درمانگاه عمومی شهيد نادر مهدوي خور موج</t>
  </si>
  <si>
    <t>بیمارستان 12 بهمن</t>
  </si>
  <si>
    <t>بیمارستان امام رضا(ع) اسلامشهر</t>
  </si>
  <si>
    <t>بیمارستان آيت اله کاشاني</t>
  </si>
  <si>
    <t>بیمارستان شريعت رضوي</t>
  </si>
  <si>
    <t>بیمارستان شهداي 15خردادورامين</t>
  </si>
  <si>
    <t>بیمارستان شهريار</t>
  </si>
  <si>
    <t>بیمارستان شهيد فياض بخش</t>
  </si>
  <si>
    <t>بیمارستان شهيد لواساني</t>
  </si>
  <si>
    <t>بیمارستان شهيد معيري</t>
  </si>
  <si>
    <t>بیمارستان لبافي نژاد</t>
  </si>
  <si>
    <t>بیمارستان هدايت</t>
  </si>
  <si>
    <t>پلي كلينيك 22 بهمن</t>
  </si>
  <si>
    <t>پلي كلينيك  مفتح</t>
  </si>
  <si>
    <t>پلي كلينيك  سيزده آبان</t>
  </si>
  <si>
    <t>پلي كلينيك خاندان حکيم</t>
  </si>
  <si>
    <t>پلي كلينيك فدائيان اسلام</t>
  </si>
  <si>
    <t>پلي كلينيك اشرفي اصفهاني</t>
  </si>
  <si>
    <t>پلي كلينيك دستغيب قرچک</t>
  </si>
  <si>
    <t>پلي كلينيك نسيم شهر</t>
  </si>
  <si>
    <t>پلي کلينيک تخصصي شهداي رباط کريم</t>
  </si>
  <si>
    <t>پلي كلينيك  پاکدشت</t>
  </si>
  <si>
    <t>پلي كلينيك  شماره 1</t>
  </si>
  <si>
    <t>پلي كلينيك دهقان(شماره 17سابق)</t>
  </si>
  <si>
    <t>پلي كلينيك شهيد  حيدري</t>
  </si>
  <si>
    <t>پلي كلينيك  قدس شريف</t>
  </si>
  <si>
    <t>پلي كلينيك شهيد دکتر محمد زارع جوشقاني</t>
  </si>
  <si>
    <t xml:space="preserve">پلي كلينيك شهيد سلمان امير احمدي </t>
  </si>
  <si>
    <t>درمانگاه تخصصی آزادي</t>
  </si>
  <si>
    <t>درمانگاه تخصصی باقرشهر شهرري</t>
  </si>
  <si>
    <t>درمانگاه تخصصی نيک پور(شماره 19 سابق)</t>
  </si>
  <si>
    <t>درمانگاه تخصصی درخشان(شهريار)</t>
  </si>
  <si>
    <t>درمانگاه عمومی پيشواي ورامين</t>
  </si>
  <si>
    <t>درمانگاه عمومی فشافويه</t>
  </si>
  <si>
    <t>درمانگاه عمومی فيروزکوه</t>
  </si>
  <si>
    <t>درمانگاه عمومی شماره 21</t>
  </si>
  <si>
    <t>مركز جراحي محدود ابوريحان</t>
  </si>
  <si>
    <t>مركز جراحي محدود سليماني</t>
  </si>
  <si>
    <t>بیمارستان امام علي (ع) شهرکرد</t>
  </si>
  <si>
    <t>پلي كلينيك بروجن</t>
  </si>
  <si>
    <t>پلي كلينيك شهرکرد</t>
  </si>
  <si>
    <t>درمانگاه تخصصی  لردگان</t>
  </si>
  <si>
    <t>درمانگاه تخصصی شماره يک شهرکرد</t>
  </si>
  <si>
    <t>درمانگاه عمومی فارسان</t>
  </si>
  <si>
    <t>بیمارستان شهيد رحيمي بيرجند</t>
  </si>
  <si>
    <t>درمانگاه تخصصی  طبس</t>
  </si>
  <si>
    <t>درمانگاه تخصصی  قائن</t>
  </si>
  <si>
    <t>درمانگاه عمومی فردوس</t>
  </si>
  <si>
    <t>درمانگاه عمومی نهبندان</t>
  </si>
  <si>
    <t>بیمارستان 17شهريور مشهد</t>
  </si>
  <si>
    <t>بیمارستان تربت حيدريه</t>
  </si>
  <si>
    <t>بیمارستان فارابي</t>
  </si>
  <si>
    <t>پلي كلينيك بلال حبشي</t>
  </si>
  <si>
    <t>پلي كلينيك تربت جام</t>
  </si>
  <si>
    <t>پلي كلينيك سبزوار</t>
  </si>
  <si>
    <t>پلي كلينيك شهيد فاتق</t>
  </si>
  <si>
    <t>پلي كلينيك کاشمر</t>
  </si>
  <si>
    <t>پلي كلينيك نيشابور</t>
  </si>
  <si>
    <t>پلي کلينيک گناباد</t>
  </si>
  <si>
    <t>درمانگاه تخصصی  قوچان</t>
  </si>
  <si>
    <t>درمانگاه تخصصی چناران</t>
  </si>
  <si>
    <t>درمانگاه تخصصی خواف</t>
  </si>
  <si>
    <t>درمانگاه تخصصی سرخس</t>
  </si>
  <si>
    <t>درمانگاه تخصصی شمار 1 (بهار)</t>
  </si>
  <si>
    <t>درمانگاه تخصصی شماره 2 (هاشمي نژاد )</t>
  </si>
  <si>
    <t>درمانگاه تخصصی شماره3 (دريادل)</t>
  </si>
  <si>
    <t>درمانگاه تخصصی شماره 4(مهرآباد)</t>
  </si>
  <si>
    <t>درمانگاه تخصصی فريمان</t>
  </si>
  <si>
    <t>درمانگاه عمومی تايباد</t>
  </si>
  <si>
    <t>درمانگاه عمومی درگز</t>
  </si>
  <si>
    <t>بیمارستان ثامن الائمه (بجنورد)</t>
  </si>
  <si>
    <t>درمانگاه تخصصی  نظام خيرآبادي شيروان</t>
  </si>
  <si>
    <t>درمانگاه تخصصی اسفراين</t>
  </si>
  <si>
    <t>درمانگاه عمومی سيدالشهداء(جاجرم وگرمه)</t>
  </si>
  <si>
    <t>بیمارستان  17 شهريور آبادان</t>
  </si>
  <si>
    <t>بيمارستان امام کاظم (ع) ماهشهر</t>
  </si>
  <si>
    <t>بیمارستان  شفامسجد سليمان</t>
  </si>
  <si>
    <t>بیمارستان  شهدا شوشتر</t>
  </si>
  <si>
    <t>بیمارستان اميرالمومنين (ع) اهواز</t>
  </si>
  <si>
    <t>بیمارستان مصطفي خميني (ره) بهبهان</t>
  </si>
  <si>
    <t>بیمارستان دزفول</t>
  </si>
  <si>
    <t>پلي كلينيك  مطهري آبادان</t>
  </si>
  <si>
    <t>پلي كلينيك احمد حياري هفت تپه</t>
  </si>
  <si>
    <t>پلي كلينيك انديمشک</t>
  </si>
  <si>
    <t>پلي كلينيك خليج فارس ماهشهر</t>
  </si>
  <si>
    <t>پلي كلينيك رجايي اهواز</t>
  </si>
  <si>
    <t>پلي كلينيك سوم خرداد خرمشهر</t>
  </si>
  <si>
    <t>پلي كلينيك شماره 1 چهارم خرداد دزفول</t>
  </si>
  <si>
    <t>درمانگاه تخصصی  شهداي بندر امام خميني (ره)</t>
  </si>
  <si>
    <t>درمانگاه تخصصی امام علي شوش(دانيال)</t>
  </si>
  <si>
    <t>درمانگاه تخصصی شماره 1عليدادي اميديه</t>
  </si>
  <si>
    <t>درمانگاه تخصصی شماره 2  شهداي دزفول</t>
  </si>
  <si>
    <t>درمانگاه تخصصی شماره 3 ايثار اهواز</t>
  </si>
  <si>
    <t>درمانگاه تخصصی شماره 4 جوادالائمه اهواز</t>
  </si>
  <si>
    <t>درمانگاه تخصصی شماره5 ابن مهزيار اهواز</t>
  </si>
  <si>
    <t>درمانگاه تخصصی شماره 6 امام حسين اهواز</t>
  </si>
  <si>
    <t>درمانگاه تخصصی شماره 7 نريمي  اهواز</t>
  </si>
  <si>
    <t>درمانگاه تخصصی شهداي ايذه</t>
  </si>
  <si>
    <t>درمانگاه تخصصی شهداي رامهرمز</t>
  </si>
  <si>
    <t>درمانگاه تخصصی شهداي سوسنگرد</t>
  </si>
  <si>
    <t>درمانگاه تخصصی کارون شوشتر</t>
  </si>
  <si>
    <t>درمانگاه عمومی  پايانه بندر امام خميني</t>
  </si>
  <si>
    <t>درمانگاه عمومی  شهداي شادگان</t>
  </si>
  <si>
    <t>درمانگاه عمومی باغ‌ملک</t>
  </si>
  <si>
    <t>پلي كلينيك دقايقي  اميديه</t>
  </si>
  <si>
    <t>پلي كلينيك 8 شهريور آبادان</t>
  </si>
  <si>
    <t>بیمارستان امام حسين</t>
  </si>
  <si>
    <t>بیمارستان شهيد سردار قاسم سليماني</t>
  </si>
  <si>
    <t>پلي كلينيك حکيم هيدجي</t>
  </si>
  <si>
    <t>درمانگاه تخصصی شماره 2 روزبه</t>
  </si>
  <si>
    <t>درمانگاه عمومی ابهر</t>
  </si>
  <si>
    <t>درمانگاه عمومی خدابنده</t>
  </si>
  <si>
    <t>درمانگاه عمومی خرم دره</t>
  </si>
  <si>
    <t>بیمارستان شفاء</t>
  </si>
  <si>
    <t>پلي كلينيك سطح 3  بياري شاهرود</t>
  </si>
  <si>
    <t>درمانگاه تخصصی دامغان</t>
  </si>
  <si>
    <t>درمانگاه تخصصی شماره 2 سمنان</t>
  </si>
  <si>
    <t>درمانگاه تخصصی گرمسار</t>
  </si>
  <si>
    <t>درمانگاه عمومی ايوانکي</t>
  </si>
  <si>
    <t>درمانگاه عمومی شماره 2 شاهرود</t>
  </si>
  <si>
    <t>درمانگاه عمومی مهديشهر</t>
  </si>
  <si>
    <t>درمانگاه عمومی سرخه</t>
  </si>
  <si>
    <t>بیمارستان زاهدان</t>
  </si>
  <si>
    <t>بیمارستان هامون زابل</t>
  </si>
  <si>
    <t>پلي كلينيك امام جعفر صادق (عج)</t>
  </si>
  <si>
    <t>درمانگاه تخصصی الزهراء چابهار</t>
  </si>
  <si>
    <t>درمانگاه تخصصی امام علي (ع) ايرانشهر</t>
  </si>
  <si>
    <t>درمانگاه تخصصی صاحب الزمان</t>
  </si>
  <si>
    <t>درمانگاه عمومی خاش</t>
  </si>
  <si>
    <t>درمانگاه عمومی سينا سراوان</t>
  </si>
  <si>
    <t>بیمارستان بهشتي شيراز</t>
  </si>
  <si>
    <t>پلي كلينيك  رضايي شيراز</t>
  </si>
  <si>
    <t>پلي كلينيك حافظ</t>
  </si>
  <si>
    <t>پلي كلينيك مرودشت</t>
  </si>
  <si>
    <t>پلي کلينيک 22 بهمن فسا</t>
  </si>
  <si>
    <t>پلي کلينيک کازرون</t>
  </si>
  <si>
    <t>پلي کلينيک لامرد</t>
  </si>
  <si>
    <t>درمانگاه تخصصی آباده</t>
  </si>
  <si>
    <t>درمانگاه تخصصی آزادگان</t>
  </si>
  <si>
    <t>درمانگاه تخصصی کوار</t>
  </si>
  <si>
    <t>درمانگاه تخصصی جهرم ( آيت اله حق شناس)</t>
  </si>
  <si>
    <t>درمانگاه عمومی استهبان</t>
  </si>
  <si>
    <t>درمانگاه عمومی اقليد</t>
  </si>
  <si>
    <t>درمانگاه عمومی خرامه</t>
  </si>
  <si>
    <t>درمانگاه عمومی فراشبند</t>
  </si>
  <si>
    <t>درمانگاه عمومی قير و کارزين</t>
  </si>
  <si>
    <t>درمانگاه عمومی ني ريز</t>
  </si>
  <si>
    <t>درمانگاه تخصصی ابن سينا داراب</t>
  </si>
  <si>
    <t>درمانگاه تخصصی لارستان</t>
  </si>
  <si>
    <t>درمانگاه شماره 4 شيرار</t>
  </si>
  <si>
    <t>درمانگاه عمومی فيروز آباد</t>
  </si>
  <si>
    <t>درمانگاه عمومي مهر فارس</t>
  </si>
  <si>
    <t>درمانگاه عمومی سپيدان</t>
  </si>
  <si>
    <t>درمانگاه عمومی نورآباد ممسني</t>
  </si>
  <si>
    <t>بیمارستان تاکستان</t>
  </si>
  <si>
    <t>بیمارستان زکرياي رازي</t>
  </si>
  <si>
    <t>پلي كلينيك قدس تاکستان</t>
  </si>
  <si>
    <t>درمانگاه تخصصی  بهشتي</t>
  </si>
  <si>
    <t>درمانگاه تخصصی  شهر صنعتي البرز</t>
  </si>
  <si>
    <t>درمانگاه تخصصی قائم محمديه</t>
  </si>
  <si>
    <t>درمانگاه عمومی آبيک</t>
  </si>
  <si>
    <t>درمانگاه عمومی الوند</t>
  </si>
  <si>
    <t>درمانگاه عمومی بوئين زهرا</t>
  </si>
  <si>
    <t>درمانگاه عمومی سينا</t>
  </si>
  <si>
    <t>بیمارستان امام رضا (ع) قم</t>
  </si>
  <si>
    <t>پلي كلينيك 22 بهمن قم</t>
  </si>
  <si>
    <t>پلي كلينيك بوعلي قم</t>
  </si>
  <si>
    <t>پلي كلينيك دکتر غرضي قم</t>
  </si>
  <si>
    <t>بیمارستان دکتر شبيه خواني کاشان</t>
  </si>
  <si>
    <t>پلي كلينيك بوعلي</t>
  </si>
  <si>
    <t>درمانگاه عمومی آران و بيدگل</t>
  </si>
  <si>
    <t>درمانگاه عمومی شهداي نطنز</t>
  </si>
  <si>
    <t>بیمارستان سقز</t>
  </si>
  <si>
    <t>بیمارستان سنندج</t>
  </si>
  <si>
    <t>پلي كلينيك سنندج</t>
  </si>
  <si>
    <t>درمانگاه تخصصی  ديواندره</t>
  </si>
  <si>
    <t>درمانگاه تخصصی بيجار</t>
  </si>
  <si>
    <t>درمانگاه تخصصی قروه</t>
  </si>
  <si>
    <t>درمانگاه عمومی مريوان</t>
  </si>
  <si>
    <t>درمانگاه عمومي بانه</t>
  </si>
  <si>
    <t>درمانگاه عمومي کامياران</t>
  </si>
  <si>
    <t>بیمارستان  پيامبراعظم (ص) (آيت اله کاشاني)کرمان</t>
  </si>
  <si>
    <t>بیمارستان امام علي (ع) زرند</t>
  </si>
  <si>
    <t>بیمارستان دکتر غرضي سيرجان</t>
  </si>
  <si>
    <t>پلي كلينيك رفسنجان</t>
  </si>
  <si>
    <t>درمانگاه تخصصی اخوت</t>
  </si>
  <si>
    <t>درمانگاه تخصصی جيرفت</t>
  </si>
  <si>
    <t>درمانگاه تخصصی سيرجان</t>
  </si>
  <si>
    <t>درمانگاه تخصصی شماره 1 کرمان</t>
  </si>
  <si>
    <t>درمانگاه تخصصی شماره 2 کرمان</t>
  </si>
  <si>
    <t>درمانگاه تخصصی شماره 3 کرمان</t>
  </si>
  <si>
    <t>درمانگاه تخصصی شماره 4 کرمان</t>
  </si>
  <si>
    <t>درمانگاه تخصصی شهر بابک</t>
  </si>
  <si>
    <t>درمانگاه عمومی بافت</t>
  </si>
  <si>
    <t>درمانگاه عمومی بردسير</t>
  </si>
  <si>
    <t>درمانگاه عمومی راور</t>
  </si>
  <si>
    <t>درمانگاه عمومی کهنوج</t>
  </si>
  <si>
    <t>درمانگاه عمومی کوهبنان</t>
  </si>
  <si>
    <t>بیمارستان  حضرت معصومه(س) (زاگرس)</t>
  </si>
  <si>
    <t>بیمارستان فريبرزدانيالي (شهداء کرمانشاه )</t>
  </si>
  <si>
    <t>پلي كلينيك شماره يک کرمانشاه</t>
  </si>
  <si>
    <t>درمانگاه تخصصی  شماره 2 کرمانشاه</t>
  </si>
  <si>
    <t>درمانگاه تخصصی اسلام آباد غرب</t>
  </si>
  <si>
    <t>درمانگاه عمومی سرپل ذهاب</t>
  </si>
  <si>
    <t>درمانگاه عمومی بيستون</t>
  </si>
  <si>
    <t>درمانگاه عمومی پاوه</t>
  </si>
  <si>
    <t>درمانگاه عمومی جوانرود</t>
  </si>
  <si>
    <t>درمانگاه عمومی سنقر و کليايي</t>
  </si>
  <si>
    <t>بیمارستان ياسوج (شهداي گمنام)</t>
  </si>
  <si>
    <t>پلي كلينيك  ياسوج</t>
  </si>
  <si>
    <t>پلي كلينيك گچساران</t>
  </si>
  <si>
    <t>درمانگاه تخصصی دهدشت</t>
  </si>
  <si>
    <t>بیمارستان حکيم جرجاني گرگان</t>
  </si>
  <si>
    <t>بیمارستان خاتم الانبياء گنبد</t>
  </si>
  <si>
    <t>پلي كلينيك گرگان</t>
  </si>
  <si>
    <t>درمانگاه تخصصی  مطهري علي آباد کتول</t>
  </si>
  <si>
    <t>درمانگاه تخصصی آزادشهر</t>
  </si>
  <si>
    <t>درمانگاه عمومی بندر ترکمن</t>
  </si>
  <si>
    <t>درمانگاه عمومی راميان</t>
  </si>
  <si>
    <t>درمانگاه عمومی يادگار امام</t>
  </si>
  <si>
    <t>درمانگاه عمومی بندر گز</t>
  </si>
  <si>
    <t>درمانگاه عمومی کلاله</t>
  </si>
  <si>
    <t>دندانپزشكي مستقل  گرگان</t>
  </si>
  <si>
    <t>بیمارستان حضرت رسول اکرم (ص) رشت</t>
  </si>
  <si>
    <t>بیمارستان لنگرود</t>
  </si>
  <si>
    <t>پلي كلينيك دريا (بندر انزلي)</t>
  </si>
  <si>
    <t>پلي كلينيك شماره يک رشت</t>
  </si>
  <si>
    <t>درمانگاه تخصصی  تالش</t>
  </si>
  <si>
    <t>درمانگاه تخصصی  لنگرود</t>
  </si>
  <si>
    <t>درمانگاه تخصصی آستارا</t>
  </si>
  <si>
    <t>درمانگاه تخصصی استخر لاهيجان</t>
  </si>
  <si>
    <t>درمانگاه تخصصی رودسر</t>
  </si>
  <si>
    <t>درمانگاه تخصصی شماره 2 رشت</t>
  </si>
  <si>
    <t>درمانگاه عمومی لوشان</t>
  </si>
  <si>
    <t>درمانگاه عمومی اسالم</t>
  </si>
  <si>
    <t>درمانگاه عمومی فومن</t>
  </si>
  <si>
    <t>درمانگاه عمومی استانه اشرفيه</t>
  </si>
  <si>
    <t>دندانپزشكي مستقل  رشت</t>
  </si>
  <si>
    <t>بیمارستان خرم آباد</t>
  </si>
  <si>
    <t>بیمارستان کوثر بروجرد</t>
  </si>
  <si>
    <t>بیمارستان نرگس دورود</t>
  </si>
  <si>
    <t>پلي كلينيك بروجردي</t>
  </si>
  <si>
    <t>پلي كلينيك کمالوند</t>
  </si>
  <si>
    <t>درمانگاه تخصصی  7 تير اليگودرز</t>
  </si>
  <si>
    <t>درمانگاه تخصصی  شماره 3 خرم آباد</t>
  </si>
  <si>
    <t>درمانگاه تخصصی شهداء کارگر دورود</t>
  </si>
  <si>
    <t>درمانگاه عمومی شهداي الشتر</t>
  </si>
  <si>
    <t>درمانگاه عمومی ازنا</t>
  </si>
  <si>
    <t>درمانگاه عمومی پلدختر</t>
  </si>
  <si>
    <t>درمانگاه عمومی کوهدشت</t>
  </si>
  <si>
    <t>درمانگاه عمومی نورآباد</t>
  </si>
  <si>
    <t>بیمارستان بوعلي نکاء</t>
  </si>
  <si>
    <t>بیمارستان حکمت ساري</t>
  </si>
  <si>
    <t>بیمارستان رازي چالوس</t>
  </si>
  <si>
    <t>بیمارستان شفا بابلسر</t>
  </si>
  <si>
    <t>بیمارستان وليعصر قائمشهر</t>
  </si>
  <si>
    <t>پلي كلينيك آمل</t>
  </si>
  <si>
    <t>پلي كلينيك بابل</t>
  </si>
  <si>
    <t>پلي كلينيك بهشهر</t>
  </si>
  <si>
    <t>درمانگاه تخصصی  پل سفيد</t>
  </si>
  <si>
    <t>درمانگاه تخصصی  رجايي قائم شهر</t>
  </si>
  <si>
    <t>درمانگاه تخصصی  نور</t>
  </si>
  <si>
    <t>درمانگاه تخصصی بابلسر</t>
  </si>
  <si>
    <t>درمانگاه تخصصی تنکابن</t>
  </si>
  <si>
    <t>درمانگاه تخصصی ساري</t>
  </si>
  <si>
    <t>درمانگاه عمومی چالوس</t>
  </si>
  <si>
    <t>درمانگاه عمومی رامسر</t>
  </si>
  <si>
    <t>درمانگاه عمومی سردارپولادي چمستان</t>
  </si>
  <si>
    <t>درمانگاه عمومی محمود آباد</t>
  </si>
  <si>
    <t>درمانگاه عمومی نوشهر</t>
  </si>
  <si>
    <t>بیمارستان امام خميني اراک</t>
  </si>
  <si>
    <t>بیمارستان دکتر چمران ساوه</t>
  </si>
  <si>
    <t>بیمارستان شازند</t>
  </si>
  <si>
    <t>پلي كلينيك ابن سينا</t>
  </si>
  <si>
    <t>درمانگاه تخصصی خمين</t>
  </si>
  <si>
    <t>درمانگاه تخصصی دليجان</t>
  </si>
  <si>
    <t>درمانگاه تخصصی ساوه</t>
  </si>
  <si>
    <t>درمانگاه تخصصی شماره 3 اراک</t>
  </si>
  <si>
    <t>درمانگاه تخصصی قدس</t>
  </si>
  <si>
    <t>درمانگاه عمومی زرنديه</t>
  </si>
  <si>
    <t>درمانگاه عمومی محلات</t>
  </si>
  <si>
    <t>درمانگاه عمومی تفرش</t>
  </si>
  <si>
    <t>بیمارستان خليج فارس</t>
  </si>
  <si>
    <t>پلي كلينيك وليعصر(عج) بندرعباس</t>
  </si>
  <si>
    <t>درمانگاه تخصصی وليعصر(عج) ميناب</t>
  </si>
  <si>
    <t>درمانگاه عمومی بعثت بندرعباس</t>
  </si>
  <si>
    <t>درمانگاه عمومی وليعصر(عج) رودان</t>
  </si>
  <si>
    <t>درمانگاه عمومی امام رضا(ع) قشم</t>
  </si>
  <si>
    <t>درمانگاه عمومی پايانه بندرعباس</t>
  </si>
  <si>
    <t>درمانگاه عمومی وليعصر(عج) بندرجاسک</t>
  </si>
  <si>
    <t>درمانگاه عمومی وليعصر(عج) بندرلنگه</t>
  </si>
  <si>
    <t>بیمارستان آتيه</t>
  </si>
  <si>
    <t>بیمارستان دکتر غرضي ملاير</t>
  </si>
  <si>
    <t>پلي كلينيك همدان</t>
  </si>
  <si>
    <t>درمانگاه تخصصی  شماره 1همدان</t>
  </si>
  <si>
    <t>درمانگاه تخصصی اسدآباد</t>
  </si>
  <si>
    <t>درمانگاه تخصصی تويسرکان</t>
  </si>
  <si>
    <t>درمانگاه تخصصی نهاوند</t>
  </si>
  <si>
    <t>درمانگاه عمومی بهار</t>
  </si>
  <si>
    <t>درمانگاه عمومی رزن</t>
  </si>
  <si>
    <t>بیمارستان شهداء کارگر يزد</t>
  </si>
  <si>
    <t>پلي كلينيك  اردکان</t>
  </si>
  <si>
    <t>پلي كلينيك بافق</t>
  </si>
  <si>
    <t>پلي كلينيك پاک نژاد</t>
  </si>
  <si>
    <t>پلي كلينيك ميبد</t>
  </si>
  <si>
    <t>درمانگاه تخصصی اشکذر</t>
  </si>
  <si>
    <t>درمانگاه تخصصی امام سجاد(ع)</t>
  </si>
  <si>
    <t>درمانگاه تخصصی تفت</t>
  </si>
  <si>
    <t>درمانگاه تخصصی حضرت امير (ع)</t>
  </si>
  <si>
    <t>درمانگاه تخصصی قائميه</t>
  </si>
  <si>
    <t>درمانگاه تخصصی مهريز</t>
  </si>
  <si>
    <t>درمانگاه عمومی ابرکوه</t>
  </si>
  <si>
    <t>دندانپزشكي مستقل يزد</t>
  </si>
  <si>
    <r>
      <t>جدول 3-2 تعداد كل مراجعات  سرپایی (</t>
    </r>
    <r>
      <rPr>
        <b/>
        <i/>
        <sz val="13"/>
        <rFont val="B Nazanin"/>
        <charset val="178"/>
      </rPr>
      <t>تامين اجتماعي، ساير بيمه ها و آزاد</t>
    </r>
    <r>
      <rPr>
        <b/>
        <sz val="13"/>
        <rFont val="B Nazanin"/>
        <charset val="178"/>
      </rPr>
      <t xml:space="preserve">) به پزشكان و مراكز پاراكلينيكي در مراكز درماني ملکی </t>
    </r>
  </si>
  <si>
    <t xml:space="preserve"> مراجعات سرپایی به مراکز پاراكلينيكي </t>
  </si>
  <si>
    <t xml:space="preserve">جدول 1-3-2 تعداد ویزیت سرپايي پزشكان (تامين اجتماعي، ساير بيمه ها و آزاد ) به تفکیک نوع مرکز درماني </t>
  </si>
  <si>
    <t xml:space="preserve">               جدول 4-2 تعداد کل مراجعات(سرپایی و بستری شده) به واحدهای پاراکلینیکی (تامین اجتماعی، سایر بیمه ها و آزاد)  </t>
  </si>
  <si>
    <t xml:space="preserve">      ادامه جدول 4-2 تعداد کل مراجعات(سرپایی و بستری شده) به واحدهای پاراکلینیکی (تامین اجتماعی، سایر بیمه ها و آزاد) </t>
  </si>
  <si>
    <t xml:space="preserve">ادامه جدول 4-2 تعداد کل مراجعات(سرپایی و بستری شده) به واحدهای پاراکلینیکی (تامین اجتماعی، سایر بیمه ها و آزاد) </t>
  </si>
  <si>
    <t xml:space="preserve">   سال /   مديريت درمان </t>
  </si>
  <si>
    <t>داروخانه</t>
  </si>
  <si>
    <t xml:space="preserve"> آزمايشگاه</t>
  </si>
  <si>
    <t xml:space="preserve"> پاتولوژي</t>
  </si>
  <si>
    <t xml:space="preserve"> راديوگرافي</t>
  </si>
  <si>
    <t xml:space="preserve"> سونوگرافي</t>
  </si>
  <si>
    <t xml:space="preserve"> ماموگرافي</t>
  </si>
  <si>
    <t xml:space="preserve"> اکوکارديو گرافي</t>
  </si>
  <si>
    <t xml:space="preserve"> اکوگرافی چشم</t>
  </si>
  <si>
    <t>EKG</t>
  </si>
  <si>
    <t>EMG</t>
  </si>
  <si>
    <t>EEG</t>
  </si>
  <si>
    <t xml:space="preserve"> MRI</t>
  </si>
  <si>
    <t>هولتر
مانيتورينگ</t>
  </si>
  <si>
    <t>آنژيوگرافي چشم</t>
  </si>
  <si>
    <t>آنژيوگرافي عروق کرونر</t>
  </si>
  <si>
    <t>آنژيوپلاستي</t>
  </si>
  <si>
    <t xml:space="preserve"> ساير آنژيوگرافي ها</t>
  </si>
  <si>
    <t>ساير اقدامات درماني آنژيوگرافي</t>
  </si>
  <si>
    <t xml:space="preserve"> اسکن ايزوتوپ</t>
  </si>
  <si>
    <t xml:space="preserve"> اسکن چشم</t>
  </si>
  <si>
    <t xml:space="preserve"> سي تي اسکن</t>
  </si>
  <si>
    <t>سی تی آنژیوگرافی</t>
  </si>
  <si>
    <t xml:space="preserve"> سنجش تراکم استخوان</t>
  </si>
  <si>
    <t xml:space="preserve"> برونکوسکوپي</t>
  </si>
  <si>
    <t xml:space="preserve"> گاستروسکوپي</t>
  </si>
  <si>
    <t>رکتوسيگموئيد سکوپي</t>
  </si>
  <si>
    <t>ERCP</t>
  </si>
  <si>
    <t xml:space="preserve"> کولونوسکوپي</t>
  </si>
  <si>
    <t xml:space="preserve"> سيستوسکوپي</t>
  </si>
  <si>
    <t xml:space="preserve"> آندوسكوپي</t>
  </si>
  <si>
    <t>لاپاراسکوپي</t>
  </si>
  <si>
    <t xml:space="preserve"> اسپيرومتري</t>
  </si>
  <si>
    <t xml:space="preserve"> اپتومتري</t>
  </si>
  <si>
    <t xml:space="preserve"> بيومتري</t>
  </si>
  <si>
    <t xml:space="preserve"> پريمتري</t>
  </si>
  <si>
    <t xml:space="preserve"> اديومتري</t>
  </si>
  <si>
    <t xml:space="preserve"> فيزيوتراپي</t>
  </si>
  <si>
    <t>راديوتراپي</t>
  </si>
  <si>
    <t xml:space="preserve"> شيمي درماني</t>
  </si>
  <si>
    <t xml:space="preserve"> دياليز</t>
  </si>
  <si>
    <t xml:space="preserve"> تالاسمي</t>
  </si>
  <si>
    <t xml:space="preserve"> تست ورزش</t>
  </si>
  <si>
    <t xml:space="preserve"> نصب پيس ميکر</t>
  </si>
  <si>
    <t xml:space="preserve"> کاتتريسم عروق</t>
  </si>
  <si>
    <t>تعبيه استنت (کرونر- عروق محيطي)</t>
  </si>
  <si>
    <t xml:space="preserve"> ليزر چشم</t>
  </si>
  <si>
    <t xml:space="preserve"> کپسولوتومي چشم</t>
  </si>
  <si>
    <t xml:space="preserve"> ايريديوتومي چشم</t>
  </si>
  <si>
    <t xml:space="preserve"> سنگ شکن كليه</t>
  </si>
  <si>
    <t xml:space="preserve"> N.S.T</t>
  </si>
  <si>
    <t>CPR  موفق</t>
  </si>
  <si>
    <t>CPR ناموفق</t>
  </si>
  <si>
    <t>موارد الکترو شوک (ECT)</t>
  </si>
  <si>
    <t>برداشتن ضايعه پوستي</t>
  </si>
  <si>
    <t xml:space="preserve"> بخيه پوست</t>
  </si>
  <si>
    <t>سونداژ مجراي ادراري</t>
  </si>
  <si>
    <t xml:space="preserve">  مامايي</t>
  </si>
  <si>
    <t xml:space="preserve"> پاپ اسمير</t>
  </si>
  <si>
    <t>تنظيم خانواده</t>
  </si>
  <si>
    <t>برداشتن IUD</t>
  </si>
  <si>
    <t>قرار دادن IUD</t>
  </si>
  <si>
    <t>بهداشت مادر و كودك</t>
  </si>
  <si>
    <t>شستشوي گوش</t>
  </si>
  <si>
    <t>روانشناسي</t>
  </si>
  <si>
    <t>مشاوره تغذيه و رژيم هاي درماني</t>
  </si>
  <si>
    <t xml:space="preserve"> تزريفات و سرم</t>
  </si>
  <si>
    <t xml:space="preserve"> گچگيري</t>
  </si>
  <si>
    <t xml:space="preserve"> باز كردن گچ</t>
  </si>
  <si>
    <t xml:space="preserve"> پانسمان</t>
  </si>
  <si>
    <t xml:space="preserve"> عمل ختنه</t>
  </si>
  <si>
    <t>تزريق واکسن</t>
  </si>
  <si>
    <t>جدول 5-2 برخي آمارهای مربوط به مراکز جراحی محدود (دی کلینیک) ملکی</t>
  </si>
  <si>
    <t xml:space="preserve">  سال / مرکز جراحی محدود</t>
  </si>
  <si>
    <t xml:space="preserve">تخت فعال </t>
  </si>
  <si>
    <t xml:space="preserve">بستری شدگان </t>
  </si>
  <si>
    <t xml:space="preserve">کل اعمال جراحی </t>
  </si>
  <si>
    <t xml:space="preserve"> ایلام</t>
  </si>
  <si>
    <t xml:space="preserve"> ابوریحان تهران</t>
  </si>
  <si>
    <t>شهید سلیمانی تهران</t>
  </si>
  <si>
    <t>مهاباد</t>
  </si>
  <si>
    <t xml:space="preserve">مهرشهر کرج </t>
  </si>
  <si>
    <t xml:space="preserve">جدول 6-2 برخي از شاخصهاي آماري در بيمارستانهاي ملکی </t>
  </si>
  <si>
    <t>درصداشغال تخت</t>
  </si>
  <si>
    <t>متوسط اقامت بيمار (روز)</t>
  </si>
  <si>
    <t>ميزان مرگ و مير (درهزار نفر)</t>
  </si>
  <si>
    <t>فاصله بازگردانی (ساعت)</t>
  </si>
  <si>
    <t xml:space="preserve">چرخش تخت (نفر) </t>
  </si>
  <si>
    <t xml:space="preserve">جدول 1-6-2 برخي از شاخصهاي آماري به تفکیک بيمارستانهاي ملکی </t>
  </si>
  <si>
    <t>بیمارستان / سال</t>
  </si>
  <si>
    <t xml:space="preserve">جدول 7-2 تعداد اعمال جراحي به تفکیک نوع عمل در مراکز درمانی ملکی  </t>
  </si>
  <si>
    <t>کل اعمال جراحی</t>
  </si>
  <si>
    <t>جراحی بزرگ</t>
  </si>
  <si>
    <t>جراحی متوسط</t>
  </si>
  <si>
    <t xml:space="preserve">جراحی كوچك </t>
  </si>
  <si>
    <t xml:space="preserve">جدول 1-7-2 تعداد اعمال جراحي به تفکیک نوع عمل بر حسب مراکز درمانی ملکی </t>
  </si>
  <si>
    <t>سال/ بيمارستان / مرکز جراحی محدود</t>
  </si>
  <si>
    <t xml:space="preserve">جدول 8-2 تعداد بيهوشي ها به تفکیک نوع بيهوشي درمراکز درمانی ملکی </t>
  </si>
  <si>
    <t>جمع  بیهوشی ها</t>
  </si>
  <si>
    <t xml:space="preserve">عمومي </t>
  </si>
  <si>
    <t xml:space="preserve"> اسپاینال</t>
  </si>
  <si>
    <t xml:space="preserve"> موضعي </t>
  </si>
  <si>
    <t xml:space="preserve">جدول1-8-2  تعداد بیهوشی به تفکیک نوع بیهوشی بر حسب مراکز درمانی ملکی   </t>
  </si>
  <si>
    <t xml:space="preserve">جدول 9-2 تعداد زايمانها به تفکیک نوع زايمان در مراکز درمانی ملکی </t>
  </si>
  <si>
    <t xml:space="preserve">جمع زايمانها </t>
  </si>
  <si>
    <t xml:space="preserve">زايمان طبيعي </t>
  </si>
  <si>
    <t xml:space="preserve">سزارين </t>
  </si>
  <si>
    <t xml:space="preserve">جدول 1-9-2  تعداد زايمانها به تفکیک نوع زايمان بر حسب مراکز درمانی ملکی </t>
  </si>
  <si>
    <t xml:space="preserve">سال/ بيمارستان </t>
  </si>
  <si>
    <t xml:space="preserve">جدول 10-2  شاخصهای زايمان طبیعی و سزارین برحسب مراکز درمانی ملکی </t>
  </si>
  <si>
    <t>مديريت</t>
  </si>
  <si>
    <t>نسبت سزارین به کل زایمانها</t>
  </si>
  <si>
    <t>درصد سزارین بار اول*</t>
  </si>
  <si>
    <t>درصد سزارین
 نخست زا(نولی پار)</t>
  </si>
  <si>
    <t>* نحوه محاسبه درصد سزارین بار اول طبق فرمول ارائه شده در تعاریف و مفاهیم اقلام آماری درمان می‌باشد.</t>
  </si>
  <si>
    <t xml:space="preserve">جدول 1-10-2 شاخصهای زايمان طبیعی و سزارین برحسب مراکز درمانی ملکی </t>
  </si>
  <si>
    <t>مركز</t>
  </si>
  <si>
    <t>درصد سزارین بار اول</t>
  </si>
  <si>
    <t xml:space="preserve">جدول 11-2 تعداد بيماران بستري شده در مراکز درمانی ملکی به تفکیک نوع بیمه </t>
  </si>
  <si>
    <t xml:space="preserve">کل بستري شدگان </t>
  </si>
  <si>
    <t>تامین اجتماعی</t>
  </si>
  <si>
    <t xml:space="preserve">ساير بيمه ها </t>
  </si>
  <si>
    <t xml:space="preserve">آزاد </t>
  </si>
  <si>
    <t>جدول 12-2 تعداد خدمات دندانپزشکی به تفکیک نوع خدمت در مدیریت های درمان</t>
  </si>
  <si>
    <t>معاينه</t>
  </si>
  <si>
    <t>موارد ترميمي</t>
  </si>
  <si>
    <t>موارد کشيدن</t>
  </si>
  <si>
    <t>جراحي نسج نرم</t>
  </si>
  <si>
    <t>جراحي نسج سخت</t>
  </si>
  <si>
    <t>موارد
 جرم گيري</t>
  </si>
  <si>
    <t>موارد بروساژ دندان</t>
  </si>
  <si>
    <t>آموزش بهداشت</t>
  </si>
  <si>
    <t>پرو فيلاکسی فلورايد</t>
  </si>
  <si>
    <t>فيشور سيلانت دندان</t>
  </si>
  <si>
    <t>وارنيش فلورايد دو فك</t>
  </si>
  <si>
    <t xml:space="preserve">جدول 1-12-2 تعداد خدمات دندانپزشکی به تفکیک نوع خدمت در مراکز درمانی ملکی </t>
  </si>
  <si>
    <t>مدیریت درمان</t>
  </si>
  <si>
    <t>موارد جرم گيري</t>
  </si>
  <si>
    <t>کل کشور</t>
  </si>
  <si>
    <t>درمانگاه تخصصی ممي زاده (شماره 2 تبريز)</t>
  </si>
  <si>
    <t>پلي كلينيك دستغيبیمارستان قرچک</t>
  </si>
  <si>
    <t>متوسط موارد  فیزیوتراپی 
هر نسخه سرپایی</t>
  </si>
  <si>
    <t>متوسط موارد  سونوگرافی 
هر نسخه سرپایی</t>
  </si>
  <si>
    <t>متوسط موارد رادیوگرافی 
هر نسخه سرپایی</t>
  </si>
  <si>
    <t>متوسط موارد پاتولوژی 
هر نسخه سرپایی</t>
  </si>
  <si>
    <t>متوسط موارد آزمایش 
هر نسخه سرپایی</t>
  </si>
  <si>
    <t>متوسط اقلام دارویی 
هر نسخه سرپایی</t>
  </si>
  <si>
    <t>مديريت درمان</t>
  </si>
  <si>
    <t xml:space="preserve">جدول 13-2  شاخصهای متوسط موارد هر نسخه سرپایی برحسب مدیریت های درمان </t>
  </si>
  <si>
    <t xml:space="preserve">جدول 1-13-2 شاخصهای متوسط موارد هر نسخه سرپایی در مراکز ملکی سازمان </t>
  </si>
  <si>
    <t xml:space="preserve">جدول  14-2 تعداد مرگ و مير بیماران به تفکیک گروه سنی برحسب مراکز درمانی ملکی </t>
  </si>
  <si>
    <t>سقط جنيني</t>
  </si>
  <si>
    <t>نوزادي</t>
  </si>
  <si>
    <t>29روزتا يكسال</t>
  </si>
  <si>
    <t>1-4سال</t>
  </si>
  <si>
    <t>5-14سال</t>
  </si>
  <si>
    <t>15-59سال غيرسالمند</t>
  </si>
  <si>
    <t>60سال به بالا سالمند</t>
  </si>
  <si>
    <t>سن نامشخص</t>
  </si>
  <si>
    <t xml:space="preserve">جدول 1-14-2  تعداد مرگ و مير بیماران به تفکیک گروه سنی برحسب مراکز درمانی ملکی </t>
  </si>
  <si>
    <t>جدول 15-2 تعداد مراكزدرماني طرف قرارداد با سازمان</t>
  </si>
  <si>
    <t xml:space="preserve">بيمارستان </t>
  </si>
  <si>
    <t>درمانگاه  و پلي كلينيك</t>
  </si>
  <si>
    <t xml:space="preserve">دي كلينيك </t>
  </si>
  <si>
    <r>
      <t xml:space="preserve">مرکز خدمات جامع  سلامت </t>
    </r>
    <r>
      <rPr>
        <b/>
        <vertAlign val="superscript"/>
        <sz val="12"/>
        <color theme="0"/>
        <rFont val="B Nazanin"/>
        <charset val="178"/>
      </rPr>
      <t>*</t>
    </r>
  </si>
  <si>
    <t>_</t>
  </si>
  <si>
    <t xml:space="preserve">* لازم به ذکر است که عنوان مراکز بهداشتی درمانی به مراکز خدمات جامع سلامت (بعنوان مراکز طرف قرارداد دارای کد واحد) تغییر نموده و بنابراین خانه‌های بهداشت و پایگاه‌های سلامت که در واقع واحدهای زیر مجموعه آن می باشند در آمار  لحاظ نشده اند .ضمناٌ آمار مذکور در سالهای قبل از 1401 در دسترسی نبوده است. </t>
  </si>
  <si>
    <r>
      <t xml:space="preserve">جدول 16-2 تعداد مطب پزشكان ودندانپزشكان مستقل طرف قرارداد </t>
    </r>
    <r>
      <rPr>
        <b/>
        <vertAlign val="superscript"/>
        <sz val="14"/>
        <rFont val="B Nazanin"/>
        <charset val="178"/>
      </rPr>
      <t xml:space="preserve"> </t>
    </r>
  </si>
  <si>
    <t>کل</t>
  </si>
  <si>
    <t xml:space="preserve">دندانپزشك </t>
  </si>
  <si>
    <t>جدول 17-2 تعداد مراكز پاراكلينيكي طرف قرارداد</t>
  </si>
  <si>
    <t>آزمايشگاه</t>
  </si>
  <si>
    <r>
      <t>راديولوژی</t>
    </r>
    <r>
      <rPr>
        <b/>
        <vertAlign val="superscript"/>
        <sz val="9"/>
        <color theme="0"/>
        <rFont val="B Nazanin"/>
        <charset val="178"/>
      </rPr>
      <t>1</t>
    </r>
  </si>
  <si>
    <r>
      <t>سونوگرافی</t>
    </r>
    <r>
      <rPr>
        <b/>
        <vertAlign val="superscript"/>
        <sz val="9"/>
        <color theme="0"/>
        <rFont val="B Nazanin"/>
        <charset val="178"/>
      </rPr>
      <t>1</t>
    </r>
  </si>
  <si>
    <t>ام. آر.آي</t>
  </si>
  <si>
    <t>CT سكن</t>
  </si>
  <si>
    <t>دياليز</t>
  </si>
  <si>
    <t>سنگ شكن</t>
  </si>
  <si>
    <t>فيزيوتراپي</t>
  </si>
  <si>
    <r>
      <t>پزشکی هسته ای</t>
    </r>
    <r>
      <rPr>
        <b/>
        <vertAlign val="superscript"/>
        <sz val="9"/>
        <color theme="0"/>
        <rFont val="B Nazanin"/>
        <charset val="178"/>
      </rPr>
      <t>2</t>
    </r>
  </si>
  <si>
    <r>
      <t>سنجش تراکم استخوان</t>
    </r>
    <r>
      <rPr>
        <b/>
        <vertAlign val="superscript"/>
        <sz val="9"/>
        <color theme="0"/>
        <rFont val="B Nazanin"/>
        <charset val="178"/>
      </rPr>
      <t>2</t>
    </r>
  </si>
  <si>
    <r>
      <t>رادیوتراپی</t>
    </r>
    <r>
      <rPr>
        <b/>
        <vertAlign val="superscript"/>
        <sz val="9"/>
        <color theme="0"/>
        <rFont val="B Nazanin"/>
        <charset val="178"/>
      </rPr>
      <t>2</t>
    </r>
  </si>
  <si>
    <t>*تعداد مراکز پاراکلینیکی، مراکز سرویس دهنده در بخش سرپایی بوده و فارغ از موقعیت مکانی می‌باشد.</t>
  </si>
  <si>
    <t>1-درحال حاضر واحدهای رادیولوژی و سونوگرافی هر کدام به عنوان یک مرکز مجزا با کد واحد مخصوص بخود محاسبه می شوند درحالیکه در سالهای قبل از 1401 توام با یکدیگر و با یک کد واحد به حساب آورده می شدند.</t>
  </si>
  <si>
    <t>2-آمار واحدهای پزشکی هسته ای، سنجش تراکم استخوان و رادیوتراپی در سالهای گذشته تحت عنوان سایر مراکز ارائه می شد..</t>
  </si>
  <si>
    <t xml:space="preserve">جدول 18-2 تعداد نسخ سرپایی  ویزیت پزشكان مستقل طرف قرارداد </t>
  </si>
  <si>
    <t xml:space="preserve">متخصص و  فوق تخصص </t>
  </si>
  <si>
    <t xml:space="preserve">19ـ2 تعداد و هزينه هاي اسناد بستري مربوط به مراكز درماني طرف قرارداد  </t>
  </si>
  <si>
    <t xml:space="preserve">تعداد اسناد بستری </t>
  </si>
  <si>
    <t>ميانگين هزينه‌ هر سند بستری (ريال)</t>
  </si>
  <si>
    <t xml:space="preserve">20ـ2 تعداد و هزينه هاي کل نسخ سرپايي مربوط به مراكز درماني طرف قرارداد </t>
  </si>
  <si>
    <t xml:space="preserve">تعداد نسخ سرپایی </t>
  </si>
  <si>
    <t>ميانگين هزينه‌ هر نسخه سرپایی (ريال)</t>
  </si>
  <si>
    <t xml:space="preserve">جدول 21-2 تعداد کارکنان درمان سازمان تامین اجتماعی به تفکیک جنسیت </t>
  </si>
  <si>
    <t xml:space="preserve">جدول22-2 جمعيت تحت پوشش درمان سازمان تامين اجتماعي </t>
  </si>
  <si>
    <t>بیمه شدگان</t>
  </si>
  <si>
    <t>مستمري بگيران</t>
  </si>
  <si>
    <t>تحت پوشش درمان</t>
  </si>
  <si>
    <t>بیمه شدگان اصلی</t>
  </si>
  <si>
    <t>بیمه شدگان تبعی</t>
  </si>
  <si>
    <t>بیمه شدگان اصلی وتبعی</t>
  </si>
  <si>
    <t>مستمری بگیران اصلی</t>
  </si>
  <si>
    <t>مستمری بگیران تبعی</t>
  </si>
  <si>
    <t xml:space="preserve"> مستمری بگیران اصلی و تبعی </t>
  </si>
  <si>
    <t>*جمعیت تحت پوشش درمان کاشان شامل شهرستانهای آران و بید گل ، راوند و کاشان می باشد.</t>
  </si>
  <si>
    <t>جدول1-3 میزان منابع سازمان تامین اجتماعی با لحاظ منابع تعهدی (1402-1396)</t>
  </si>
  <si>
    <t xml:space="preserve">میلیون ریال </t>
  </si>
  <si>
    <t>سال</t>
  </si>
  <si>
    <t>حق بیمه های بازنشستگی و درمان</t>
  </si>
  <si>
    <t>حق بیمه انتقالی از سایر طرحها</t>
  </si>
  <si>
    <t>کمکهای بلا عوض</t>
  </si>
  <si>
    <t>سایر منابع طرح</t>
  </si>
  <si>
    <t xml:space="preserve">استان / اداره کل </t>
  </si>
  <si>
    <t>سایر درآمدهای طرح</t>
  </si>
  <si>
    <t>اداره كل امورمالي بیمه</t>
  </si>
  <si>
    <t>اداره کل امور مالی درمان</t>
  </si>
  <si>
    <t>آذربايجان  شرقي</t>
  </si>
  <si>
    <t>آذربايجان  غربي</t>
  </si>
  <si>
    <t>اصفهــــان</t>
  </si>
  <si>
    <t>چهارمحال وبختيار‎ي</t>
  </si>
  <si>
    <t>شهرستانها‎ی تهران</t>
  </si>
  <si>
    <t>كهگيلويه وبوير احمد</t>
  </si>
  <si>
    <t>هـرمـزگــان</t>
  </si>
  <si>
    <t>هـمدان</t>
  </si>
  <si>
    <t>*شامل مدیریت های  درمان  نیز می باشد.</t>
  </si>
  <si>
    <t>حق بیمه وصولی از کارگاهها</t>
  </si>
  <si>
    <t xml:space="preserve"> حق بیمه وصولی از صاحبان حرف و مشاغل آزاد و بیمه اختیاری</t>
  </si>
  <si>
    <t xml:space="preserve"> حق بیمه وصولی از رانندگان حمل و نقل بار و مسافرین شهری (ماده 7 ق .ت)</t>
  </si>
  <si>
    <t xml:space="preserve"> حق سرانه بیمه شدگان حرف و مشاغل آزاد </t>
  </si>
  <si>
    <t>50 درصد کسورات سهم کارفرما ماده 10 قانون نوسازی</t>
  </si>
  <si>
    <t xml:space="preserve"> حق بیمه ومستمری سهم دولت</t>
  </si>
  <si>
    <t>پورسانتاژ واگذاری به کارفرمایان</t>
  </si>
  <si>
    <t>جدول4-3 میزان منابع سازمان تامین اجتماعی با لحاظ منابع نقدی (1402-1396)</t>
  </si>
  <si>
    <t>حق بیمه بازنشستگی و درمان</t>
  </si>
  <si>
    <t>کمک های بلاعوض</t>
  </si>
  <si>
    <r>
      <rPr>
        <b/>
        <vertAlign val="superscript"/>
        <sz val="9"/>
        <color indexed="9"/>
        <rFont val="B Nazanin"/>
        <charset val="178"/>
      </rPr>
      <t>*</t>
    </r>
    <r>
      <rPr>
        <b/>
        <sz val="9"/>
        <color indexed="9"/>
        <rFont val="B Nazanin"/>
        <charset val="178"/>
      </rPr>
      <t>سایر</t>
    </r>
  </si>
  <si>
    <t>میلیون ریال</t>
  </si>
  <si>
    <t>چهارمحال  وبختيار‎ي</t>
  </si>
  <si>
    <t>شهرستانها‎ ی تهران</t>
  </si>
  <si>
    <t>حقوق و سایر مزایای بازنشستگی اعضاء</t>
  </si>
  <si>
    <t>هزینه های درمان</t>
  </si>
  <si>
    <t>حق بیمه انتقالی به سایر طرحها</t>
  </si>
  <si>
    <t>هزینه های اداره طرح</t>
  </si>
  <si>
    <t>جدول 7-3 میزان هزینه های سازمان تامین اجتماعی به تفکیک نوع و استان در سال 1402</t>
  </si>
  <si>
    <t>اداره كل امورمالي درمان</t>
  </si>
  <si>
    <t>1،148،120،834*</t>
  </si>
  <si>
    <t>سيستان  وبلوچستان</t>
  </si>
  <si>
    <t>كهکيلويه وبوير احمد</t>
  </si>
  <si>
    <t>جدول8 -3 میزان هزینه های درمان برحسب  مدیریت درمان در سال 1402</t>
  </si>
  <si>
    <t>هزینه های درمان*</t>
  </si>
  <si>
    <t>اداره کل امور درمان</t>
  </si>
  <si>
    <t>کاشان</t>
  </si>
  <si>
    <t>*رقم مربوط به اداره کل امور مالی درمان مربوط به ذخیره درمان سازمان می‌باشد که از سهم درمان بخش بیمه ای منتقل گردیده است.</t>
  </si>
  <si>
    <t>جدول 9-3 میزان حقوق و سایر مزایای بازنشستگی اعضاء سازمان تامین اجتماعی (1402-1396)</t>
  </si>
  <si>
    <t>مستمری بازنشستگي</t>
  </si>
  <si>
    <t>مستمری بازماندگان</t>
  </si>
  <si>
    <t xml:space="preserve">کمکها (کمک هزینه اولاد،عائله مندی ،عیدی ، بن مستمری بگیران ، سایر کمکها و پورسانتاژ) </t>
  </si>
  <si>
    <t xml:space="preserve"> از كار افتادگی و غرامت نقص عضو</t>
  </si>
  <si>
    <t>غرامت دستمزد</t>
  </si>
  <si>
    <t>جدول 10-3  میزان هزینه های درمان سازمان تامین اجتماعی (1402-1396)</t>
  </si>
  <si>
    <t>حقوق و مزایای کارکنان</t>
  </si>
  <si>
    <t>هزينه  های درمان غیر مستقیم طرف قرار داد</t>
  </si>
  <si>
    <t>هزينه  های درمان  مستقیم  بیمارستانهای طرف قرار داد</t>
  </si>
  <si>
    <t>هزينه  های اداری و عمومی</t>
  </si>
  <si>
    <t>هزينه  های داروئی و پزشکی</t>
  </si>
  <si>
    <t>هزينه  های درمان  مستقیم  بخش بیمه ای و درمان</t>
  </si>
  <si>
    <t>هزينه  های درمان  اورژانس</t>
  </si>
  <si>
    <t>علت کاهش هزینه های درمان غیر مستقیم طرف قرارداد در سال 98 نسبت به سال قبل، پرداخت تفاوت نرخ ارز دارو و پرداخت فرانشیز هزینه بیماران خاص (دارو و پاراکلینیک) توسط دولت به سازمان تامین اجتماعی می باشد.</t>
  </si>
  <si>
    <r>
      <t xml:space="preserve">جدول 6-3 میزان </t>
    </r>
    <r>
      <rPr>
        <b/>
        <vertAlign val="superscript"/>
        <sz val="14"/>
        <rFont val="B Nazanin"/>
        <charset val="178"/>
      </rPr>
      <t>*</t>
    </r>
    <r>
      <rPr>
        <b/>
        <sz val="14"/>
        <rFont val="B Nazanin"/>
        <charset val="178"/>
      </rPr>
      <t>هزینه های سازمان تامین اجتماعی به تفکیک نوع هزینه (1402-1396)</t>
    </r>
  </si>
  <si>
    <t xml:space="preserve">مأخذ : از سال 2018 تا 2021 سایت سازمان توسعه همکاری های اقتصادی  و از سال 2022 و بعد از آن سایت سازمان بین المللی کار </t>
  </si>
  <si>
    <t xml:space="preserve">آفریقای جنوبی </t>
  </si>
  <si>
    <t>سنگاپور</t>
  </si>
  <si>
    <t>عربستان سعودی</t>
  </si>
  <si>
    <t xml:space="preserve"> ---</t>
  </si>
  <si>
    <t>روسیه</t>
  </si>
  <si>
    <t>رومانی</t>
  </si>
  <si>
    <t>مالت</t>
  </si>
  <si>
    <t>اندونزی</t>
  </si>
  <si>
    <t>هند</t>
  </si>
  <si>
    <t>قبرس</t>
  </si>
  <si>
    <t>کرواسی</t>
  </si>
  <si>
    <t>چین</t>
  </si>
  <si>
    <t xml:space="preserve">بلغارستان </t>
  </si>
  <si>
    <t xml:space="preserve">برزیل </t>
  </si>
  <si>
    <t xml:space="preserve">آرژانتین </t>
  </si>
  <si>
    <t>ایالات متحده</t>
  </si>
  <si>
    <t>انگلستان</t>
  </si>
  <si>
    <t xml:space="preserve">ترکیه </t>
  </si>
  <si>
    <t>سوئیس</t>
  </si>
  <si>
    <t>سوئد</t>
  </si>
  <si>
    <t>اسپانیا</t>
  </si>
  <si>
    <t>اسلوونی</t>
  </si>
  <si>
    <t>جمهوری اسلواکی</t>
  </si>
  <si>
    <t xml:space="preserve"> پرتغال</t>
  </si>
  <si>
    <t>لهستان</t>
  </si>
  <si>
    <t>نروژ</t>
  </si>
  <si>
    <t>نیوزلند</t>
  </si>
  <si>
    <t>هلند</t>
  </si>
  <si>
    <t>مکزیک</t>
  </si>
  <si>
    <t>لوکزامبورگ</t>
  </si>
  <si>
    <t>لیتوانی</t>
  </si>
  <si>
    <t>لتونی</t>
  </si>
  <si>
    <t xml:space="preserve"> کره</t>
  </si>
  <si>
    <t>ژاپن</t>
  </si>
  <si>
    <t>ایتالیا</t>
  </si>
  <si>
    <t>ایرلند</t>
  </si>
  <si>
    <t>ایسلند</t>
  </si>
  <si>
    <t>مجارستان</t>
  </si>
  <si>
    <t>یونان</t>
  </si>
  <si>
    <t>آلمان</t>
  </si>
  <si>
    <t>فرانسه</t>
  </si>
  <si>
    <t>فنلاند</t>
  </si>
  <si>
    <t>استونی</t>
  </si>
  <si>
    <t>دانمارک</t>
  </si>
  <si>
    <t>جمهوری چک</t>
  </si>
  <si>
    <t>کاستاریکا</t>
  </si>
  <si>
    <t>کلمبیا</t>
  </si>
  <si>
    <t>شیلی</t>
  </si>
  <si>
    <t>کانادا</t>
  </si>
  <si>
    <t>بلژیک</t>
  </si>
  <si>
    <t>اتریش</t>
  </si>
  <si>
    <t>استرالیا</t>
  </si>
  <si>
    <t>ایران</t>
  </si>
  <si>
    <t xml:space="preserve">نام کشور </t>
  </si>
  <si>
    <t>جدول 1-4 جمعیت کشورها طی سالهای 2023-2018 (ارقام به هزار نفر)</t>
  </si>
  <si>
    <t xml:space="preserve">روسیه </t>
  </si>
  <si>
    <t>برزیل</t>
  </si>
  <si>
    <t xml:space="preserve">لتونی </t>
  </si>
  <si>
    <t>جدول 2-4 جمعیت نیروی کارطی سالهای 2023-2018 (ارقام به هزار نفر)</t>
  </si>
  <si>
    <t>جدول 3-4 جمعیت بیکارطی سالهای 2023-2018 (ارقام به هزار نفر)</t>
  </si>
  <si>
    <t xml:space="preserve">مأخذ : سایت سازمان توسعه همکاری های اقتصادی </t>
  </si>
  <si>
    <t>کشورهای عضو اتحادیه اروپا</t>
  </si>
  <si>
    <t>متوسط کشورهای OECD</t>
  </si>
  <si>
    <t xml:space="preserve">عربستان سعودی </t>
  </si>
  <si>
    <t xml:space="preserve">رومانی </t>
  </si>
  <si>
    <t xml:space="preserve">مالت </t>
  </si>
  <si>
    <t xml:space="preserve">اندونزی </t>
  </si>
  <si>
    <t xml:space="preserve">هند </t>
  </si>
  <si>
    <t xml:space="preserve">چین </t>
  </si>
  <si>
    <t>بلغارستان</t>
  </si>
  <si>
    <t>81/2</t>
  </si>
  <si>
    <t>78/5</t>
  </si>
  <si>
    <t>76/2</t>
  </si>
  <si>
    <t xml:space="preserve">اعلام نشده </t>
  </si>
  <si>
    <t>75/5</t>
  </si>
  <si>
    <t>72/5</t>
  </si>
  <si>
    <t xml:space="preserve">ایران </t>
  </si>
  <si>
    <t>زنان</t>
  </si>
  <si>
    <t>مردان</t>
  </si>
  <si>
    <t xml:space="preserve">  زنان </t>
  </si>
  <si>
    <t xml:space="preserve">مردان </t>
  </si>
  <si>
    <t>جدول 4-4 امید زندگی به تفکیک جنسیت</t>
  </si>
  <si>
    <t>آفریقای جنوبی</t>
  </si>
  <si>
    <t>چین (جمهوری خلق)</t>
  </si>
  <si>
    <t>کشور کره</t>
  </si>
  <si>
    <t xml:space="preserve"> --- </t>
  </si>
  <si>
    <t xml:space="preserve">زنان </t>
  </si>
  <si>
    <t xml:space="preserve">جدول 5-4 سن بازنشستگی به تفکیک جنسیت </t>
  </si>
  <si>
    <t xml:space="preserve">جدول 6-4 نرخ جایگزینی به تفکیک جنسیت </t>
  </si>
  <si>
    <t xml:space="preserve">سایر مساعدتها </t>
  </si>
  <si>
    <t xml:space="preserve">غرامت دستمزد ایام بیماری </t>
  </si>
  <si>
    <t xml:space="preserve">بارداری </t>
  </si>
  <si>
    <t xml:space="preserve">بیمه بیکاری   </t>
  </si>
  <si>
    <t xml:space="preserve">ازکارافتادگان </t>
  </si>
  <si>
    <t xml:space="preserve">بازماندگان </t>
  </si>
  <si>
    <t xml:space="preserve">بازنشستگان </t>
  </si>
  <si>
    <t>جدول 7-4 تعداد مستمری بگیران به تفکیک نوع مستمری درکشورهای منتخب (سال  2018)</t>
  </si>
  <si>
    <t xml:space="preserve">کرواسی </t>
  </si>
  <si>
    <t>کره</t>
  </si>
  <si>
    <t xml:space="preserve">مجارستان </t>
  </si>
  <si>
    <t xml:space="preserve">یونان </t>
  </si>
  <si>
    <t xml:space="preserve">آلمان </t>
  </si>
  <si>
    <t xml:space="preserve">فرانسه </t>
  </si>
  <si>
    <t xml:space="preserve">فنلاند </t>
  </si>
  <si>
    <t xml:space="preserve">دانمارک </t>
  </si>
  <si>
    <t xml:space="preserve">سهم درآمدهای درمان طرح های اختیاری از GDP </t>
  </si>
  <si>
    <t xml:space="preserve">سهم درآمدهای درمان طرح  اجباری از GDP </t>
  </si>
  <si>
    <t xml:space="preserve">سهم هزینه های درمان طرح های اختیاری از GDP </t>
  </si>
  <si>
    <t xml:space="preserve">سهم هزینه های درمان طرح  اجباری از GDP </t>
  </si>
  <si>
    <t>جدول 8-4 سهم درآمدها و هزینه های درمان طرح های دولتی و اجباری و اختیاری از تولید ناخالص داخلی (سال 2021)</t>
  </si>
  <si>
    <t xml:space="preserve">جدول 1-11-2 تعداد بيماران بستري شده به تفکیک نوع بیمه برحسب مرکز درمانی ملکی </t>
  </si>
  <si>
    <t>جمع اصلی</t>
  </si>
  <si>
    <t>مازاد درآمد بر هزینه (غیر عملیاتی)</t>
  </si>
  <si>
    <t>*منابع کمک های بلاعوض و سایر درآمدهای طرح شامل: درآمدهای اختصاصی و کمک های بلاعوض بخش درمان نیز می باشد.</t>
  </si>
  <si>
    <t>*منابع کمک های بلاعوض و سایر درآمدهای طرح  در سطر اداره کل مالی درمان تجمیع اداره کل امور مالی و مدیریت درمان استان تهران می‌باشد.</t>
  </si>
  <si>
    <t>جدول 3-3 میزان منابع حق بیمه  با لحاظ تعهدی سازمان تامین اجتماعی به تفکیک نوع (1402-1396)</t>
  </si>
  <si>
    <r>
      <rPr>
        <b/>
        <vertAlign val="superscript"/>
        <sz val="11"/>
        <color indexed="8"/>
        <rFont val="B Nazanin"/>
        <charset val="178"/>
      </rPr>
      <t>*</t>
    </r>
    <r>
      <rPr>
        <b/>
        <sz val="11"/>
        <color indexed="8"/>
        <rFont val="B Nazanin"/>
        <charset val="178"/>
      </rPr>
      <t xml:space="preserve">سایر شامل سایر منابع طرح و مازاد( کسری) درآمد ها بر هزینه ها (غیر عملیاتی) می باشد. </t>
    </r>
  </si>
  <si>
    <t>*کلیه آیتم هایی موجود در سایر، الزاما منابع نقدی نیستند(سود سهام،هزینه های تامین مالی و ...).</t>
  </si>
  <si>
    <t>جدول5-3  میزان منابع حق بیمه با لحاظ تعهدی  سازمان  تامین اجتماعی به تفکیک نوع و استان در سال1402</t>
  </si>
  <si>
    <t xml:space="preserve"> حق بیمه وصولی از کارگاهها *</t>
  </si>
  <si>
    <r>
      <rPr>
        <b/>
        <vertAlign val="superscript"/>
        <sz val="11"/>
        <color indexed="8"/>
        <rFont val="B Nazanin"/>
        <charset val="178"/>
      </rPr>
      <t>*</t>
    </r>
    <r>
      <rPr>
        <b/>
        <sz val="11"/>
        <color indexed="8"/>
        <rFont val="B Nazanin"/>
        <charset val="178"/>
      </rPr>
      <t xml:space="preserve">ارقام مندرج در جدول هزینه های  سازمان بدون لحاظ هزینه های همسان سازی در سالهای 99 و 1400 می باشد. </t>
    </r>
  </si>
  <si>
    <t xml:space="preserve">   *  هزينه  نسخ سرپایی      (میلیون ريال)</t>
  </si>
  <si>
    <t xml:space="preserve">        * هزينه  اسناد بستری    (میلیون ريال)</t>
  </si>
  <si>
    <t>* بدون احتساب هزینه خسارت متفرقه می‌باشد.</t>
  </si>
  <si>
    <t>جدول2-3 میزان منابع سازمان تامین اجتماعی با لحاظ منابع تعهدی در سال 1402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</si>
</sst>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 #,##0_);\(\ #,##0\)"/>
    <numFmt numFmtId="167" formatCode="#,##0;[Red]#,##0"/>
    <numFmt numFmtId="168" formatCode="0;[Red]0"/>
    <numFmt numFmtId="169" formatCode="#,##0_ ;\-#,##0\ "/>
    <numFmt numFmtId="170" formatCode="#,##0.0"/>
  </numFmts>
  <fonts count="152">
    <font>
      <sz val="10"/>
      <name val="Arial"/>
      <charset val="178"/>
    </font>
    <font>
      <sz val="11"/>
      <color theme="1"/>
      <name val="Arial"/>
      <family val="2"/>
      <charset val="178"/>
      <scheme val="minor"/>
    </font>
    <font>
      <sz val="11"/>
      <color theme="1"/>
      <name val="Arial"/>
      <family val="2"/>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2"/>
      <name val="B Nazanin"/>
      <charset val="178"/>
    </font>
    <font>
      <b/>
      <sz val="12"/>
      <color indexed="18"/>
      <name val="B Nazanin"/>
      <charset val="178"/>
    </font>
    <font>
      <sz val="10"/>
      <name val="B Nazanin"/>
      <charset val="178"/>
    </font>
    <font>
      <b/>
      <sz val="10"/>
      <name val="B Nazanin"/>
      <charset val="178"/>
    </font>
    <font>
      <b/>
      <sz val="12"/>
      <color theme="1"/>
      <name val="B Nazanin"/>
      <charset val="178"/>
    </font>
    <font>
      <b/>
      <sz val="12"/>
      <name val="B Nazanin"/>
      <charset val="178"/>
    </font>
    <font>
      <sz val="12"/>
      <color theme="1"/>
      <name val="B Nazanin"/>
      <charset val="178"/>
    </font>
    <font>
      <b/>
      <sz val="11"/>
      <color theme="1"/>
      <name val="B Nazanin"/>
      <charset val="178"/>
    </font>
    <font>
      <b/>
      <sz val="12"/>
      <color theme="0"/>
      <name val="B Nazanin"/>
      <charset val="178"/>
    </font>
    <font>
      <b/>
      <sz val="11"/>
      <color theme="0"/>
      <name val="B Nazanin"/>
      <charset val="178"/>
    </font>
    <font>
      <b/>
      <sz val="10"/>
      <color theme="0"/>
      <name val="B Nazanin"/>
      <charset val="178"/>
    </font>
    <font>
      <b/>
      <sz val="9"/>
      <color theme="0"/>
      <name val="B Nazanin"/>
      <charset val="178"/>
    </font>
    <font>
      <b/>
      <sz val="14"/>
      <color theme="0"/>
      <name val="B Nazanin"/>
      <charset val="178"/>
    </font>
    <font>
      <sz val="10"/>
      <name val="Arial"/>
      <family val="2"/>
    </font>
    <font>
      <b/>
      <sz val="11"/>
      <name val="B Nazanin"/>
      <charset val="178"/>
    </font>
    <font>
      <sz val="14"/>
      <name val="Courier"/>
      <family val="3"/>
    </font>
    <font>
      <sz val="11"/>
      <color theme="1"/>
      <name val="Calibri"/>
      <family val="2"/>
      <charset val="178"/>
    </font>
    <font>
      <sz val="11"/>
      <color theme="1"/>
      <name val="Arial"/>
      <family val="2"/>
      <charset val="178"/>
    </font>
    <font>
      <b/>
      <sz val="18"/>
      <color theme="3"/>
      <name val="Times New Roman"/>
      <family val="2"/>
      <charset val="178"/>
      <scheme val="major"/>
    </font>
    <font>
      <b/>
      <sz val="15"/>
      <color theme="3"/>
      <name val="Arial"/>
      <family val="2"/>
      <charset val="178"/>
      <scheme val="minor"/>
    </font>
    <font>
      <b/>
      <sz val="13"/>
      <color theme="3"/>
      <name val="Arial"/>
      <family val="2"/>
      <charset val="178"/>
      <scheme val="minor"/>
    </font>
    <font>
      <b/>
      <sz val="11"/>
      <color theme="3"/>
      <name val="Arial"/>
      <family val="2"/>
      <charset val="178"/>
      <scheme val="minor"/>
    </font>
    <font>
      <sz val="11"/>
      <color rgb="FF006100"/>
      <name val="Arial"/>
      <family val="2"/>
      <charset val="178"/>
      <scheme val="minor"/>
    </font>
    <font>
      <sz val="11"/>
      <color rgb="FF9C0006"/>
      <name val="Arial"/>
      <family val="2"/>
      <charset val="178"/>
      <scheme val="minor"/>
    </font>
    <font>
      <sz val="11"/>
      <color rgb="FF9C6500"/>
      <name val="Arial"/>
      <family val="2"/>
      <charset val="178"/>
      <scheme val="minor"/>
    </font>
    <font>
      <sz val="11"/>
      <color rgb="FF3F3F76"/>
      <name val="Arial"/>
      <family val="2"/>
      <charset val="178"/>
      <scheme val="minor"/>
    </font>
    <font>
      <b/>
      <sz val="11"/>
      <color rgb="FF3F3F3F"/>
      <name val="Arial"/>
      <family val="2"/>
      <charset val="178"/>
      <scheme val="minor"/>
    </font>
    <font>
      <b/>
      <sz val="11"/>
      <color rgb="FFFA7D00"/>
      <name val="Arial"/>
      <family val="2"/>
      <charset val="178"/>
      <scheme val="minor"/>
    </font>
    <font>
      <sz val="11"/>
      <color rgb="FFFA7D00"/>
      <name val="Arial"/>
      <family val="2"/>
      <charset val="178"/>
      <scheme val="minor"/>
    </font>
    <font>
      <b/>
      <sz val="11"/>
      <color theme="0"/>
      <name val="Arial"/>
      <family val="2"/>
      <charset val="178"/>
      <scheme val="minor"/>
    </font>
    <font>
      <sz val="11"/>
      <color rgb="FFFF0000"/>
      <name val="Arial"/>
      <family val="2"/>
      <charset val="178"/>
      <scheme val="minor"/>
    </font>
    <font>
      <i/>
      <sz val="11"/>
      <color rgb="FF7F7F7F"/>
      <name val="Arial"/>
      <family val="2"/>
      <charset val="178"/>
      <scheme val="minor"/>
    </font>
    <font>
      <b/>
      <sz val="11"/>
      <color theme="1"/>
      <name val="Arial"/>
      <family val="2"/>
      <charset val="178"/>
      <scheme val="minor"/>
    </font>
    <font>
      <sz val="11"/>
      <color theme="0"/>
      <name val="Arial"/>
      <family val="2"/>
      <charset val="178"/>
      <scheme val="minor"/>
    </font>
    <font>
      <sz val="14"/>
      <name val="Courier"/>
      <family val="3"/>
    </font>
    <font>
      <sz val="11"/>
      <color indexed="8"/>
      <name val="Arial"/>
      <family val="2"/>
      <charset val="178"/>
    </font>
    <font>
      <sz val="10"/>
      <color indexed="8"/>
      <name val="Arial"/>
      <family val="2"/>
      <charset val="178"/>
    </font>
    <font>
      <sz val="10"/>
      <color indexed="64"/>
      <name val="Arial"/>
      <family val="2"/>
    </font>
    <font>
      <sz val="10"/>
      <name val="0 Zar"/>
      <charset val="178"/>
    </font>
    <font>
      <sz val="11"/>
      <color theme="1"/>
      <name val="B Nazanin"/>
      <charset val="178"/>
    </font>
    <font>
      <sz val="14"/>
      <name val="Courier"/>
      <charset val="178"/>
    </font>
    <font>
      <sz val="14"/>
      <name val="Courier"/>
      <family val="3"/>
      <charset val="178"/>
    </font>
    <font>
      <sz val="9"/>
      <name val="B Nazanin"/>
      <charset val="178"/>
    </font>
    <font>
      <b/>
      <sz val="9"/>
      <name val="B Nazanin"/>
      <charset val="178"/>
    </font>
    <font>
      <b/>
      <sz val="10"/>
      <color theme="1"/>
      <name val="B Nazanin"/>
      <charset val="178"/>
    </font>
    <font>
      <b/>
      <sz val="8"/>
      <name val="B Nazanin"/>
      <charset val="178"/>
    </font>
    <font>
      <b/>
      <sz val="14"/>
      <name val="B Nazanin"/>
      <charset val="178"/>
    </font>
    <font>
      <sz val="10"/>
      <color theme="1"/>
      <name val="B Nazanin"/>
      <charset val="178"/>
    </font>
    <font>
      <sz val="14"/>
      <name val="B Nazanin"/>
      <charset val="178"/>
    </font>
    <font>
      <b/>
      <sz val="16"/>
      <color indexed="18"/>
      <name val="B Nazanin"/>
      <charset val="178"/>
    </font>
    <font>
      <sz val="10"/>
      <color indexed="18"/>
      <name val="B Nazanin"/>
      <charset val="178"/>
    </font>
    <font>
      <b/>
      <sz val="12"/>
      <color rgb="FFFF0000"/>
      <name val="B Nazanin"/>
      <charset val="178"/>
    </font>
    <font>
      <b/>
      <sz val="16"/>
      <name val="B Nazanin"/>
      <charset val="178"/>
    </font>
    <font>
      <sz val="10"/>
      <color indexed="9"/>
      <name val="B Nazanin"/>
      <charset val="178"/>
    </font>
    <font>
      <sz val="11"/>
      <color indexed="8"/>
      <name val="B Nazanin"/>
      <charset val="178"/>
    </font>
    <font>
      <b/>
      <sz val="13"/>
      <color theme="0"/>
      <name val="B Nazanin"/>
      <charset val="178"/>
    </font>
    <font>
      <b/>
      <vertAlign val="superscript"/>
      <sz val="11"/>
      <color indexed="9"/>
      <name val="B Nazanin"/>
      <charset val="178"/>
    </font>
    <font>
      <sz val="12"/>
      <color indexed="18"/>
      <name val="B Nazanin"/>
      <charset val="178"/>
    </font>
    <font>
      <b/>
      <sz val="13"/>
      <color indexed="17"/>
      <name val="B Nazanin"/>
      <charset val="178"/>
    </font>
    <font>
      <b/>
      <sz val="14"/>
      <color indexed="8"/>
      <name val="B Nazanin"/>
      <charset val="178"/>
    </font>
    <font>
      <sz val="9"/>
      <color indexed="81"/>
      <name val="Tahoma"/>
      <family val="2"/>
    </font>
    <font>
      <b/>
      <sz val="9"/>
      <color indexed="81"/>
      <name val="Tahoma"/>
      <family val="2"/>
    </font>
    <font>
      <sz val="18"/>
      <color theme="3"/>
      <name val="Times New Roman"/>
      <family val="2"/>
      <charset val="178"/>
      <scheme val="major"/>
    </font>
    <font>
      <sz val="11"/>
      <color rgb="FF9C5700"/>
      <name val="Arial"/>
      <family val="2"/>
      <charset val="178"/>
      <scheme val="minor"/>
    </font>
    <font>
      <u/>
      <sz val="11"/>
      <color rgb="FFC3EAF3"/>
      <name val="Arial"/>
      <family val="2"/>
      <charset val="178"/>
      <scheme val="minor"/>
    </font>
    <font>
      <b/>
      <sz val="12"/>
      <color indexed="8"/>
      <name val="B Nazanin"/>
      <charset val="178"/>
    </font>
    <font>
      <sz val="12"/>
      <color indexed="8"/>
      <name val="B Nazanin"/>
      <charset val="178"/>
    </font>
    <font>
      <b/>
      <sz val="13"/>
      <color theme="1"/>
      <name val="B Nazanin"/>
      <charset val="178"/>
    </font>
    <font>
      <sz val="13"/>
      <color theme="1"/>
      <name val="B Nazanin"/>
      <charset val="178"/>
    </font>
    <font>
      <b/>
      <sz val="9"/>
      <color indexed="8"/>
      <name val="B Nazanin"/>
      <charset val="178"/>
    </font>
    <font>
      <b/>
      <sz val="12"/>
      <color indexed="57"/>
      <name val="B Nazanin"/>
      <charset val="178"/>
    </font>
    <font>
      <sz val="14"/>
      <color theme="1"/>
      <name val="B Nazanin"/>
      <charset val="178"/>
    </font>
    <font>
      <u/>
      <sz val="11"/>
      <color theme="3" tint="-0.249977111117893"/>
      <name val="Arial"/>
      <family val="2"/>
      <charset val="178"/>
      <scheme val="minor"/>
    </font>
    <font>
      <sz val="14"/>
      <name val="B Mitra"/>
      <charset val="178"/>
    </font>
    <font>
      <b/>
      <sz val="10.5"/>
      <color theme="0"/>
      <name val="B Nazanin"/>
      <charset val="178"/>
    </font>
    <font>
      <sz val="10"/>
      <color indexed="8"/>
      <name val="B Nazanin"/>
      <charset val="178"/>
    </font>
    <font>
      <b/>
      <sz val="10"/>
      <color indexed="18"/>
      <name val="B Nazanin"/>
      <charset val="178"/>
    </font>
    <font>
      <sz val="12"/>
      <name val="Arial"/>
      <family val="2"/>
    </font>
    <font>
      <b/>
      <sz val="12"/>
      <color indexed="64"/>
      <name val="B Nazanin"/>
      <charset val="178"/>
    </font>
    <font>
      <sz val="11"/>
      <color theme="1"/>
      <name val="Calibri"/>
      <family val="2"/>
    </font>
    <font>
      <sz val="8"/>
      <color theme="1"/>
      <name val="Calibri"/>
      <family val="2"/>
    </font>
    <font>
      <sz val="11"/>
      <color rgb="FFFF0000"/>
      <name val="B Nazanin"/>
      <charset val="178"/>
    </font>
    <font>
      <b/>
      <sz val="10"/>
      <color rgb="FFFF0000"/>
      <name val="B Nazanin"/>
      <charset val="178"/>
    </font>
    <font>
      <sz val="11"/>
      <color theme="3"/>
      <name val="B Nazanin"/>
      <charset val="178"/>
    </font>
    <font>
      <sz val="10"/>
      <color theme="3" tint="-0.249977111117893"/>
      <name val="B Nazanin"/>
      <charset val="178"/>
    </font>
    <font>
      <b/>
      <vertAlign val="superscript"/>
      <sz val="10"/>
      <color theme="0"/>
      <name val="B Nazanin"/>
      <charset val="178"/>
    </font>
    <font>
      <b/>
      <sz val="10.5"/>
      <color theme="1"/>
      <name val="B Nazanin"/>
      <charset val="178"/>
    </font>
    <font>
      <b/>
      <sz val="13"/>
      <name val="B Nazanin"/>
      <charset val="178"/>
    </font>
    <font>
      <b/>
      <i/>
      <sz val="13"/>
      <name val="B Nazanin"/>
      <charset val="178"/>
    </font>
    <font>
      <b/>
      <sz val="12"/>
      <color theme="1" tint="4.9989318521683403E-2"/>
      <name val="B Nazanin"/>
      <charset val="178"/>
    </font>
    <font>
      <b/>
      <sz val="14"/>
      <color theme="1" tint="4.9989318521683403E-2"/>
      <name val="B Nazanin"/>
      <charset val="178"/>
    </font>
    <font>
      <b/>
      <sz val="11"/>
      <color theme="1" tint="4.9989318521683403E-2"/>
      <name val="B Nazanin"/>
      <charset val="178"/>
    </font>
    <font>
      <b/>
      <sz val="13"/>
      <color theme="1" tint="4.9989318521683403E-2"/>
      <name val="B Nazanin"/>
      <charset val="178"/>
    </font>
    <font>
      <sz val="13"/>
      <name val="B Nazanin"/>
      <charset val="178"/>
    </font>
    <font>
      <b/>
      <sz val="9"/>
      <color indexed="18"/>
      <name val="B Nazanin"/>
      <charset val="178"/>
    </font>
    <font>
      <sz val="12"/>
      <color theme="1" tint="4.9989318521683403E-2"/>
      <name val="B Nazanin"/>
      <charset val="178"/>
    </font>
    <font>
      <b/>
      <sz val="11"/>
      <color indexed="18"/>
      <name val="B Nazanin"/>
      <charset val="178"/>
    </font>
    <font>
      <sz val="12"/>
      <color indexed="57"/>
      <name val="B Nazanin"/>
      <charset val="178"/>
    </font>
    <font>
      <b/>
      <sz val="8.5"/>
      <color indexed="18"/>
      <name val="B Nazanin"/>
      <charset val="178"/>
    </font>
    <font>
      <b/>
      <sz val="10"/>
      <name val="Arial"/>
      <family val="2"/>
      <charset val="178"/>
    </font>
    <font>
      <sz val="10"/>
      <color theme="1" tint="4.9989318521683403E-2"/>
      <name val="Arial"/>
      <family val="2"/>
    </font>
    <font>
      <b/>
      <sz val="16"/>
      <color theme="1" tint="4.9989318521683403E-2"/>
      <name val="B Nazanin"/>
      <charset val="178"/>
    </font>
    <font>
      <b/>
      <sz val="16"/>
      <color theme="0"/>
      <name val="B Nazanin"/>
      <charset val="178"/>
    </font>
    <font>
      <b/>
      <sz val="18"/>
      <color theme="0"/>
      <name val="B Nazanin"/>
      <charset val="178"/>
    </font>
    <font>
      <sz val="18"/>
      <name val="B Lotus"/>
      <charset val="178"/>
    </font>
    <font>
      <sz val="10"/>
      <name val="B Lotus"/>
      <charset val="178"/>
    </font>
    <font>
      <sz val="8"/>
      <name val="B Lotus"/>
      <charset val="178"/>
    </font>
    <font>
      <b/>
      <sz val="11"/>
      <name val="B Lotus"/>
      <charset val="178"/>
    </font>
    <font>
      <b/>
      <sz val="10"/>
      <name val="B Lotus"/>
      <charset val="178"/>
    </font>
    <font>
      <b/>
      <sz val="9"/>
      <name val="B Lotus"/>
      <charset val="178"/>
    </font>
    <font>
      <b/>
      <vertAlign val="superscript"/>
      <sz val="12"/>
      <color theme="0"/>
      <name val="B Nazanin"/>
      <charset val="178"/>
    </font>
    <font>
      <b/>
      <sz val="10.5"/>
      <name val="B Nazanin"/>
      <charset val="178"/>
    </font>
    <font>
      <b/>
      <vertAlign val="superscript"/>
      <sz val="14"/>
      <name val="B Nazanin"/>
      <charset val="178"/>
    </font>
    <font>
      <b/>
      <vertAlign val="superscript"/>
      <sz val="9"/>
      <color theme="0"/>
      <name val="B Nazanin"/>
      <charset val="178"/>
    </font>
    <font>
      <b/>
      <sz val="9"/>
      <color rgb="FFFF0000"/>
      <name val="B Nazanin"/>
      <charset val="178"/>
    </font>
    <font>
      <sz val="10.5"/>
      <name val="B Nazanin"/>
      <charset val="178"/>
    </font>
    <font>
      <sz val="10"/>
      <name val="Nazanin"/>
      <charset val="178"/>
    </font>
    <font>
      <b/>
      <sz val="14"/>
      <color indexed="18"/>
      <name val="Nazanin"/>
      <charset val="178"/>
    </font>
    <font>
      <sz val="10"/>
      <name val="B Traffic"/>
      <charset val="178"/>
    </font>
    <font>
      <b/>
      <vertAlign val="superscript"/>
      <sz val="9"/>
      <color indexed="9"/>
      <name val="B Nazanin"/>
      <charset val="178"/>
    </font>
    <font>
      <b/>
      <sz val="9"/>
      <color indexed="9"/>
      <name val="B Nazanin"/>
      <charset val="178"/>
    </font>
    <font>
      <sz val="12"/>
      <name val="Nazanin"/>
      <charset val="178"/>
    </font>
    <font>
      <b/>
      <vertAlign val="superscript"/>
      <sz val="11"/>
      <color indexed="8"/>
      <name val="B Nazanin"/>
      <charset val="178"/>
    </font>
    <font>
      <b/>
      <sz val="11"/>
      <color indexed="8"/>
      <name val="B Nazanin"/>
      <charset val="178"/>
    </font>
    <font>
      <b/>
      <sz val="14"/>
      <color indexed="60"/>
      <name val="B Nazanin"/>
      <charset val="178"/>
    </font>
    <font>
      <sz val="12"/>
      <color indexed="60"/>
      <name val="B Nazanin"/>
      <charset val="178"/>
    </font>
    <font>
      <sz val="11.5"/>
      <name val="B Nazanin"/>
      <charset val="178"/>
    </font>
    <font>
      <b/>
      <sz val="14"/>
      <color indexed="18"/>
      <name val="B Nazanin"/>
      <charset val="178"/>
    </font>
    <font>
      <b/>
      <sz val="12"/>
      <color indexed="9"/>
      <name val="B Nazanin"/>
      <charset val="178"/>
    </font>
    <font>
      <b/>
      <sz val="18"/>
      <name val="B Nazanin"/>
      <charset val="178"/>
    </font>
    <font>
      <sz val="12"/>
      <name val="B Compset"/>
      <charset val="178"/>
    </font>
    <font>
      <sz val="12"/>
      <name val="Arial"/>
      <family val="2"/>
      <charset val="178"/>
    </font>
    <font>
      <sz val="11"/>
      <name val="B Nazanin"/>
      <charset val="178"/>
    </font>
  </fonts>
  <fills count="4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rgb="FFC0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22"/>
      </patternFill>
    </fill>
    <fill>
      <patternFill patternType="solid">
        <fgColor theme="0" tint="-0.249977111117893"/>
        <bgColor theme="0"/>
      </patternFill>
    </fill>
    <fill>
      <patternFill patternType="solid">
        <fgColor rgb="FFA50021"/>
        <bgColor indexed="22"/>
      </patternFill>
    </fill>
    <fill>
      <patternFill patternType="solid">
        <fgColor rgb="FFF0F4FA"/>
      </patternFill>
    </fill>
    <fill>
      <patternFill patternType="solid">
        <fgColor rgb="FF99CCFF"/>
      </patternFill>
    </fill>
    <fill>
      <patternFill patternType="solid">
        <fgColor rgb="FFFFFFEF"/>
      </patternFill>
    </fill>
    <fill>
      <patternFill patternType="solid">
        <fgColor rgb="FFC00000"/>
        <bgColor theme="0" tint="-0.24994659260841701"/>
      </patternFill>
    </fill>
    <fill>
      <patternFill patternType="solid">
        <fgColor rgb="FFFFFF00"/>
        <bgColor indexed="64"/>
      </patternFill>
    </fill>
    <fill>
      <patternFill patternType="solid">
        <fgColor rgb="FFBFBFBF"/>
        <bgColor indexed="64"/>
      </patternFill>
    </fill>
    <fill>
      <patternFill patternType="solid">
        <fgColor rgb="FF595959"/>
        <bgColor indexed="64"/>
      </patternFill>
    </fill>
  </fills>
  <borders count="150">
    <border>
      <left/>
      <right/>
      <top/>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medium">
        <color theme="0" tint="-0.14996795556505021"/>
      </left>
      <right style="medium">
        <color theme="0" tint="-0.14996795556505021"/>
      </right>
      <top style="medium">
        <color theme="0" tint="-0.14996795556505021"/>
      </top>
      <bottom/>
      <diagonal/>
    </border>
    <border>
      <left style="medium">
        <color theme="0" tint="-0.14996795556505021"/>
      </left>
      <right style="medium">
        <color theme="0" tint="-0.14996795556505021"/>
      </right>
      <top/>
      <bottom style="medium">
        <color theme="0" tint="-0.14996795556505021"/>
      </bottom>
      <diagonal/>
    </border>
    <border>
      <left style="medium">
        <color theme="0" tint="-0.14996795556505021"/>
      </left>
      <right style="medium">
        <color theme="0" tint="-0.14996795556505021"/>
      </right>
      <top style="medium">
        <color theme="0" tint="-0.14993743705557422"/>
      </top>
      <bottom style="medium">
        <color theme="0" tint="-0.14996795556505021"/>
      </bottom>
      <diagonal/>
    </border>
    <border>
      <left/>
      <right/>
      <top/>
      <bottom style="medium">
        <color theme="0" tint="-0.149967955565050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theme="0" tint="-0.14996795556505021"/>
      </top>
      <bottom/>
      <diagonal/>
    </border>
    <border>
      <left style="medium">
        <color theme="0" tint="-0.14996795556505021"/>
      </left>
      <right/>
      <top style="medium">
        <color theme="0" tint="-0.14996795556505021"/>
      </top>
      <bottom style="medium">
        <color theme="0" tint="-0.14996795556505021"/>
      </bottom>
      <diagonal/>
    </border>
    <border>
      <left/>
      <right/>
      <top style="medium">
        <color theme="0" tint="-0.14996795556505021"/>
      </top>
      <bottom style="medium">
        <color theme="0" tint="-0.14996795556505021"/>
      </bottom>
      <diagonal/>
    </border>
    <border>
      <left/>
      <right style="medium">
        <color theme="0" tint="-0.14996795556505021"/>
      </right>
      <top style="medium">
        <color theme="0" tint="-0.14996795556505021"/>
      </top>
      <bottom style="medium">
        <color theme="0" tint="-0.14996795556505021"/>
      </bottom>
      <diagonal/>
    </border>
    <border>
      <left style="medium">
        <color theme="0" tint="-0.14996795556505021"/>
      </left>
      <right style="medium">
        <color theme="0" tint="-0.14996795556505021"/>
      </right>
      <top style="medium">
        <color theme="0" tint="-0.14996795556505021"/>
      </top>
      <bottom style="medium">
        <color theme="0" tint="-0.14993743705557422"/>
      </bottom>
      <diagonal/>
    </border>
    <border>
      <left style="medium">
        <color theme="0" tint="-0.14996795556505021"/>
      </left>
      <right style="medium">
        <color theme="0" tint="-0.14993743705557422"/>
      </right>
      <top style="medium">
        <color theme="0" tint="-0.14996795556505021"/>
      </top>
      <bottom style="medium">
        <color theme="0" tint="-0.14993743705557422"/>
      </bottom>
      <diagonal/>
    </border>
    <border>
      <left style="medium">
        <color theme="0" tint="-0.14993743705557422"/>
      </left>
      <right style="medium">
        <color theme="0" tint="-0.14993743705557422"/>
      </right>
      <top style="medium">
        <color theme="0" tint="-0.14996795556505021"/>
      </top>
      <bottom style="medium">
        <color theme="0" tint="-0.14993743705557422"/>
      </bottom>
      <diagonal/>
    </border>
    <border>
      <left style="medium">
        <color theme="0" tint="-0.14993743705557422"/>
      </left>
      <right style="medium">
        <color theme="0" tint="-0.14996795556505021"/>
      </right>
      <top style="medium">
        <color theme="0" tint="-0.14996795556505021"/>
      </top>
      <bottom style="medium">
        <color theme="0" tint="-0.14993743705557422"/>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theme="0" tint="-0.14996795556505021"/>
      </left>
      <right style="medium">
        <color theme="0" tint="-0.14996795556505021"/>
      </right>
      <top/>
      <bottom style="medium">
        <color theme="0" tint="-0.14993743705557422"/>
      </bottom>
      <diagonal/>
    </border>
    <border>
      <left/>
      <right style="medium">
        <color theme="0" tint="-0.14993743705557422"/>
      </right>
      <top style="medium">
        <color theme="0" tint="-0.14996795556505021"/>
      </top>
      <bottom style="medium">
        <color theme="0" tint="-0.14996795556505021"/>
      </bottom>
      <diagonal/>
    </border>
    <border>
      <left style="medium">
        <color theme="0" tint="-0.14993743705557422"/>
      </left>
      <right/>
      <top style="medium">
        <color theme="0" tint="-0.14996795556505021"/>
      </top>
      <bottom style="medium">
        <color theme="0" tint="-0.14996795556505021"/>
      </bottom>
      <diagonal/>
    </border>
    <border>
      <left style="medium">
        <color theme="0" tint="-0.1498764000366222"/>
      </left>
      <right style="medium">
        <color theme="0" tint="-0.14990691854609822"/>
      </right>
      <top style="medium">
        <color theme="0" tint="-0.14990691854609822"/>
      </top>
      <bottom style="medium">
        <color theme="0" tint="-0.14990691854609822"/>
      </bottom>
      <diagonal/>
    </border>
    <border>
      <left style="medium">
        <color theme="0" tint="-0.14996795556505021"/>
      </left>
      <right style="medium">
        <color theme="0" tint="-0.14996795556505021"/>
      </right>
      <top style="medium">
        <color theme="0" tint="-0.14993743705557422"/>
      </top>
      <bottom style="medium">
        <color theme="0" tint="-0.14993743705557422"/>
      </bottom>
      <diagonal/>
    </border>
    <border>
      <left style="medium">
        <color theme="0" tint="-0.14996795556505021"/>
      </left>
      <right/>
      <top style="medium">
        <color theme="0" tint="-0.14993743705557422"/>
      </top>
      <bottom style="medium">
        <color theme="0" tint="-0.14996795556505021"/>
      </bottom>
      <diagonal/>
    </border>
    <border>
      <left/>
      <right/>
      <top style="thin">
        <color indexed="64"/>
      </top>
      <bottom/>
      <diagonal/>
    </border>
    <border>
      <left/>
      <right style="medium">
        <color theme="0" tint="-0.14996795556505021"/>
      </right>
      <top style="medium">
        <color theme="0" tint="-0.14996795556505021"/>
      </top>
      <bottom style="medium">
        <color theme="0" tint="-0.14993743705557422"/>
      </bottom>
      <diagonal/>
    </border>
    <border>
      <left/>
      <right style="medium">
        <color theme="0" tint="-0.14996795556505021"/>
      </right>
      <top style="medium">
        <color theme="0" tint="-0.14993743705557422"/>
      </top>
      <bottom style="medium">
        <color theme="0" tint="-0.14996795556505021"/>
      </bottom>
      <diagonal/>
    </border>
    <border>
      <left/>
      <right style="double">
        <color theme="2" tint="-9.9978637043366805E-2"/>
      </right>
      <top style="medium">
        <color theme="0" tint="-0.14996795556505021"/>
      </top>
      <bottom style="medium">
        <color theme="0" tint="-0.14993743705557422"/>
      </bottom>
      <diagonal/>
    </border>
    <border>
      <left/>
      <right style="thin">
        <color theme="0"/>
      </right>
      <top style="medium">
        <color theme="0" tint="-0.14993743705557422"/>
      </top>
      <bottom style="medium">
        <color theme="0" tint="-0.14993743705557422"/>
      </bottom>
      <diagonal/>
    </border>
    <border>
      <left style="medium">
        <color theme="0" tint="-0.14996795556505021"/>
      </left>
      <right style="thin">
        <color theme="0"/>
      </right>
      <top style="medium">
        <color theme="0" tint="-0.14993743705557422"/>
      </top>
      <bottom style="medium">
        <color theme="0" tint="-0.14993743705557422"/>
      </bottom>
      <diagonal/>
    </border>
    <border>
      <left/>
      <right/>
      <top style="medium">
        <color theme="0" tint="-0.14996795556505021"/>
      </top>
      <bottom style="medium">
        <color theme="0" tint="-0.14993743705557422"/>
      </bottom>
      <diagonal/>
    </border>
    <border>
      <left style="medium">
        <color theme="0" tint="-0.14996795556505021"/>
      </left>
      <right/>
      <top style="medium">
        <color theme="0" tint="-0.14996795556505021"/>
      </top>
      <bottom style="medium">
        <color theme="0" tint="-0.14993743705557422"/>
      </bottom>
      <diagonal/>
    </border>
    <border>
      <left style="medium">
        <color theme="0" tint="-0.14996795556505021"/>
      </left>
      <right style="medium">
        <color theme="0" tint="-0.14996795556505021"/>
      </right>
      <top/>
      <bottom/>
      <diagonal/>
    </border>
    <border>
      <left/>
      <right style="medium">
        <color theme="0" tint="-0.14996795556505021"/>
      </right>
      <top style="medium">
        <color theme="0" tint="-0.14996795556505021"/>
      </top>
      <bottom/>
      <diagonal/>
    </border>
    <border>
      <left/>
      <right style="medium">
        <color theme="0" tint="-0.1499679555650502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theme="0" tint="-0.14996795556505021"/>
      </left>
      <right style="medium">
        <color theme="0" tint="-0.14993743705557422"/>
      </right>
      <top style="medium">
        <color theme="0" tint="-0.14993743705557422"/>
      </top>
      <bottom style="medium">
        <color theme="0" tint="-0.14996795556505021"/>
      </bottom>
      <diagonal/>
    </border>
    <border>
      <left style="medium">
        <color theme="0" tint="-0.14996795556505021"/>
      </left>
      <right style="medium">
        <color theme="0" tint="-0.14993743705557422"/>
      </right>
      <top style="medium">
        <color theme="0" tint="-0.14996795556505021"/>
      </top>
      <bottom style="medium">
        <color theme="0" tint="-0.14996795556505021"/>
      </bottom>
      <diagonal/>
    </border>
    <border>
      <left style="thin">
        <color rgb="FF979991"/>
      </left>
      <right/>
      <top style="thin">
        <color rgb="FF979991"/>
      </top>
      <bottom/>
      <diagonal/>
    </border>
    <border>
      <left/>
      <right style="medium">
        <color theme="0" tint="-4.9989318521683403E-2"/>
      </right>
      <top style="medium">
        <color theme="0" tint="-0.14996795556505021"/>
      </top>
      <bottom/>
      <diagonal/>
    </border>
    <border>
      <left style="medium">
        <color theme="0" tint="-4.9989318521683403E-2"/>
      </left>
      <right style="medium">
        <color theme="0" tint="-4.9989318521683403E-2"/>
      </right>
      <top style="medium">
        <color theme="0" tint="-0.14996795556505021"/>
      </top>
      <bottom/>
      <diagonal/>
    </border>
    <border>
      <left style="medium">
        <color theme="0" tint="-4.9989318521683403E-2"/>
      </left>
      <right style="medium">
        <color theme="0" tint="-4.9989318521683403E-2"/>
      </right>
      <top style="medium">
        <color theme="0" tint="-0.14996795556505021"/>
      </top>
      <bottom style="medium">
        <color theme="0" tint="-4.9989318521683403E-2"/>
      </bottom>
      <diagonal/>
    </border>
    <border>
      <left style="medium">
        <color theme="0" tint="-4.9989318521683403E-2"/>
      </left>
      <right/>
      <top style="medium">
        <color theme="0" tint="-0.14996795556505021"/>
      </top>
      <bottom/>
      <diagonal/>
    </border>
    <border>
      <left/>
      <right style="medium">
        <color theme="0" tint="-4.9989318521683403E-2"/>
      </right>
      <top/>
      <bottom/>
      <diagonal/>
    </border>
    <border>
      <left style="medium">
        <color theme="0" tint="-4.9989318521683403E-2"/>
      </left>
      <right style="medium">
        <color theme="0" tint="-4.9989318521683403E-2"/>
      </right>
      <top/>
      <bottom/>
      <diagonal/>
    </border>
    <border>
      <left style="medium">
        <color theme="0" tint="-4.9989318521683403E-2"/>
      </left>
      <right/>
      <top/>
      <bottom/>
      <diagonal/>
    </border>
    <border>
      <left style="medium">
        <color theme="0" tint="-0.14996795556505021"/>
      </left>
      <right style="medium">
        <color theme="0" tint="-0.1498764000366222"/>
      </right>
      <top style="medium">
        <color theme="0" tint="-0.14996795556505021"/>
      </top>
      <bottom style="medium">
        <color theme="0" tint="-0.1498764000366222"/>
      </bottom>
      <diagonal/>
    </border>
    <border>
      <left style="medium">
        <color theme="0" tint="-0.1498764000366222"/>
      </left>
      <right style="medium">
        <color theme="0" tint="-0.1498764000366222"/>
      </right>
      <top style="medium">
        <color theme="0" tint="-0.14996795556505021"/>
      </top>
      <bottom style="medium">
        <color theme="0" tint="-0.1498764000366222"/>
      </bottom>
      <diagonal/>
    </border>
    <border>
      <left style="medium">
        <color theme="0" tint="-0.1498764000366222"/>
      </left>
      <right style="medium">
        <color theme="0" tint="-0.14990691854609822"/>
      </right>
      <top style="medium">
        <color theme="0" tint="-0.14996795556505021"/>
      </top>
      <bottom style="medium">
        <color theme="0" tint="-0.1498764000366222"/>
      </bottom>
      <diagonal/>
    </border>
    <border>
      <left style="medium">
        <color theme="0" tint="-0.14996795556505021"/>
      </left>
      <right style="medium">
        <color theme="0" tint="-0.1498764000366222"/>
      </right>
      <top style="medium">
        <color theme="0" tint="-0.1498764000366222"/>
      </top>
      <bottom style="medium">
        <color theme="0" tint="-0.1498764000366222"/>
      </bottom>
      <diagonal/>
    </border>
    <border>
      <left style="medium">
        <color theme="0" tint="-0.14996795556505021"/>
      </left>
      <right style="medium">
        <color theme="0" tint="-0.1498764000366222"/>
      </right>
      <top style="medium">
        <color theme="0" tint="-0.1498764000366222"/>
      </top>
      <bottom style="medium">
        <color theme="0" tint="-0.14996795556505021"/>
      </bottom>
      <diagonal/>
    </border>
    <border>
      <left style="medium">
        <color theme="0" tint="-0.14996795556505021"/>
      </left>
      <right style="medium">
        <color theme="0" tint="-0.14993743705557422"/>
      </right>
      <top style="medium">
        <color theme="0" tint="-0.14996795556505021"/>
      </top>
      <bottom/>
      <diagonal/>
    </border>
    <border>
      <left style="medium">
        <color theme="0" tint="-0.14996795556505021"/>
      </left>
      <right style="medium">
        <color theme="0" tint="-0.14993743705557422"/>
      </right>
      <top/>
      <bottom/>
      <diagonal/>
    </border>
    <border>
      <left style="medium">
        <color theme="0" tint="-0.14996795556505021"/>
      </left>
      <right/>
      <top/>
      <bottom style="medium">
        <color theme="0" tint="-0.14996795556505021"/>
      </bottom>
      <diagonal/>
    </border>
    <border>
      <left style="medium">
        <color theme="0" tint="-0.14999847407452621"/>
      </left>
      <right style="medium">
        <color theme="0" tint="-0.14999847407452621"/>
      </right>
      <top style="medium">
        <color theme="0" tint="-0.14999847407452621"/>
      </top>
      <bottom style="medium">
        <color theme="0" tint="-0.14999847407452621"/>
      </bottom>
      <diagonal/>
    </border>
    <border>
      <left/>
      <right style="medium">
        <color theme="0" tint="-0.14993743705557422"/>
      </right>
      <top style="medium">
        <color theme="0" tint="-0.14996795556505021"/>
      </top>
      <bottom style="medium">
        <color theme="0" tint="-0.14993743705557422"/>
      </bottom>
      <diagonal/>
    </border>
    <border>
      <left/>
      <right style="medium">
        <color theme="0" tint="-0.14993743705557422"/>
      </right>
      <top style="medium">
        <color theme="0" tint="-0.14993743705557422"/>
      </top>
      <bottom style="medium">
        <color theme="0" tint="-0.14993743705557422"/>
      </bottom>
      <diagonal/>
    </border>
    <border>
      <left style="medium">
        <color theme="0" tint="-0.14999847407452621"/>
      </left>
      <right style="medium">
        <color theme="0" tint="-0.14999847407452621"/>
      </right>
      <top style="medium">
        <color theme="0" tint="-0.14999847407452621"/>
      </top>
      <bottom/>
      <diagonal/>
    </border>
    <border>
      <left style="medium">
        <color theme="0" tint="-0.14999847407452621"/>
      </left>
      <right style="medium">
        <color theme="0" tint="-0.14999847407452621"/>
      </right>
      <top/>
      <bottom/>
      <diagonal/>
    </border>
    <border>
      <left style="medium">
        <color theme="0" tint="-0.14999847407452621"/>
      </left>
      <right style="medium">
        <color theme="0" tint="-0.14999847407452621"/>
      </right>
      <top/>
      <bottom style="medium">
        <color theme="0" tint="-0.14999847407452621"/>
      </bottom>
      <diagonal/>
    </border>
    <border>
      <left style="medium">
        <color theme="0" tint="-0.14990691854609822"/>
      </left>
      <right style="medium">
        <color theme="0" tint="-0.14990691854609822"/>
      </right>
      <top/>
      <bottom style="medium">
        <color theme="0" tint="-0.14990691854609822"/>
      </bottom>
      <diagonal/>
    </border>
    <border>
      <left style="medium">
        <color theme="0" tint="-0.14990691854609822"/>
      </left>
      <right style="medium">
        <color theme="0" tint="-0.1498764000366222"/>
      </right>
      <top style="medium">
        <color theme="0" tint="-0.14996795556505021"/>
      </top>
      <bottom style="medium">
        <color theme="0" tint="-0.1498764000366222"/>
      </bottom>
      <diagonal/>
    </border>
    <border>
      <left style="medium">
        <color theme="0" tint="-0.14990691854609822"/>
      </left>
      <right style="medium">
        <color theme="0" tint="-0.14990691854609822"/>
      </right>
      <top style="medium">
        <color theme="0" tint="-0.14990691854609822"/>
      </top>
      <bottom style="medium">
        <color theme="0" tint="-0.14990691854609822"/>
      </bottom>
      <diagonal/>
    </border>
    <border>
      <left style="medium">
        <color theme="0" tint="-0.1498764000366222"/>
      </left>
      <right style="medium">
        <color theme="0" tint="-0.14990691854609822"/>
      </right>
      <top style="medium">
        <color theme="0" tint="-0.1498764000366222"/>
      </top>
      <bottom style="medium">
        <color theme="0" tint="-0.1498764000366222"/>
      </bottom>
      <diagonal/>
    </border>
    <border>
      <left style="medium">
        <color theme="0" tint="-0.1498764000366222"/>
      </left>
      <right style="medium">
        <color theme="0" tint="-0.14990691854609822"/>
      </right>
      <top style="medium">
        <color theme="0" tint="-0.1498764000366222"/>
      </top>
      <bottom style="medium">
        <color theme="0" tint="-0.14990691854609822"/>
      </bottom>
      <diagonal/>
    </border>
    <border>
      <left style="medium">
        <color theme="0" tint="-0.14993743705557422"/>
      </left>
      <right style="medium">
        <color theme="0" tint="-0.14990691854609822"/>
      </right>
      <top style="medium">
        <color theme="0" tint="-0.14996795556505021"/>
      </top>
      <bottom style="medium">
        <color theme="0" tint="-0.14993743705557422"/>
      </bottom>
      <diagonal/>
    </border>
    <border>
      <left/>
      <right style="medium">
        <color theme="0" tint="-0.14993743705557422"/>
      </right>
      <top style="medium">
        <color theme="0" tint="-0.14993743705557422"/>
      </top>
      <bottom style="medium">
        <color theme="0" tint="-0.14996795556505021"/>
      </bottom>
      <diagonal/>
    </border>
    <border>
      <left style="medium">
        <color theme="0" tint="-0.14996795556505021"/>
      </left>
      <right style="medium">
        <color theme="0" tint="-0.14993743705557422"/>
      </right>
      <top style="medium">
        <color theme="0" tint="-0.14993743705557422"/>
      </top>
      <bottom style="medium">
        <color theme="0" tint="-0.14993743705557422"/>
      </bottom>
      <diagonal/>
    </border>
    <border>
      <left style="medium">
        <color theme="0" tint="-0.14993743705557422"/>
      </left>
      <right style="medium">
        <color theme="0" tint="-0.14993743705557422"/>
      </right>
      <top style="medium">
        <color theme="0" tint="-0.14993743705557422"/>
      </top>
      <bottom style="medium">
        <color theme="0" tint="-0.14993743705557422"/>
      </bottom>
      <diagonal/>
    </border>
    <border>
      <left style="medium">
        <color theme="0" tint="-0.14993743705557422"/>
      </left>
      <right style="medium">
        <color theme="0" tint="-0.14996795556505021"/>
      </right>
      <top style="medium">
        <color theme="0" tint="-0.14993743705557422"/>
      </top>
      <bottom style="medium">
        <color theme="0" tint="-0.14993743705557422"/>
      </bottom>
      <diagonal/>
    </border>
    <border>
      <left style="medium">
        <color theme="0" tint="-0.14993743705557422"/>
      </left>
      <right style="medium">
        <color theme="0" tint="-0.14993743705557422"/>
      </right>
      <top style="medium">
        <color theme="0" tint="-0.14993743705557422"/>
      </top>
      <bottom style="medium">
        <color theme="0" tint="-0.14996795556505021"/>
      </bottom>
      <diagonal/>
    </border>
    <border>
      <left style="medium">
        <color theme="0" tint="-0.14993743705557422"/>
      </left>
      <right style="medium">
        <color theme="0" tint="-0.14996795556505021"/>
      </right>
      <top style="medium">
        <color theme="0" tint="-0.14993743705557422"/>
      </top>
      <bottom style="medium">
        <color theme="0" tint="-0.14996795556505021"/>
      </bottom>
      <diagonal/>
    </border>
    <border>
      <left style="medium">
        <color theme="0" tint="-0.14996795556505021"/>
      </left>
      <right style="medium">
        <color theme="0" tint="-0.14993743705557422"/>
      </right>
      <top/>
      <bottom style="medium">
        <color theme="0" tint="-0.14993743705557422"/>
      </bottom>
      <diagonal/>
    </border>
    <border>
      <left style="medium">
        <color theme="0" tint="-0.14996795556505021"/>
      </left>
      <right style="medium">
        <color theme="0" tint="-0.14993743705557422"/>
      </right>
      <top style="medium">
        <color theme="0" tint="-0.14993743705557422"/>
      </top>
      <bottom/>
      <diagonal/>
    </border>
    <border>
      <left/>
      <right style="medium">
        <color theme="0" tint="-0.14993743705557422"/>
      </right>
      <top style="medium">
        <color theme="0" tint="-0.14993743705557422"/>
      </top>
      <bottom/>
      <diagonal/>
    </border>
    <border>
      <left/>
      <right style="medium">
        <color theme="0" tint="-0.14993743705557422"/>
      </right>
      <top/>
      <bottom/>
      <diagonal/>
    </border>
    <border>
      <left/>
      <right style="medium">
        <color theme="0" tint="-0.14993743705557422"/>
      </right>
      <top/>
      <bottom style="medium">
        <color theme="0" tint="-0.14993743705557422"/>
      </bottom>
      <diagonal/>
    </border>
    <border>
      <left style="medium">
        <color theme="0" tint="-0.14996795556505021"/>
      </left>
      <right style="medium">
        <color theme="0" tint="-0.14993743705557422"/>
      </right>
      <top/>
      <bottom style="medium">
        <color theme="0" tint="-0.14996795556505021"/>
      </bottom>
      <diagonal/>
    </border>
    <border>
      <left style="medium">
        <color theme="0" tint="-0.14993743705557422"/>
      </left>
      <right/>
      <top style="medium">
        <color theme="0" tint="-0.14996795556505021"/>
      </top>
      <bottom style="medium">
        <color theme="0" tint="-0.14993743705557422"/>
      </bottom>
      <diagonal/>
    </border>
    <border>
      <left/>
      <right style="medium">
        <color theme="0" tint="-0.14990691854609822"/>
      </right>
      <top/>
      <bottom style="medium">
        <color theme="0" tint="-0.14990691854609822"/>
      </bottom>
      <diagonal/>
    </border>
    <border>
      <left style="medium">
        <color theme="0" tint="-0.14990691854609822"/>
      </left>
      <right style="medium">
        <color theme="0" tint="-0.14990691854609822"/>
      </right>
      <top style="medium">
        <color theme="0" tint="-0.14993743705557422"/>
      </top>
      <bottom style="medium">
        <color theme="0" tint="-0.14990691854609822"/>
      </bottom>
      <diagonal/>
    </border>
    <border>
      <left style="medium">
        <color theme="0" tint="-0.14990691854609822"/>
      </left>
      <right style="medium">
        <color theme="0" tint="-0.14993743705557422"/>
      </right>
      <top style="medium">
        <color theme="0" tint="-0.14993743705557422"/>
      </top>
      <bottom style="medium">
        <color theme="0" tint="-0.14990691854609822"/>
      </bottom>
      <diagonal/>
    </border>
    <border>
      <left style="medium">
        <color theme="0" tint="-0.14996795556505021"/>
      </left>
      <right style="medium">
        <color theme="0" tint="-0.14990691854609822"/>
      </right>
      <top style="medium">
        <color theme="0" tint="-0.14990691854609822"/>
      </top>
      <bottom style="medium">
        <color theme="0" tint="-0.14990691854609822"/>
      </bottom>
      <diagonal/>
    </border>
    <border>
      <left style="medium">
        <color theme="0" tint="-0.14996795556505021"/>
      </left>
      <right style="medium">
        <color theme="0" tint="-0.14990691854609822"/>
      </right>
      <top style="medium">
        <color theme="0" tint="-0.14990691854609822"/>
      </top>
      <bottom style="medium">
        <color theme="0" tint="-0.14996795556505021"/>
      </bottom>
      <diagonal/>
    </border>
    <border>
      <left style="medium">
        <color theme="0" tint="-0.14990691854609822"/>
      </left>
      <right/>
      <top style="medium">
        <color theme="0" tint="-0.14996795556505021"/>
      </top>
      <bottom style="medium">
        <color theme="0" tint="-0.14996795556505021"/>
      </bottom>
      <diagonal/>
    </border>
    <border>
      <left style="medium">
        <color theme="0" tint="-0.14993743705557422"/>
      </left>
      <right style="medium">
        <color theme="0" tint="-0.14993743705557422"/>
      </right>
      <top style="medium">
        <color theme="0" tint="-0.14996795556505021"/>
      </top>
      <bottom style="medium">
        <color theme="0" tint="-0.14996795556505021"/>
      </bottom>
      <diagonal/>
    </border>
    <border>
      <left/>
      <right/>
      <top/>
      <bottom style="thin">
        <color theme="0" tint="-0.14996795556505021"/>
      </bottom>
      <diagonal/>
    </border>
    <border>
      <left style="medium">
        <color theme="0" tint="-0.14993743705557422"/>
      </left>
      <right style="medium">
        <color theme="0" tint="-0.14993743705557422"/>
      </right>
      <top style="thin">
        <color theme="0" tint="-0.14996795556505021"/>
      </top>
      <bottom style="medium">
        <color theme="0" tint="-0.14990691854609822"/>
      </bottom>
      <diagonal/>
    </border>
    <border>
      <left style="medium">
        <color theme="0" tint="-0.14993743705557422"/>
      </left>
      <right style="medium">
        <color theme="0" tint="-0.14996795556505021"/>
      </right>
      <top style="medium">
        <color theme="0" tint="-0.14996795556505021"/>
      </top>
      <bottom style="medium">
        <color theme="0" tint="-0.14996795556505021"/>
      </bottom>
      <diagonal/>
    </border>
    <border>
      <left/>
      <right style="medium">
        <color theme="0" tint="-0.14996795556505021"/>
      </right>
      <top/>
      <bottom style="medium">
        <color theme="0" tint="-0.14996795556505021"/>
      </bottom>
      <diagonal/>
    </border>
    <border>
      <left/>
      <right/>
      <top/>
      <bottom style="medium">
        <color theme="0" tint="-0.14993743705557422"/>
      </bottom>
      <diagonal/>
    </border>
    <border>
      <left/>
      <right/>
      <top style="medium">
        <color theme="0" tint="-0.14993743705557422"/>
      </top>
      <bottom style="medium">
        <color theme="0" tint="-0.14993743705557422"/>
      </bottom>
      <diagonal/>
    </border>
    <border>
      <left style="medium">
        <color theme="0" tint="-0.14993743705557422"/>
      </left>
      <right style="medium">
        <color theme="0" tint="-0.14996795556505021"/>
      </right>
      <top style="medium">
        <color theme="0" tint="-0.14993743705557422"/>
      </top>
      <bottom/>
      <diagonal/>
    </border>
    <border>
      <left style="medium">
        <color theme="0" tint="-0.14996795556505021"/>
      </left>
      <right style="medium">
        <color theme="0" tint="-0.14996795556505021"/>
      </right>
      <top style="medium">
        <color theme="0" tint="-0.14993743705557422"/>
      </top>
      <bottom/>
      <diagonal/>
    </border>
    <border>
      <left style="medium">
        <color theme="0" tint="-0.14993743705557422"/>
      </left>
      <right/>
      <top/>
      <bottom style="medium">
        <color theme="0" tint="-0.14993743705557422"/>
      </bottom>
      <diagonal/>
    </border>
    <border>
      <left style="thick">
        <color theme="0" tint="-0.14996795556505021"/>
      </left>
      <right style="medium">
        <color theme="0" tint="-0.14993743705557422"/>
      </right>
      <top style="medium">
        <color theme="0" tint="-0.14993743705557422"/>
      </top>
      <bottom style="medium">
        <color theme="0" tint="-0.14993743705557422"/>
      </bottom>
      <diagonal/>
    </border>
    <border>
      <left style="medium">
        <color theme="0" tint="-0.14993743705557422"/>
      </left>
      <right/>
      <top style="medium">
        <color theme="0" tint="-0.14993743705557422"/>
      </top>
      <bottom style="medium">
        <color theme="0" tint="-0.14993743705557422"/>
      </bottom>
      <diagonal/>
    </border>
    <border>
      <left style="medium">
        <color theme="0" tint="-0.14993743705557422"/>
      </left>
      <right/>
      <top style="medium">
        <color theme="0" tint="-0.14990691854609822"/>
      </top>
      <bottom style="medium">
        <color theme="0" tint="-0.14993743705557422"/>
      </bottom>
      <diagonal/>
    </border>
    <border>
      <left style="medium">
        <color theme="0" tint="-0.14993743705557422"/>
      </left>
      <right style="medium">
        <color theme="0" tint="-0.14993743705557422"/>
      </right>
      <top style="medium">
        <color theme="0" tint="-0.14993743705557422"/>
      </top>
      <bottom/>
      <diagonal/>
    </border>
    <border>
      <left style="medium">
        <color theme="0" tint="-0.14993743705557422"/>
      </left>
      <right style="medium">
        <color theme="0" tint="-0.14993743705557422"/>
      </right>
      <top/>
      <bottom style="medium">
        <color theme="0" tint="-0.14993743705557422"/>
      </bottom>
      <diagonal/>
    </border>
    <border>
      <left style="medium">
        <color theme="0" tint="-0.14993743705557422"/>
      </left>
      <right style="thick">
        <color theme="0" tint="-0.14996795556505021"/>
      </right>
      <top style="medium">
        <color theme="0" tint="-0.14993743705557422"/>
      </top>
      <bottom style="medium">
        <color theme="0" tint="-0.14993743705557422"/>
      </bottom>
      <diagonal/>
    </border>
    <border>
      <left style="medium">
        <color theme="0" tint="-0.14993743705557422"/>
      </left>
      <right style="medium">
        <color theme="0" tint="-0.14993743705557422"/>
      </right>
      <top style="medium">
        <color theme="0" tint="-0.14990691854609822"/>
      </top>
      <bottom style="medium">
        <color theme="0" tint="-0.14993743705557422"/>
      </bottom>
      <diagonal/>
    </border>
    <border>
      <left style="medium">
        <color theme="0" tint="-0.14996795556505021"/>
      </left>
      <right/>
      <top style="medium">
        <color theme="0" tint="-0.14996795556505021"/>
      </top>
      <bottom/>
      <diagonal/>
    </border>
    <border>
      <left style="medium">
        <color theme="0" tint="-0.14993743705557422"/>
      </left>
      <right style="medium">
        <color theme="0" tint="-0.14993743705557422"/>
      </right>
      <top style="medium">
        <color theme="0" tint="-0.14996795556505021"/>
      </top>
      <bottom/>
      <diagonal/>
    </border>
    <border>
      <left/>
      <right/>
      <top/>
      <bottom style="medium">
        <color theme="0" tint="-0.14990691854609822"/>
      </bottom>
      <diagonal/>
    </border>
    <border>
      <left style="medium">
        <color theme="0" tint="-0.14996795556505021"/>
      </left>
      <right style="medium">
        <color theme="0" tint="-0.14990691854609822"/>
      </right>
      <top style="medium">
        <color theme="0" tint="-0.14996795556505021"/>
      </top>
      <bottom style="medium">
        <color theme="0" tint="-0.14996795556505021"/>
      </bottom>
      <diagonal/>
    </border>
    <border>
      <left style="medium">
        <color theme="0" tint="-0.14990691854609822"/>
      </left>
      <right style="medium">
        <color theme="0" tint="-0.14990691854609822"/>
      </right>
      <top/>
      <bottom style="medium">
        <color theme="0" tint="-0.14993743705557422"/>
      </bottom>
      <diagonal/>
    </border>
    <border>
      <left style="medium">
        <color theme="0" tint="-0.14990691854609822"/>
      </left>
      <right/>
      <top style="medium">
        <color theme="0" tint="-0.14990691854609822"/>
      </top>
      <bottom style="medium">
        <color theme="0" tint="-0.14993743705557422"/>
      </bottom>
      <diagonal/>
    </border>
    <border>
      <left/>
      <right/>
      <top style="medium">
        <color theme="0" tint="-0.14990691854609822"/>
      </top>
      <bottom style="medium">
        <color theme="0" tint="-0.14993743705557422"/>
      </bottom>
      <diagonal/>
    </border>
    <border>
      <left style="medium">
        <color theme="0" tint="-0.14990691854609822"/>
      </left>
      <right/>
      <top style="medium">
        <color theme="0" tint="-0.14993743705557422"/>
      </top>
      <bottom style="medium">
        <color theme="0" tint="-0.14993743705557422"/>
      </bottom>
      <diagonal/>
    </border>
    <border>
      <left/>
      <right style="medium">
        <color theme="0" tint="-0.14990691854609822"/>
      </right>
      <top style="medium">
        <color theme="0" tint="-0.14993743705557422"/>
      </top>
      <bottom style="medium">
        <color theme="0" tint="-0.14993743705557422"/>
      </bottom>
      <diagonal/>
    </border>
    <border>
      <left style="medium">
        <color theme="0" tint="-0.14990691854609822"/>
      </left>
      <right style="medium">
        <color theme="0" tint="-0.14993743705557422"/>
      </right>
      <top style="medium">
        <color theme="0" tint="-0.14993743705557422"/>
      </top>
      <bottom style="medium">
        <color theme="0" tint="-0.14993743705557422"/>
      </bottom>
      <diagonal/>
    </border>
    <border>
      <left style="medium">
        <color theme="0" tint="-0.14990691854609822"/>
      </left>
      <right style="medium">
        <color theme="0" tint="-0.14990691854609822"/>
      </right>
      <top style="medium">
        <color theme="0" tint="-0.1498764000366222"/>
      </top>
      <bottom style="medium">
        <color theme="0" tint="-0.1498764000366222"/>
      </bottom>
      <diagonal/>
    </border>
    <border>
      <left style="medium">
        <color theme="0" tint="-4.9989318521683403E-2"/>
      </left>
      <right style="medium">
        <color theme="0" tint="-4.9989318521683403E-2"/>
      </right>
      <top style="medium">
        <color theme="0" tint="-4.9989318521683403E-2"/>
      </top>
      <bottom style="medium">
        <color theme="0" tint="-4.9989318521683403E-2"/>
      </bottom>
      <diagonal/>
    </border>
    <border>
      <left/>
      <right style="medium">
        <color theme="0" tint="-4.9989318521683403E-2"/>
      </right>
      <top style="medium">
        <color theme="0" tint="-4.9989318521683403E-2"/>
      </top>
      <bottom style="medium">
        <color theme="0" tint="-4.9989318521683403E-2"/>
      </bottom>
      <diagonal/>
    </border>
    <border>
      <left style="medium">
        <color theme="0" tint="-4.9989318521683403E-2"/>
      </left>
      <right/>
      <top style="medium">
        <color theme="0" tint="-4.9989318521683403E-2"/>
      </top>
      <bottom style="medium">
        <color theme="0" tint="-4.9989318521683403E-2"/>
      </bottom>
      <diagonal/>
    </border>
    <border>
      <left/>
      <right style="medium">
        <color theme="0" tint="-4.9989318521683403E-2"/>
      </right>
      <top/>
      <bottom style="medium">
        <color theme="0" tint="-4.9989318521683403E-2"/>
      </bottom>
      <diagonal/>
    </border>
    <border>
      <left style="medium">
        <color theme="0" tint="-0.14993743705557422"/>
      </left>
      <right/>
      <top/>
      <bottom style="medium">
        <color theme="0" tint="-4.9989318521683403E-2"/>
      </bottom>
      <diagonal/>
    </border>
    <border>
      <left style="medium">
        <color rgb="FFD9D9D9"/>
      </left>
      <right style="medium">
        <color rgb="FFD9D9D9"/>
      </right>
      <top style="medium">
        <color rgb="FFD9D9D9"/>
      </top>
      <bottom style="medium">
        <color rgb="FFD9D9D9"/>
      </bottom>
      <diagonal/>
    </border>
    <border>
      <left style="medium">
        <color rgb="FFF2F2F2"/>
      </left>
      <right style="medium">
        <color rgb="FFF2F2F2"/>
      </right>
      <top/>
      <bottom/>
      <diagonal/>
    </border>
    <border>
      <left style="medium">
        <color rgb="FFF2F2F2"/>
      </left>
      <right style="medium">
        <color rgb="FFF2F2F2"/>
      </right>
      <top/>
      <bottom style="medium">
        <color rgb="FFD9D9D9"/>
      </bottom>
      <diagonal/>
    </border>
    <border>
      <left/>
      <right style="medium">
        <color rgb="FFF2F2F2"/>
      </right>
      <top/>
      <bottom style="medium">
        <color rgb="FFF2F2F2"/>
      </bottom>
      <diagonal/>
    </border>
    <border>
      <left style="medium">
        <color rgb="FFF2F2F2"/>
      </left>
      <right/>
      <top/>
      <bottom style="medium">
        <color rgb="FFF2F2F2"/>
      </bottom>
      <diagonal/>
    </border>
    <border>
      <left style="medium">
        <color theme="0" tint="-4.9989318521683403E-2"/>
      </left>
      <right style="medium">
        <color theme="0" tint="-4.9989318521683403E-2"/>
      </right>
      <top/>
      <bottom style="medium">
        <color theme="0" tint="-4.9989318521683403E-2"/>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theme="0" tint="-0.14993743705557422"/>
      </left>
      <right/>
      <top style="medium">
        <color theme="0" tint="-0.14993743705557422"/>
      </top>
      <bottom/>
      <diagonal/>
    </border>
    <border>
      <left/>
      <right/>
      <top style="medium">
        <color theme="0" tint="-0.14993743705557422"/>
      </top>
      <bottom style="medium">
        <color theme="0" tint="-0.14996795556505021"/>
      </bottom>
      <diagonal/>
    </border>
    <border>
      <left style="medium">
        <color theme="0" tint="-0.14993743705557422"/>
      </left>
      <right/>
      <top style="medium">
        <color theme="0" tint="-0.14990691854609822"/>
      </top>
      <bottom/>
      <diagonal/>
    </border>
    <border>
      <left style="medium">
        <color theme="0" tint="-0.14993743705557422"/>
      </left>
      <right/>
      <top style="medium">
        <color rgb="FFE8E8E8"/>
      </top>
      <bottom style="medium">
        <color theme="0" tint="-0.14990691854609822"/>
      </bottom>
      <diagonal/>
    </border>
    <border>
      <left style="medium">
        <color theme="0" tint="-0.14993743705557422"/>
      </left>
      <right/>
      <top style="medium">
        <color theme="0" tint="-0.14993743705557422"/>
      </top>
      <bottom style="medium">
        <color theme="0" tint="-0.14990691854609822"/>
      </bottom>
      <diagonal/>
    </border>
    <border>
      <left style="medium">
        <color theme="0" tint="-0.14993743705557422"/>
      </left>
      <right/>
      <top/>
      <bottom/>
      <diagonal/>
    </border>
    <border>
      <left style="medium">
        <color theme="0" tint="-0.14993743705557422"/>
      </left>
      <right/>
      <top style="medium">
        <color theme="0" tint="-0.14990691854609822"/>
      </top>
      <bottom style="medium">
        <color theme="0" tint="-0.14990691854609822"/>
      </bottom>
      <diagonal/>
    </border>
    <border>
      <left/>
      <right/>
      <top style="medium">
        <color theme="0" tint="-0.14993743705557422"/>
      </top>
      <bottom/>
      <diagonal/>
    </border>
  </borders>
  <cellStyleXfs count="1500">
    <xf numFmtId="0" fontId="0" fillId="0" borderId="0"/>
    <xf numFmtId="0" fontId="34" fillId="0" borderId="0"/>
    <xf numFmtId="0" fontId="35" fillId="0" borderId="0"/>
    <xf numFmtId="0" fontId="36" fillId="0" borderId="0"/>
    <xf numFmtId="0" fontId="37" fillId="0" borderId="0" applyNumberFormat="0" applyFill="0" applyBorder="0" applyAlignment="0" applyProtection="0"/>
    <xf numFmtId="0" fontId="38" fillId="0" borderId="6" applyNumberFormat="0" applyFill="0" applyAlignment="0" applyProtection="0"/>
    <xf numFmtId="0" fontId="39" fillId="0" borderId="7" applyNumberFormat="0" applyFill="0" applyAlignment="0" applyProtection="0"/>
    <xf numFmtId="0" fontId="40" fillId="0" borderId="8"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9" applyNumberFormat="0" applyAlignment="0" applyProtection="0"/>
    <xf numFmtId="0" fontId="45" fillId="11" borderId="10" applyNumberFormat="0" applyAlignment="0" applyProtection="0"/>
    <xf numFmtId="0" fontId="46" fillId="11" borderId="9" applyNumberFormat="0" applyAlignment="0" applyProtection="0"/>
    <xf numFmtId="0" fontId="47" fillId="0" borderId="11" applyNumberFormat="0" applyFill="0" applyAlignment="0" applyProtection="0"/>
    <xf numFmtId="0" fontId="48" fillId="12" borderId="12" applyNumberFormat="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14" applyNumberFormat="0" applyFill="0" applyAlignment="0" applyProtection="0"/>
    <xf numFmtId="0" fontId="52"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52" fillId="37" borderId="0" applyNumberFormat="0" applyBorder="0" applyAlignment="0" applyProtection="0"/>
    <xf numFmtId="0" fontId="18" fillId="0" borderId="0"/>
    <xf numFmtId="0" fontId="18" fillId="13" borderId="13" applyNumberFormat="0" applyFont="0" applyAlignment="0" applyProtection="0"/>
    <xf numFmtId="0" fontId="18" fillId="0" borderId="0"/>
    <xf numFmtId="0" fontId="18" fillId="13" borderId="13" applyNumberFormat="0" applyFont="0" applyAlignment="0" applyProtection="0"/>
    <xf numFmtId="0" fontId="18" fillId="0" borderId="0"/>
    <xf numFmtId="0" fontId="18" fillId="0" borderId="0"/>
    <xf numFmtId="0" fontId="18" fillId="13" borderId="13" applyNumberFormat="0" applyFont="0" applyAlignment="0" applyProtection="0"/>
    <xf numFmtId="0" fontId="18" fillId="13" borderId="13" applyNumberFormat="0" applyFont="0" applyAlignment="0" applyProtection="0"/>
    <xf numFmtId="0" fontId="18" fillId="13" borderId="13" applyNumberFormat="0" applyFont="0" applyAlignment="0" applyProtection="0"/>
    <xf numFmtId="0" fontId="17" fillId="13" borderId="13" applyNumberFormat="0" applyFont="0" applyAlignment="0" applyProtection="0"/>
    <xf numFmtId="0" fontId="17" fillId="13" borderId="13" applyNumberFormat="0" applyFont="0" applyAlignment="0" applyProtection="0"/>
    <xf numFmtId="0" fontId="17" fillId="0" borderId="0"/>
    <xf numFmtId="0" fontId="17" fillId="13" borderId="13" applyNumberFormat="0" applyFont="0" applyAlignment="0" applyProtection="0"/>
    <xf numFmtId="0" fontId="17" fillId="23"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23"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19"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16"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19"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13" borderId="13" applyNumberFormat="0" applyFont="0" applyAlignment="0" applyProtection="0"/>
    <xf numFmtId="0" fontId="17" fillId="0" borderId="0"/>
    <xf numFmtId="0" fontId="17" fillId="13" borderId="13" applyNumberFormat="0" applyFont="0" applyAlignment="0" applyProtection="0"/>
    <xf numFmtId="0" fontId="17" fillId="13" borderId="13" applyNumberFormat="0" applyFont="0" applyAlignment="0" applyProtection="0"/>
    <xf numFmtId="0" fontId="17" fillId="0" borderId="0"/>
    <xf numFmtId="0" fontId="17" fillId="13" borderId="13" applyNumberFormat="0" applyFont="0" applyAlignment="0" applyProtection="0"/>
    <xf numFmtId="0" fontId="17" fillId="23"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23"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19"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16"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19"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19"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24" borderId="0" applyNumberFormat="0" applyBorder="0" applyAlignment="0" applyProtection="0"/>
    <xf numFmtId="0" fontId="17" fillId="23" borderId="0" applyNumberFormat="0" applyBorder="0" applyAlignment="0" applyProtection="0"/>
    <xf numFmtId="0" fontId="17" fillId="16"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15"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20" borderId="0" applyNumberFormat="0" applyBorder="0" applyAlignment="0" applyProtection="0"/>
    <xf numFmtId="0" fontId="53" fillId="0" borderId="0"/>
    <xf numFmtId="0" fontId="17" fillId="0" borderId="0"/>
    <xf numFmtId="0" fontId="17" fillId="13" borderId="13" applyNumberFormat="0" applyFont="0" applyAlignment="0" applyProtection="0"/>
    <xf numFmtId="0" fontId="17" fillId="0" borderId="0"/>
    <xf numFmtId="0" fontId="17" fillId="13" borderId="13" applyNumberFormat="0" applyFont="0" applyAlignment="0" applyProtection="0"/>
    <xf numFmtId="0" fontId="17" fillId="0" borderId="0"/>
    <xf numFmtId="0" fontId="17" fillId="0" borderId="0"/>
    <xf numFmtId="0" fontId="17" fillId="13" borderId="13" applyNumberFormat="0" applyFont="0" applyAlignment="0" applyProtection="0"/>
    <xf numFmtId="0" fontId="17" fillId="13" borderId="13" applyNumberFormat="0" applyFont="0" applyAlignment="0" applyProtection="0"/>
    <xf numFmtId="0" fontId="17" fillId="13" borderId="13" applyNumberFormat="0" applyFont="0" applyAlignment="0" applyProtection="0"/>
    <xf numFmtId="0" fontId="17" fillId="13" borderId="13" applyNumberFormat="0" applyFont="0" applyAlignment="0" applyProtection="0"/>
    <xf numFmtId="0" fontId="17" fillId="13" borderId="13" applyNumberFormat="0" applyFont="0" applyAlignment="0" applyProtection="0"/>
    <xf numFmtId="0" fontId="17" fillId="0" borderId="0"/>
    <xf numFmtId="0" fontId="17" fillId="13" borderId="13" applyNumberFormat="0" applyFont="0" applyAlignment="0" applyProtection="0"/>
    <xf numFmtId="0" fontId="17" fillId="23"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23"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19"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16"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19"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0" borderId="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13" borderId="13" applyNumberFormat="0" applyFont="0" applyAlignment="0" applyProtection="0"/>
    <xf numFmtId="0" fontId="17" fillId="0" borderId="0"/>
    <xf numFmtId="0" fontId="17" fillId="13" borderId="13"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23"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15"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19"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3" applyNumberFormat="0" applyFont="0" applyAlignment="0" applyProtection="0"/>
    <xf numFmtId="0" fontId="17" fillId="0" borderId="0"/>
    <xf numFmtId="0" fontId="17" fillId="13" borderId="13" applyNumberFormat="0" applyFont="0" applyAlignment="0" applyProtection="0"/>
    <xf numFmtId="0" fontId="17" fillId="0" borderId="0"/>
    <xf numFmtId="0" fontId="17" fillId="0" borderId="0"/>
    <xf numFmtId="0" fontId="17" fillId="13" borderId="13" applyNumberFormat="0" applyFont="0" applyAlignment="0" applyProtection="0"/>
    <xf numFmtId="0" fontId="17" fillId="13" borderId="13" applyNumberFormat="0" applyFont="0" applyAlignment="0" applyProtection="0"/>
    <xf numFmtId="0" fontId="17" fillId="13" borderId="13" applyNumberFormat="0" applyFont="0" applyAlignment="0" applyProtection="0"/>
    <xf numFmtId="0" fontId="17" fillId="13" borderId="13" applyNumberFormat="0" applyFont="0" applyAlignment="0" applyProtection="0"/>
    <xf numFmtId="0" fontId="17" fillId="13" borderId="13" applyNumberFormat="0" applyFont="0" applyAlignment="0" applyProtection="0"/>
    <xf numFmtId="0" fontId="17" fillId="0" borderId="0"/>
    <xf numFmtId="0" fontId="17" fillId="13" borderId="13" applyNumberFormat="0" applyFont="0" applyAlignment="0" applyProtection="0"/>
    <xf numFmtId="0" fontId="17" fillId="23"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23"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19"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16"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19"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0" borderId="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13" borderId="13" applyNumberFormat="0" applyFont="0" applyAlignment="0" applyProtection="0"/>
    <xf numFmtId="0" fontId="17" fillId="0" borderId="0"/>
    <xf numFmtId="0" fontId="17" fillId="13" borderId="13"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23"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15"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19"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6" fillId="0" borderId="0"/>
    <xf numFmtId="0" fontId="16" fillId="13" borderId="13"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32" fillId="0" borderId="0"/>
    <xf numFmtId="0" fontId="15" fillId="0" borderId="0"/>
    <xf numFmtId="0" fontId="32" fillId="0" borderId="0"/>
    <xf numFmtId="0" fontId="14" fillId="0" borderId="0"/>
    <xf numFmtId="0" fontId="14" fillId="13" borderId="13" applyNumberFormat="0" applyFont="0" applyAlignment="0" applyProtection="0"/>
    <xf numFmtId="0" fontId="14" fillId="13" borderId="13" applyNumberFormat="0" applyFont="0" applyAlignment="0" applyProtection="0"/>
    <xf numFmtId="0" fontId="14" fillId="0" borderId="0"/>
    <xf numFmtId="0" fontId="14" fillId="0" borderId="0"/>
    <xf numFmtId="0" fontId="14" fillId="13" borderId="13" applyNumberFormat="0" applyFont="0" applyAlignment="0" applyProtection="0"/>
    <xf numFmtId="0" fontId="14" fillId="23"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19"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16"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19"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3" fillId="13" borderId="13" applyNumberFormat="0" applyFont="0" applyAlignment="0" applyProtection="0"/>
    <xf numFmtId="0" fontId="13" fillId="0" borderId="0"/>
    <xf numFmtId="0" fontId="13" fillId="13" borderId="13"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23"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9"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2" fillId="13" borderId="13" applyNumberFormat="0" applyFont="0" applyAlignment="0" applyProtection="0"/>
    <xf numFmtId="0" fontId="12" fillId="13" borderId="13" applyNumberFormat="0" applyFont="0" applyAlignment="0" applyProtection="0"/>
    <xf numFmtId="0" fontId="12" fillId="0" borderId="0"/>
    <xf numFmtId="0" fontId="12" fillId="13" borderId="13" applyNumberFormat="0" applyFont="0" applyAlignment="0" applyProtection="0"/>
    <xf numFmtId="0" fontId="12" fillId="23"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23"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19"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16"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19"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1" fillId="0" borderId="0"/>
    <xf numFmtId="0" fontId="11" fillId="13" borderId="13"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0" fillId="0" borderId="0"/>
    <xf numFmtId="0" fontId="10" fillId="13" borderId="13"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9" fillId="0" borderId="0"/>
    <xf numFmtId="0" fontId="8" fillId="0" borderId="0"/>
    <xf numFmtId="0" fontId="32" fillId="0" borderId="0"/>
    <xf numFmtId="0" fontId="54" fillId="0" borderId="0"/>
    <xf numFmtId="0" fontId="32" fillId="0" borderId="0"/>
    <xf numFmtId="0" fontId="54" fillId="0" borderId="0"/>
    <xf numFmtId="0" fontId="32" fillId="0" borderId="0"/>
    <xf numFmtId="0" fontId="32" fillId="0" borderId="0"/>
    <xf numFmtId="0" fontId="32" fillId="0" borderId="0"/>
    <xf numFmtId="0" fontId="56" fillId="0" borderId="0"/>
    <xf numFmtId="0" fontId="54" fillId="0" borderId="0"/>
    <xf numFmtId="0" fontId="57" fillId="0" borderId="0"/>
    <xf numFmtId="0" fontId="54" fillId="0" borderId="0"/>
    <xf numFmtId="0" fontId="54" fillId="0" borderId="0"/>
    <xf numFmtId="0" fontId="54" fillId="0" borderId="0"/>
    <xf numFmtId="0" fontId="55" fillId="0" borderId="0"/>
    <xf numFmtId="0" fontId="32" fillId="0" borderId="0"/>
    <xf numFmtId="0" fontId="54" fillId="0" borderId="0"/>
    <xf numFmtId="0" fontId="32" fillId="0" borderId="0"/>
    <xf numFmtId="0" fontId="54" fillId="0" borderId="0"/>
    <xf numFmtId="0" fontId="32" fillId="0" borderId="0"/>
    <xf numFmtId="0" fontId="32" fillId="0" borderId="0"/>
    <xf numFmtId="0" fontId="54" fillId="0" borderId="0"/>
    <xf numFmtId="0" fontId="32" fillId="0" borderId="0"/>
    <xf numFmtId="0" fontId="54" fillId="0" borderId="0"/>
    <xf numFmtId="0" fontId="32" fillId="0" borderId="0"/>
    <xf numFmtId="0" fontId="32" fillId="0" borderId="0"/>
    <xf numFmtId="0" fontId="54" fillId="0" borderId="0"/>
    <xf numFmtId="0" fontId="32" fillId="0" borderId="0"/>
    <xf numFmtId="0" fontId="54" fillId="0" borderId="0"/>
    <xf numFmtId="0" fontId="32" fillId="0" borderId="0"/>
    <xf numFmtId="0" fontId="8" fillId="0" borderId="0"/>
    <xf numFmtId="0" fontId="8" fillId="0" borderId="0"/>
    <xf numFmtId="0" fontId="32" fillId="0" borderId="0"/>
    <xf numFmtId="0" fontId="59" fillId="0" borderId="0"/>
    <xf numFmtId="0" fontId="59" fillId="0" borderId="0"/>
    <xf numFmtId="0" fontId="59" fillId="0" borderId="0"/>
    <xf numFmtId="0" fontId="59" fillId="0" borderId="0"/>
    <xf numFmtId="0" fontId="7" fillId="0" borderId="0"/>
    <xf numFmtId="0" fontId="7" fillId="0" borderId="0"/>
    <xf numFmtId="0" fontId="7" fillId="13" borderId="13" applyNumberFormat="0" applyFont="0" applyAlignment="0" applyProtection="0"/>
    <xf numFmtId="0" fontId="7" fillId="0" borderId="0"/>
    <xf numFmtId="0" fontId="7" fillId="0" borderId="0"/>
    <xf numFmtId="0" fontId="7" fillId="13" borderId="13" applyNumberFormat="0" applyFont="0" applyAlignment="0" applyProtection="0"/>
    <xf numFmtId="0" fontId="7" fillId="13" borderId="13" applyNumberFormat="0" applyFont="0" applyAlignment="0" applyProtection="0"/>
    <xf numFmtId="0" fontId="7" fillId="13" borderId="13"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3" borderId="13"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3" borderId="13" applyNumberFormat="0" applyFont="0" applyAlignment="0" applyProtection="0"/>
    <xf numFmtId="0" fontId="7" fillId="23"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13" borderId="13" applyNumberFormat="0" applyFont="0" applyAlignment="0" applyProtection="0"/>
    <xf numFmtId="0" fontId="7" fillId="27"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13" borderId="13" applyNumberFormat="0" applyFont="0" applyAlignment="0" applyProtection="0"/>
    <xf numFmtId="0" fontId="7" fillId="31" borderId="0" applyNumberFormat="0" applyBorder="0" applyAlignment="0" applyProtection="0"/>
    <xf numFmtId="0" fontId="7" fillId="32" borderId="0" applyNumberFormat="0" applyBorder="0" applyAlignment="0" applyProtection="0"/>
    <xf numFmtId="0" fontId="7" fillId="13" borderId="13" applyNumberFormat="0" applyFont="0" applyAlignment="0" applyProtection="0"/>
    <xf numFmtId="0" fontId="7" fillId="0" borderId="0"/>
    <xf numFmtId="0" fontId="7" fillId="35" borderId="0" applyNumberFormat="0" applyBorder="0" applyAlignment="0" applyProtection="0"/>
    <xf numFmtId="0" fontId="7" fillId="36" borderId="0" applyNumberFormat="0" applyBorder="0" applyAlignment="0" applyProtection="0"/>
    <xf numFmtId="0" fontId="7" fillId="0" borderId="0"/>
    <xf numFmtId="0" fontId="32" fillId="0" borderId="0"/>
    <xf numFmtId="0" fontId="34" fillId="0" borderId="0"/>
    <xf numFmtId="0" fontId="54" fillId="13" borderId="13" applyNumberFormat="0" applyFont="0" applyAlignment="0" applyProtection="0"/>
    <xf numFmtId="0" fontId="54" fillId="13" borderId="13" applyNumberFormat="0" applyFont="0" applyAlignment="0" applyProtection="0"/>
    <xf numFmtId="0" fontId="7" fillId="0" borderId="0"/>
    <xf numFmtId="0" fontId="32" fillId="0" borderId="0"/>
    <xf numFmtId="0" fontId="32" fillId="0" borderId="0"/>
    <xf numFmtId="0" fontId="32" fillId="0" borderId="0"/>
    <xf numFmtId="0" fontId="32" fillId="0" borderId="0"/>
    <xf numFmtId="0" fontId="32" fillId="0" borderId="0"/>
    <xf numFmtId="0" fontId="32" fillId="0" borderId="0"/>
    <xf numFmtId="0" fontId="7" fillId="0" borderId="0"/>
    <xf numFmtId="0" fontId="7" fillId="0" borderId="0"/>
    <xf numFmtId="0" fontId="7" fillId="13" borderId="13" applyNumberFormat="0" applyFont="0" applyAlignment="0" applyProtection="0"/>
    <xf numFmtId="0" fontId="7" fillId="0" borderId="0"/>
    <xf numFmtId="0" fontId="7" fillId="13" borderId="13" applyNumberFormat="0" applyFont="0" applyAlignment="0" applyProtection="0"/>
    <xf numFmtId="0" fontId="7" fillId="0" borderId="0"/>
    <xf numFmtId="0" fontId="7" fillId="0" borderId="0"/>
    <xf numFmtId="0" fontId="7" fillId="13" borderId="13" applyNumberFormat="0" applyFont="0" applyAlignment="0" applyProtection="0"/>
    <xf numFmtId="0" fontId="7" fillId="13" borderId="13" applyNumberFormat="0" applyFont="0" applyAlignment="0" applyProtection="0"/>
    <xf numFmtId="0" fontId="7" fillId="13" borderId="13" applyNumberFormat="0" applyFont="0" applyAlignment="0" applyProtection="0"/>
    <xf numFmtId="0" fontId="7" fillId="13" borderId="13" applyNumberFormat="0" applyFont="0" applyAlignment="0" applyProtection="0"/>
    <xf numFmtId="0" fontId="7" fillId="13" borderId="13" applyNumberFormat="0" applyFont="0" applyAlignment="0" applyProtection="0"/>
    <xf numFmtId="0" fontId="7" fillId="0" borderId="0"/>
    <xf numFmtId="0" fontId="7" fillId="13" borderId="13" applyNumberFormat="0" applyFont="0" applyAlignment="0" applyProtection="0"/>
    <xf numFmtId="0" fontId="7" fillId="23"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3" borderId="13" applyNumberFormat="0" applyFont="0" applyAlignment="0" applyProtection="0"/>
    <xf numFmtId="0" fontId="7" fillId="0" borderId="0"/>
    <xf numFmtId="0" fontId="7" fillId="13" borderId="13" applyNumberFormat="0" applyFont="0" applyAlignment="0" applyProtection="0"/>
    <xf numFmtId="0" fontId="7" fillId="13" borderId="13" applyNumberFormat="0" applyFont="0" applyAlignment="0" applyProtection="0"/>
    <xf numFmtId="0" fontId="7" fillId="0" borderId="0"/>
    <xf numFmtId="0" fontId="7" fillId="13" borderId="13" applyNumberFormat="0" applyFont="0" applyAlignment="0" applyProtection="0"/>
    <xf numFmtId="0" fontId="7" fillId="23"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0" borderId="0" applyNumberFormat="0" applyBorder="0" applyAlignment="0" applyProtection="0"/>
    <xf numFmtId="0" fontId="7" fillId="0" borderId="0"/>
    <xf numFmtId="0" fontId="7" fillId="13" borderId="13" applyNumberFormat="0" applyFont="0" applyAlignment="0" applyProtection="0"/>
    <xf numFmtId="0" fontId="7" fillId="0" borderId="0"/>
    <xf numFmtId="0" fontId="7" fillId="13" borderId="13" applyNumberFormat="0" applyFont="0" applyAlignment="0" applyProtection="0"/>
    <xf numFmtId="0" fontId="7" fillId="0" borderId="0"/>
    <xf numFmtId="0" fontId="7" fillId="0" borderId="0"/>
    <xf numFmtId="0" fontId="7" fillId="13" borderId="13" applyNumberFormat="0" applyFont="0" applyAlignment="0" applyProtection="0"/>
    <xf numFmtId="0" fontId="7" fillId="13" borderId="13" applyNumberFormat="0" applyFont="0" applyAlignment="0" applyProtection="0"/>
    <xf numFmtId="0" fontId="7" fillId="13" borderId="13" applyNumberFormat="0" applyFont="0" applyAlignment="0" applyProtection="0"/>
    <xf numFmtId="0" fontId="7" fillId="13" borderId="13" applyNumberFormat="0" applyFont="0" applyAlignment="0" applyProtection="0"/>
    <xf numFmtId="0" fontId="7" fillId="13" borderId="13" applyNumberFormat="0" applyFont="0" applyAlignment="0" applyProtection="0"/>
    <xf numFmtId="0" fontId="7" fillId="0" borderId="0"/>
    <xf numFmtId="0" fontId="7" fillId="13" borderId="13" applyNumberFormat="0" applyFont="0" applyAlignment="0" applyProtection="0"/>
    <xf numFmtId="0" fontId="7" fillId="23"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0" borderId="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3" borderId="13" applyNumberFormat="0" applyFont="0" applyAlignment="0" applyProtection="0"/>
    <xf numFmtId="0" fontId="7" fillId="0" borderId="0"/>
    <xf numFmtId="0" fontId="7" fillId="13" borderId="13"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3" applyNumberFormat="0" applyFont="0" applyAlignment="0" applyProtection="0"/>
    <xf numFmtId="0" fontId="7" fillId="0" borderId="0"/>
    <xf numFmtId="0" fontId="7" fillId="13" borderId="13" applyNumberFormat="0" applyFont="0" applyAlignment="0" applyProtection="0"/>
    <xf numFmtId="0" fontId="7" fillId="0" borderId="0"/>
    <xf numFmtId="0" fontId="7" fillId="0" borderId="0"/>
    <xf numFmtId="0" fontId="7" fillId="13" borderId="13" applyNumberFormat="0" applyFont="0" applyAlignment="0" applyProtection="0"/>
    <xf numFmtId="0" fontId="7" fillId="13" borderId="13" applyNumberFormat="0" applyFont="0" applyAlignment="0" applyProtection="0"/>
    <xf numFmtId="0" fontId="7" fillId="13" borderId="13" applyNumberFormat="0" applyFont="0" applyAlignment="0" applyProtection="0"/>
    <xf numFmtId="0" fontId="7" fillId="13" borderId="13" applyNumberFormat="0" applyFont="0" applyAlignment="0" applyProtection="0"/>
    <xf numFmtId="0" fontId="7" fillId="13" borderId="13" applyNumberFormat="0" applyFont="0" applyAlignment="0" applyProtection="0"/>
    <xf numFmtId="0" fontId="7" fillId="0" borderId="0"/>
    <xf numFmtId="0" fontId="7" fillId="13" borderId="13" applyNumberFormat="0" applyFont="0" applyAlignment="0" applyProtection="0"/>
    <xf numFmtId="0" fontId="7" fillId="23"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0" borderId="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3" borderId="13" applyNumberFormat="0" applyFont="0" applyAlignment="0" applyProtection="0"/>
    <xf numFmtId="0" fontId="7" fillId="0" borderId="0"/>
    <xf numFmtId="0" fontId="7" fillId="13" borderId="13"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3"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34" fillId="0" borderId="0"/>
    <xf numFmtId="0" fontId="7" fillId="0" borderId="0"/>
    <xf numFmtId="0" fontId="7" fillId="13" borderId="13" applyNumberFormat="0" applyFont="0" applyAlignment="0" applyProtection="0"/>
    <xf numFmtId="0" fontId="7" fillId="13" borderId="13" applyNumberFormat="0" applyFont="0" applyAlignment="0" applyProtection="0"/>
    <xf numFmtId="0" fontId="7" fillId="0" borderId="0"/>
    <xf numFmtId="0" fontId="7" fillId="0" borderId="0"/>
    <xf numFmtId="0" fontId="7" fillId="13" borderId="13" applyNumberFormat="0" applyFont="0" applyAlignment="0" applyProtection="0"/>
    <xf numFmtId="0" fontId="7" fillId="23"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3" borderId="13" applyNumberFormat="0" applyFont="0" applyAlignment="0" applyProtection="0"/>
    <xf numFmtId="0" fontId="7" fillId="0" borderId="0"/>
    <xf numFmtId="0" fontId="7" fillId="13" borderId="13"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3" borderId="13" applyNumberFormat="0" applyFont="0" applyAlignment="0" applyProtection="0"/>
    <xf numFmtId="0" fontId="7" fillId="13" borderId="13" applyNumberFormat="0" applyFont="0" applyAlignment="0" applyProtection="0"/>
    <xf numFmtId="0" fontId="7" fillId="0" borderId="0"/>
    <xf numFmtId="0" fontId="7" fillId="13" borderId="13" applyNumberFormat="0" applyFont="0" applyAlignment="0" applyProtection="0"/>
    <xf numFmtId="0" fontId="7" fillId="23"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3"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3"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19"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0" borderId="0"/>
    <xf numFmtId="0" fontId="7" fillId="0" borderId="0"/>
    <xf numFmtId="0" fontId="32" fillId="0" borderId="0"/>
    <xf numFmtId="0" fontId="60" fillId="0" borderId="0"/>
    <xf numFmtId="0" fontId="60" fillId="0" borderId="0"/>
    <xf numFmtId="0" fontId="60" fillId="0" borderId="0"/>
    <xf numFmtId="0" fontId="60" fillId="0" borderId="0"/>
    <xf numFmtId="0" fontId="32" fillId="0" borderId="0"/>
    <xf numFmtId="0" fontId="32" fillId="0" borderId="0"/>
    <xf numFmtId="0" fontId="7" fillId="0" borderId="0"/>
    <xf numFmtId="0" fontId="7" fillId="0" borderId="0"/>
    <xf numFmtId="0" fontId="32" fillId="0" borderId="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32" fillId="0" borderId="0"/>
    <xf numFmtId="0" fontId="7" fillId="13" borderId="1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 fillId="0" borderId="0"/>
    <xf numFmtId="0" fontId="7" fillId="0" borderId="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7" fillId="0" borderId="0" applyFont="0" applyFill="0" applyBorder="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3" borderId="13" applyNumberFormat="0" applyFont="0" applyAlignment="0" applyProtection="0"/>
    <xf numFmtId="0" fontId="7" fillId="0" borderId="0"/>
    <xf numFmtId="0" fontId="7" fillId="13" borderId="13" applyNumberFormat="0" applyFont="0" applyAlignment="0" applyProtection="0"/>
    <xf numFmtId="0" fontId="7" fillId="13" borderId="13" applyNumberFormat="0" applyFont="0" applyAlignment="0" applyProtection="0"/>
    <xf numFmtId="0" fontId="7" fillId="0" borderId="0"/>
    <xf numFmtId="0" fontId="7" fillId="13" borderId="13" applyNumberFormat="0" applyFont="0" applyAlignment="0" applyProtection="0"/>
    <xf numFmtId="0" fontId="7" fillId="23"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0" borderId="0" applyNumberFormat="0" applyBorder="0" applyAlignment="0" applyProtection="0"/>
    <xf numFmtId="0" fontId="7" fillId="0" borderId="0"/>
    <xf numFmtId="0" fontId="7" fillId="13" borderId="13" applyNumberFormat="0" applyFont="0" applyAlignment="0" applyProtection="0"/>
    <xf numFmtId="0" fontId="7" fillId="0" borderId="0"/>
    <xf numFmtId="0" fontId="7" fillId="13" borderId="13" applyNumberFormat="0" applyFont="0" applyAlignment="0" applyProtection="0"/>
    <xf numFmtId="0" fontId="7" fillId="0" borderId="0"/>
    <xf numFmtId="0" fontId="7" fillId="0" borderId="0"/>
    <xf numFmtId="0" fontId="7" fillId="13" borderId="13" applyNumberFormat="0" applyFont="0" applyAlignment="0" applyProtection="0"/>
    <xf numFmtId="0" fontId="7" fillId="13" borderId="13" applyNumberFormat="0" applyFont="0" applyAlignment="0" applyProtection="0"/>
    <xf numFmtId="0" fontId="7" fillId="13" borderId="13" applyNumberFormat="0" applyFont="0" applyAlignment="0" applyProtection="0"/>
    <xf numFmtId="0" fontId="7" fillId="13" borderId="13" applyNumberFormat="0" applyFont="0" applyAlignment="0" applyProtection="0"/>
    <xf numFmtId="0" fontId="7" fillId="13" borderId="13" applyNumberFormat="0" applyFont="0" applyAlignment="0" applyProtection="0"/>
    <xf numFmtId="0" fontId="7" fillId="0" borderId="0"/>
    <xf numFmtId="0" fontId="7" fillId="13" borderId="13" applyNumberFormat="0" applyFont="0" applyAlignment="0" applyProtection="0"/>
    <xf numFmtId="0" fontId="7" fillId="23"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0" borderId="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3" borderId="13" applyNumberFormat="0" applyFont="0" applyAlignment="0" applyProtection="0"/>
    <xf numFmtId="0" fontId="7" fillId="0" borderId="0"/>
    <xf numFmtId="0" fontId="7" fillId="13" borderId="13"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3" applyNumberFormat="0" applyFont="0" applyAlignment="0" applyProtection="0"/>
    <xf numFmtId="0" fontId="7" fillId="0" borderId="0"/>
    <xf numFmtId="0" fontId="7" fillId="13" borderId="13" applyNumberFormat="0" applyFont="0" applyAlignment="0" applyProtection="0"/>
    <xf numFmtId="0" fontId="7" fillId="0" borderId="0"/>
    <xf numFmtId="0" fontId="7" fillId="0" borderId="0"/>
    <xf numFmtId="0" fontId="7" fillId="13" borderId="13" applyNumberFormat="0" applyFont="0" applyAlignment="0" applyProtection="0"/>
    <xf numFmtId="0" fontId="7" fillId="13" borderId="13" applyNumberFormat="0" applyFont="0" applyAlignment="0" applyProtection="0"/>
    <xf numFmtId="0" fontId="7" fillId="13" borderId="13" applyNumberFormat="0" applyFont="0" applyAlignment="0" applyProtection="0"/>
    <xf numFmtId="0" fontId="7" fillId="13" borderId="13" applyNumberFormat="0" applyFont="0" applyAlignment="0" applyProtection="0"/>
    <xf numFmtId="0" fontId="7" fillId="13" borderId="13" applyNumberFormat="0" applyFont="0" applyAlignment="0" applyProtection="0"/>
    <xf numFmtId="0" fontId="7" fillId="0" borderId="0"/>
    <xf numFmtId="0" fontId="7" fillId="13" borderId="13" applyNumberFormat="0" applyFont="0" applyAlignment="0" applyProtection="0"/>
    <xf numFmtId="0" fontId="7" fillId="23"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0" borderId="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3" borderId="13" applyNumberFormat="0" applyFont="0" applyAlignment="0" applyProtection="0"/>
    <xf numFmtId="0" fontId="7" fillId="0" borderId="0"/>
    <xf numFmtId="0" fontId="7" fillId="13" borderId="13"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3"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13" borderId="13" applyNumberFormat="0" applyFont="0" applyAlignment="0" applyProtection="0"/>
    <xf numFmtId="0" fontId="7" fillId="13" borderId="13" applyNumberFormat="0" applyFont="0" applyAlignment="0" applyProtection="0"/>
    <xf numFmtId="0" fontId="7" fillId="0" borderId="0"/>
    <xf numFmtId="0" fontId="7" fillId="0" borderId="0"/>
    <xf numFmtId="0" fontId="7" fillId="13" borderId="13" applyNumberFormat="0" applyFont="0" applyAlignment="0" applyProtection="0"/>
    <xf numFmtId="0" fontId="7" fillId="23"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3" borderId="13" applyNumberFormat="0" applyFont="0" applyAlignment="0" applyProtection="0"/>
    <xf numFmtId="0" fontId="7" fillId="0" borderId="0"/>
    <xf numFmtId="0" fontId="7" fillId="13" borderId="13"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3" borderId="13" applyNumberFormat="0" applyFont="0" applyAlignment="0" applyProtection="0"/>
    <xf numFmtId="0" fontId="7" fillId="13" borderId="13" applyNumberFormat="0" applyFont="0" applyAlignment="0" applyProtection="0"/>
    <xf numFmtId="0" fontId="7" fillId="0" borderId="0"/>
    <xf numFmtId="0" fontId="7" fillId="13" borderId="13" applyNumberFormat="0" applyFont="0" applyAlignment="0" applyProtection="0"/>
    <xf numFmtId="0" fontId="7" fillId="23"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3"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3"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60" fillId="0" borderId="0"/>
    <xf numFmtId="0" fontId="60" fillId="0" borderId="0"/>
    <xf numFmtId="0" fontId="60" fillId="0" borderId="0"/>
    <xf numFmtId="0" fontId="60" fillId="0" borderId="0"/>
    <xf numFmtId="0" fontId="32" fillId="0" borderId="0"/>
    <xf numFmtId="0" fontId="32" fillId="0" borderId="0"/>
    <xf numFmtId="0" fontId="32" fillId="0" borderId="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54" fillId="13" borderId="13" applyNumberFormat="0" applyFont="0" applyAlignment="0" applyProtection="0"/>
    <xf numFmtId="0" fontId="32" fillId="0" borderId="0"/>
    <xf numFmtId="0" fontId="6" fillId="0" borderId="0"/>
    <xf numFmtId="0" fontId="32" fillId="0" borderId="0"/>
    <xf numFmtId="0" fontId="32" fillId="0" borderId="0"/>
    <xf numFmtId="0" fontId="36" fillId="0" borderId="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3" fillId="0" borderId="0"/>
    <xf numFmtId="0" fontId="81" fillId="0" borderId="0" applyNumberFormat="0" applyFill="0" applyBorder="0" applyAlignment="0" applyProtection="0"/>
    <xf numFmtId="0" fontId="82" fillId="9" borderId="0" applyNumberFormat="0" applyBorder="0" applyAlignment="0" applyProtection="0"/>
    <xf numFmtId="0" fontId="3" fillId="0" borderId="0"/>
    <xf numFmtId="0" fontId="3" fillId="13" borderId="1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98" fillId="0" borderId="0"/>
    <xf numFmtId="0" fontId="1" fillId="0" borderId="0"/>
    <xf numFmtId="0" fontId="137"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1077">
    <xf numFmtId="0" fontId="0" fillId="0" borderId="0" xfId="0"/>
    <xf numFmtId="0" fontId="21" fillId="0" borderId="0" xfId="1437" applyFont="1" applyAlignment="1">
      <alignment horizontal="center" vertical="center"/>
    </xf>
    <xf numFmtId="0" fontId="23" fillId="0" borderId="0" xfId="1437" applyFont="1" applyAlignment="1">
      <alignment horizontal="center" vertical="center" wrapText="1"/>
    </xf>
    <xf numFmtId="1" fontId="23" fillId="0" borderId="0" xfId="1437" applyNumberFormat="1" applyFont="1" applyAlignment="1">
      <alignment horizontal="center" vertical="center"/>
    </xf>
    <xf numFmtId="0" fontId="23" fillId="0" borderId="0" xfId="1437" applyFont="1" applyAlignment="1">
      <alignment horizontal="center" vertical="center"/>
    </xf>
    <xf numFmtId="0" fontId="27" fillId="4" borderId="4" xfId="1437" applyFont="1" applyFill="1" applyBorder="1" applyAlignment="1">
      <alignment horizontal="right" vertical="center"/>
    </xf>
    <xf numFmtId="0" fontId="27" fillId="4" borderId="1" xfId="1437" applyFont="1" applyFill="1" applyBorder="1" applyAlignment="1">
      <alignment horizontal="right" vertical="center"/>
    </xf>
    <xf numFmtId="0" fontId="68" fillId="0" borderId="0" xfId="1437" applyFont="1" applyAlignment="1">
      <alignment horizontal="right" vertical="center"/>
    </xf>
    <xf numFmtId="0" fontId="69" fillId="0" borderId="0" xfId="1437" applyFont="1" applyAlignment="1">
      <alignment horizontal="right" vertical="center"/>
    </xf>
    <xf numFmtId="0" fontId="21" fillId="0" borderId="0" xfId="1437" applyFont="1" applyAlignment="1">
      <alignment horizontal="right" vertical="center"/>
    </xf>
    <xf numFmtId="0" fontId="67" fillId="0" borderId="0" xfId="1437" applyFont="1" applyAlignment="1">
      <alignment horizontal="center" vertical="center"/>
    </xf>
    <xf numFmtId="1" fontId="67" fillId="0" borderId="0" xfId="1437" applyNumberFormat="1" applyFont="1" applyAlignment="1">
      <alignment horizontal="center" vertical="center"/>
    </xf>
    <xf numFmtId="0" fontId="24" fillId="0" borderId="0" xfId="1437" applyFont="1" applyAlignment="1">
      <alignment horizontal="right" vertical="center"/>
    </xf>
    <xf numFmtId="0" fontId="65" fillId="0" borderId="0" xfId="1437" applyFont="1" applyAlignment="1">
      <alignment horizontal="center" vertical="center"/>
    </xf>
    <xf numFmtId="0" fontId="19" fillId="0" borderId="0" xfId="1437" applyFont="1" applyAlignment="1">
      <alignment horizontal="right" vertical="center"/>
    </xf>
    <xf numFmtId="0" fontId="19" fillId="0" borderId="0" xfId="1437" applyFont="1"/>
    <xf numFmtId="0" fontId="19" fillId="0" borderId="0" xfId="1437" applyFont="1" applyAlignment="1">
      <alignment horizontal="right"/>
    </xf>
    <xf numFmtId="0" fontId="21" fillId="0" borderId="0" xfId="1437" applyFont="1"/>
    <xf numFmtId="0" fontId="29" fillId="6" borderId="19" xfId="1437" applyFont="1" applyFill="1" applyBorder="1" applyAlignment="1">
      <alignment horizontal="center" vertical="center" wrapText="1"/>
    </xf>
    <xf numFmtId="0" fontId="24" fillId="0" borderId="0" xfId="1437" applyFont="1" applyAlignment="1">
      <alignment vertical="distributed"/>
    </xf>
    <xf numFmtId="0" fontId="65" fillId="0" borderId="0" xfId="1437" applyFont="1" applyAlignment="1">
      <alignment vertical="distributed"/>
    </xf>
    <xf numFmtId="0" fontId="30" fillId="38" borderId="19" xfId="1437" applyFont="1" applyFill="1" applyBorder="1" applyAlignment="1">
      <alignment horizontal="center" vertical="center" wrapText="1"/>
    </xf>
    <xf numFmtId="0" fontId="31" fillId="38" borderId="19" xfId="1437" applyFont="1" applyFill="1" applyBorder="1" applyAlignment="1">
      <alignment horizontal="center" vertical="center"/>
    </xf>
    <xf numFmtId="1" fontId="21" fillId="0" borderId="0" xfId="1437" applyNumberFormat="1" applyFont="1"/>
    <xf numFmtId="0" fontId="27" fillId="38" borderId="20" xfId="1437" applyFont="1" applyFill="1" applyBorder="1" applyAlignment="1">
      <alignment horizontal="center" vertical="center" wrapText="1"/>
    </xf>
    <xf numFmtId="0" fontId="27" fillId="38" borderId="21" xfId="1437" applyFont="1" applyFill="1" applyBorder="1" applyAlignment="1">
      <alignment horizontal="center" vertical="center"/>
    </xf>
    <xf numFmtId="0" fontId="27" fillId="38" borderId="22" xfId="1437" applyFont="1" applyFill="1" applyBorder="1" applyAlignment="1">
      <alignment horizontal="center" vertical="center"/>
    </xf>
    <xf numFmtId="0" fontId="24" fillId="0" borderId="0" xfId="1437" applyFont="1"/>
    <xf numFmtId="0" fontId="74" fillId="38" borderId="19" xfId="1437" applyFont="1" applyFill="1" applyBorder="1" applyAlignment="1">
      <alignment horizontal="center" vertical="center" wrapText="1"/>
    </xf>
    <xf numFmtId="0" fontId="22" fillId="0" borderId="23" xfId="1437" applyFont="1" applyBorder="1" applyAlignment="1">
      <alignment horizontal="center" vertical="center" wrapText="1"/>
    </xf>
    <xf numFmtId="0" fontId="22" fillId="0" borderId="24" xfId="1437" applyFont="1" applyBorder="1" applyAlignment="1">
      <alignment horizontal="center" vertical="center" wrapText="1"/>
    </xf>
    <xf numFmtId="0" fontId="22" fillId="0" borderId="0" xfId="1437" applyFont="1" applyAlignment="1">
      <alignment horizontal="center" vertical="center" wrapText="1"/>
    </xf>
    <xf numFmtId="0" fontId="28" fillId="40" borderId="19" xfId="1440" applyFont="1" applyFill="1" applyBorder="1" applyAlignment="1">
      <alignment horizontal="center" vertical="center"/>
    </xf>
    <xf numFmtId="1" fontId="26" fillId="0" borderId="0" xfId="1440" applyNumberFormat="1" applyFont="1" applyAlignment="1">
      <alignment horizontal="center" vertical="center"/>
    </xf>
    <xf numFmtId="1" fontId="23" fillId="0" borderId="0" xfId="1440" applyNumberFormat="1" applyFont="1" applyAlignment="1">
      <alignment horizontal="center" vertical="center"/>
    </xf>
    <xf numFmtId="1" fontId="25" fillId="5" borderId="1" xfId="1440" applyNumberFormat="1" applyFont="1" applyFill="1" applyBorder="1" applyAlignment="1">
      <alignment horizontal="center" vertical="center"/>
    </xf>
    <xf numFmtId="1" fontId="19" fillId="0" borderId="0" xfId="1440" applyNumberFormat="1" applyFont="1" applyAlignment="1">
      <alignment horizontal="center" vertical="center"/>
    </xf>
    <xf numFmtId="0" fontId="19" fillId="0" borderId="0" xfId="462" applyFont="1"/>
    <xf numFmtId="1" fontId="23" fillId="0" borderId="0" xfId="462" applyNumberFormat="1" applyFont="1" applyAlignment="1">
      <alignment horizontal="center" vertical="center"/>
    </xf>
    <xf numFmtId="1" fontId="19" fillId="0" borderId="0" xfId="462" applyNumberFormat="1" applyFont="1"/>
    <xf numFmtId="1" fontId="25" fillId="5" borderId="4" xfId="1441" applyNumberFormat="1" applyFont="1" applyFill="1" applyBorder="1" applyAlignment="1">
      <alignment horizontal="center" vertical="center" wrapText="1"/>
    </xf>
    <xf numFmtId="1" fontId="25" fillId="0" borderId="4" xfId="1441" applyNumberFormat="1" applyFont="1" applyBorder="1" applyAlignment="1">
      <alignment horizontal="center" vertical="center" wrapText="1"/>
    </xf>
    <xf numFmtId="1" fontId="25" fillId="0" borderId="1" xfId="1441" applyNumberFormat="1" applyFont="1" applyBorder="1" applyAlignment="1">
      <alignment horizontal="center" vertical="center" wrapText="1"/>
    </xf>
    <xf numFmtId="0" fontId="76" fillId="0" borderId="0" xfId="1441" applyFont="1" applyAlignment="1">
      <alignment readingOrder="2"/>
    </xf>
    <xf numFmtId="0" fontId="76" fillId="2" borderId="0" xfId="1441" applyFont="1" applyFill="1" applyAlignment="1">
      <alignment readingOrder="2"/>
    </xf>
    <xf numFmtId="0" fontId="20" fillId="0" borderId="0" xfId="1441" applyFont="1" applyAlignment="1">
      <alignment readingOrder="2"/>
    </xf>
    <xf numFmtId="0" fontId="20" fillId="0" borderId="0" xfId="1441" applyFont="1" applyAlignment="1">
      <alignment horizontal="center" readingOrder="2"/>
    </xf>
    <xf numFmtId="0" fontId="76" fillId="0" borderId="0" xfId="1441" applyFont="1" applyAlignment="1">
      <alignment horizontal="center" readingOrder="2"/>
    </xf>
    <xf numFmtId="0" fontId="27" fillId="38" borderId="19" xfId="1442" applyFont="1" applyFill="1" applyBorder="1" applyAlignment="1">
      <alignment horizontal="center" vertical="center" readingOrder="2"/>
    </xf>
    <xf numFmtId="0" fontId="28" fillId="38" borderId="19" xfId="1441" applyFont="1" applyFill="1" applyBorder="1" applyAlignment="1">
      <alignment horizontal="center" vertical="center" wrapText="1" readingOrder="2"/>
    </xf>
    <xf numFmtId="0" fontId="28" fillId="38" borderId="19" xfId="1441" applyFont="1" applyFill="1" applyBorder="1" applyAlignment="1">
      <alignment horizontal="center" vertical="center" wrapText="1"/>
    </xf>
    <xf numFmtId="0" fontId="23" fillId="0" borderId="0" xfId="1442" applyFont="1" applyAlignment="1">
      <alignment horizontal="center" vertical="center" readingOrder="2"/>
    </xf>
    <xf numFmtId="0" fontId="27" fillId="38" borderId="19" xfId="1437" applyFont="1" applyFill="1" applyBorder="1" applyAlignment="1">
      <alignment horizontal="center" vertical="center" wrapText="1"/>
    </xf>
    <xf numFmtId="0" fontId="27" fillId="38" borderId="19" xfId="1437" applyFont="1" applyFill="1" applyBorder="1" applyAlignment="1">
      <alignment horizontal="center" vertical="center"/>
    </xf>
    <xf numFmtId="0" fontId="19" fillId="0" borderId="0" xfId="1437" applyFont="1" applyAlignment="1">
      <alignment horizontal="right" readingOrder="2"/>
    </xf>
    <xf numFmtId="0" fontId="27" fillId="40" borderId="19" xfId="1440" applyFont="1" applyFill="1" applyBorder="1" applyAlignment="1">
      <alignment horizontal="center" vertical="center"/>
    </xf>
    <xf numFmtId="0" fontId="27" fillId="40" borderId="19" xfId="1440" applyFont="1" applyFill="1" applyBorder="1" applyAlignment="1">
      <alignment horizontal="center" vertical="center" wrapText="1"/>
    </xf>
    <xf numFmtId="0" fontId="28" fillId="40" borderId="19" xfId="1440" applyFont="1" applyFill="1" applyBorder="1" applyAlignment="1">
      <alignment horizontal="center" vertical="center" wrapText="1"/>
    </xf>
    <xf numFmtId="0" fontId="28" fillId="38" borderId="19" xfId="462" applyFont="1" applyFill="1" applyBorder="1" applyAlignment="1">
      <alignment horizontal="center" vertical="center" wrapText="1" readingOrder="2"/>
    </xf>
    <xf numFmtId="0" fontId="24" fillId="0" borderId="0" xfId="1437" applyFont="1" applyAlignment="1">
      <alignment horizontal="center" vertical="center"/>
    </xf>
    <xf numFmtId="1" fontId="22" fillId="0" borderId="0" xfId="1437" applyNumberFormat="1" applyFont="1" applyAlignment="1">
      <alignment horizontal="center" vertical="center"/>
    </xf>
    <xf numFmtId="0" fontId="29" fillId="4" borderId="1" xfId="1439" applyFont="1" applyFill="1" applyBorder="1" applyAlignment="1">
      <alignment horizontal="right" vertical="center"/>
    </xf>
    <xf numFmtId="0" fontId="29" fillId="4" borderId="4" xfId="1439" applyFont="1" applyFill="1" applyBorder="1" applyAlignment="1">
      <alignment horizontal="right" vertical="center"/>
    </xf>
    <xf numFmtId="0" fontId="29" fillId="4" borderId="1" xfId="1437" applyFont="1" applyFill="1" applyBorder="1" applyAlignment="1">
      <alignment horizontal="right" vertical="center"/>
    </xf>
    <xf numFmtId="1" fontId="76" fillId="0" borderId="0" xfId="1441" applyNumberFormat="1" applyFont="1" applyAlignment="1">
      <alignment readingOrder="2"/>
    </xf>
    <xf numFmtId="0" fontId="66" fillId="0" borderId="4" xfId="1437" applyFont="1" applyBorder="1" applyAlignment="1">
      <alignment horizontal="center" vertical="center"/>
    </xf>
    <xf numFmtId="0" fontId="66" fillId="5" borderId="4" xfId="1437" applyFont="1" applyFill="1" applyBorder="1" applyAlignment="1">
      <alignment horizontal="center" vertical="center"/>
    </xf>
    <xf numFmtId="0" fontId="66" fillId="5" borderId="3" xfId="1437" applyFont="1" applyFill="1" applyBorder="1" applyAlignment="1">
      <alignment horizontal="center" vertical="center"/>
    </xf>
    <xf numFmtId="1" fontId="23" fillId="5" borderId="4" xfId="1441" applyNumberFormat="1" applyFont="1" applyFill="1" applyBorder="1" applyAlignment="1">
      <alignment horizontal="center" vertical="center" wrapText="1"/>
    </xf>
    <xf numFmtId="1" fontId="21" fillId="0" borderId="0" xfId="1437" applyNumberFormat="1" applyFont="1" applyAlignment="1">
      <alignment horizontal="center" vertical="center"/>
    </xf>
    <xf numFmtId="0" fontId="27" fillId="4" borderId="38" xfId="1437" applyFont="1" applyFill="1" applyBorder="1" applyAlignment="1">
      <alignment horizontal="right" vertical="center"/>
    </xf>
    <xf numFmtId="0" fontId="27" fillId="4" borderId="16" xfId="1437" applyFont="1" applyFill="1" applyBorder="1" applyAlignment="1">
      <alignment horizontal="right" vertical="center"/>
    </xf>
    <xf numFmtId="9" fontId="27" fillId="38" borderId="19" xfId="1437" applyNumberFormat="1" applyFont="1" applyFill="1" applyBorder="1" applyAlignment="1">
      <alignment horizontal="center" vertical="center"/>
    </xf>
    <xf numFmtId="0" fontId="24" fillId="0" borderId="0" xfId="1437" applyFont="1" applyAlignment="1">
      <alignment horizontal="right" vertical="center" wrapText="1"/>
    </xf>
    <xf numFmtId="9" fontId="27" fillId="38" borderId="19" xfId="1437" applyNumberFormat="1" applyFont="1" applyFill="1" applyBorder="1" applyAlignment="1">
      <alignment horizontal="center" vertical="center" wrapText="1"/>
    </xf>
    <xf numFmtId="0" fontId="0" fillId="0" borderId="0" xfId="0" applyAlignment="1">
      <alignment readingOrder="1"/>
    </xf>
    <xf numFmtId="0" fontId="0" fillId="0" borderId="0" xfId="0" applyAlignment="1">
      <alignment textRotation="90" readingOrder="1"/>
    </xf>
    <xf numFmtId="0" fontId="22" fillId="0" borderId="0" xfId="1440" applyFont="1" applyAlignment="1">
      <alignment vertical="center" readingOrder="2"/>
    </xf>
    <xf numFmtId="0" fontId="32" fillId="0" borderId="0" xfId="472"/>
    <xf numFmtId="0" fontId="0" fillId="0" borderId="0" xfId="0" applyAlignment="1">
      <alignment wrapText="1"/>
    </xf>
    <xf numFmtId="0" fontId="30" fillId="38" borderId="0" xfId="1437" applyFont="1" applyFill="1" applyAlignment="1">
      <alignment horizontal="center" vertical="center" wrapText="1"/>
    </xf>
    <xf numFmtId="0" fontId="27" fillId="38" borderId="2" xfId="1437" applyFont="1" applyFill="1" applyBorder="1" applyAlignment="1">
      <alignment horizontal="center" vertical="center" wrapText="1"/>
    </xf>
    <xf numFmtId="0" fontId="27" fillId="38" borderId="2" xfId="1437" applyFont="1" applyFill="1" applyBorder="1" applyAlignment="1">
      <alignment horizontal="center" vertical="center"/>
    </xf>
    <xf numFmtId="0" fontId="29" fillId="38" borderId="2" xfId="1437" applyFont="1" applyFill="1" applyBorder="1" applyAlignment="1">
      <alignment horizontal="center" vertical="center" wrapText="1"/>
    </xf>
    <xf numFmtId="0" fontId="29" fillId="38" borderId="42" xfId="462" applyFont="1" applyFill="1" applyBorder="1" applyAlignment="1">
      <alignment horizontal="center" vertical="center" wrapText="1" readingOrder="2"/>
    </xf>
    <xf numFmtId="0" fontId="29" fillId="38" borderId="43" xfId="462" applyFont="1" applyFill="1" applyBorder="1" applyAlignment="1">
      <alignment horizontal="center" vertical="center" wrapText="1" readingOrder="2"/>
    </xf>
    <xf numFmtId="0" fontId="29" fillId="38" borderId="44" xfId="462" applyFont="1" applyFill="1" applyBorder="1" applyAlignment="1">
      <alignment horizontal="center" vertical="center" wrapText="1" readingOrder="2"/>
    </xf>
    <xf numFmtId="0" fontId="29" fillId="38" borderId="40" xfId="462" applyFont="1" applyFill="1" applyBorder="1" applyAlignment="1">
      <alignment horizontal="center" vertical="center" wrapText="1" readingOrder="2"/>
    </xf>
    <xf numFmtId="1" fontId="0" fillId="0" borderId="0" xfId="0" applyNumberFormat="1" applyAlignment="1">
      <alignment readingOrder="1"/>
    </xf>
    <xf numFmtId="0" fontId="84" fillId="0" borderId="0" xfId="1441" applyFont="1" applyAlignment="1">
      <alignment horizontal="center" vertical="center"/>
    </xf>
    <xf numFmtId="0" fontId="27" fillId="38" borderId="19" xfId="1441" applyFont="1" applyFill="1" applyBorder="1" applyAlignment="1">
      <alignment horizontal="center" vertical="center" wrapText="1"/>
    </xf>
    <xf numFmtId="0" fontId="84" fillId="0" borderId="0" xfId="1441" applyFont="1" applyAlignment="1">
      <alignment horizontal="right" vertical="center"/>
    </xf>
    <xf numFmtId="0" fontId="73" fillId="0" borderId="0" xfId="1441" applyFont="1" applyAlignment="1">
      <alignment horizontal="right"/>
    </xf>
    <xf numFmtId="0" fontId="73" fillId="0" borderId="0" xfId="1441" applyFont="1"/>
    <xf numFmtId="1" fontId="86" fillId="0" borderId="0" xfId="1441" applyNumberFormat="1" applyFont="1" applyAlignment="1">
      <alignment horizontal="center" vertical="center" wrapText="1"/>
    </xf>
    <xf numFmtId="2" fontId="84" fillId="0" borderId="0" xfId="1441" applyNumberFormat="1" applyFont="1" applyAlignment="1">
      <alignment horizontal="center" vertical="center"/>
    </xf>
    <xf numFmtId="2" fontId="27" fillId="38" borderId="19" xfId="1441" applyNumberFormat="1" applyFont="1" applyFill="1" applyBorder="1" applyAlignment="1">
      <alignment horizontal="center" vertical="center" wrapText="1"/>
    </xf>
    <xf numFmtId="2" fontId="28" fillId="38" borderId="19" xfId="1441" applyNumberFormat="1" applyFont="1" applyFill="1" applyBorder="1" applyAlignment="1">
      <alignment horizontal="center" vertical="center" wrapText="1"/>
    </xf>
    <xf numFmtId="1" fontId="84" fillId="0" borderId="0" xfId="1441" applyNumberFormat="1" applyFont="1" applyAlignment="1">
      <alignment horizontal="center" vertical="center"/>
    </xf>
    <xf numFmtId="2" fontId="84" fillId="0" borderId="0" xfId="1441" applyNumberFormat="1" applyFont="1" applyAlignment="1">
      <alignment vertical="center" wrapText="1" readingOrder="2"/>
    </xf>
    <xf numFmtId="2" fontId="84" fillId="0" borderId="0" xfId="1441" applyNumberFormat="1" applyFont="1" applyAlignment="1">
      <alignment horizontal="right" vertical="center"/>
    </xf>
    <xf numFmtId="0" fontId="27" fillId="38" borderId="20" xfId="1441" applyFont="1" applyFill="1" applyBorder="1" applyAlignment="1">
      <alignment horizontal="center" vertical="center" wrapText="1"/>
    </xf>
    <xf numFmtId="0" fontId="27" fillId="38" borderId="21" xfId="1441" applyFont="1" applyFill="1" applyBorder="1" applyAlignment="1">
      <alignment horizontal="center" vertical="center" wrapText="1"/>
    </xf>
    <xf numFmtId="0" fontId="28" fillId="38" borderId="21" xfId="1441" applyFont="1" applyFill="1" applyBorder="1" applyAlignment="1">
      <alignment horizontal="center" vertical="center" wrapText="1"/>
    </xf>
    <xf numFmtId="0" fontId="28" fillId="38" borderId="21" xfId="1441" applyFont="1" applyFill="1" applyBorder="1" applyAlignment="1">
      <alignment horizontal="center" vertical="center" wrapText="1" readingOrder="2"/>
    </xf>
    <xf numFmtId="0" fontId="28" fillId="38" borderId="22" xfId="1441" applyFont="1" applyFill="1" applyBorder="1" applyAlignment="1">
      <alignment horizontal="center" vertical="center" wrapText="1"/>
    </xf>
    <xf numFmtId="3" fontId="89" fillId="0" borderId="0" xfId="1441" applyNumberFormat="1" applyFont="1" applyAlignment="1">
      <alignment horizontal="center" wrapText="1"/>
    </xf>
    <xf numFmtId="3" fontId="76" fillId="0" borderId="0" xfId="1441" applyNumberFormat="1" applyFont="1" applyAlignment="1">
      <alignment readingOrder="2"/>
    </xf>
    <xf numFmtId="164" fontId="25" fillId="0" borderId="4" xfId="1441" applyNumberFormat="1" applyFont="1" applyBorder="1" applyAlignment="1">
      <alignment horizontal="center" vertical="center" wrapText="1"/>
    </xf>
    <xf numFmtId="164" fontId="23" fillId="0" borderId="0" xfId="1441" applyNumberFormat="1" applyFont="1" applyAlignment="1">
      <alignment horizontal="center" vertical="center" wrapText="1"/>
    </xf>
    <xf numFmtId="3" fontId="21" fillId="0" borderId="0" xfId="1437" applyNumberFormat="1" applyFont="1"/>
    <xf numFmtId="0" fontId="90" fillId="0" borderId="0" xfId="1490" applyFont="1"/>
    <xf numFmtId="0" fontId="32" fillId="0" borderId="0" xfId="0" applyFont="1" applyAlignment="1">
      <alignment readingOrder="1"/>
    </xf>
    <xf numFmtId="0" fontId="29" fillId="38" borderId="19" xfId="1437" applyFont="1" applyFill="1" applyBorder="1" applyAlignment="1">
      <alignment horizontal="center" vertical="center" wrapText="1"/>
    </xf>
    <xf numFmtId="0" fontId="27" fillId="4" borderId="4" xfId="1439" applyFont="1" applyFill="1" applyBorder="1" applyAlignment="1">
      <alignment horizontal="right" vertical="center" wrapText="1"/>
    </xf>
    <xf numFmtId="0" fontId="27" fillId="4" borderId="1" xfId="1439" applyFont="1" applyFill="1" applyBorder="1" applyAlignment="1">
      <alignment horizontal="right" vertical="center" wrapText="1"/>
    </xf>
    <xf numFmtId="0" fontId="27" fillId="4" borderId="1" xfId="1437" applyFont="1" applyFill="1" applyBorder="1" applyAlignment="1">
      <alignment horizontal="right" vertical="center" wrapText="1"/>
    </xf>
    <xf numFmtId="9" fontId="29" fillId="38" borderId="19" xfId="1437" applyNumberFormat="1" applyFont="1" applyFill="1" applyBorder="1" applyAlignment="1">
      <alignment horizontal="center" vertical="center" wrapText="1"/>
    </xf>
    <xf numFmtId="0" fontId="27" fillId="38" borderId="44" xfId="462" applyFont="1" applyFill="1" applyBorder="1" applyAlignment="1">
      <alignment horizontal="center" vertical="center" wrapText="1" readingOrder="2"/>
    </xf>
    <xf numFmtId="0" fontId="27" fillId="38" borderId="43" xfId="462" applyFont="1" applyFill="1" applyBorder="1" applyAlignment="1">
      <alignment horizontal="center" vertical="center" wrapText="1" readingOrder="2"/>
    </xf>
    <xf numFmtId="0" fontId="28" fillId="38" borderId="2" xfId="462" applyFont="1" applyFill="1" applyBorder="1" applyAlignment="1">
      <alignment horizontal="center" vertical="center" wrapText="1" readingOrder="2"/>
    </xf>
    <xf numFmtId="0" fontId="92" fillId="0" borderId="0" xfId="0" applyFont="1"/>
    <xf numFmtId="0" fontId="29" fillId="38" borderId="2" xfId="462" applyFont="1" applyFill="1" applyBorder="1" applyAlignment="1">
      <alignment horizontal="center" vertical="center" wrapText="1" readingOrder="2"/>
    </xf>
    <xf numFmtId="0" fontId="30" fillId="38" borderId="2" xfId="462" applyFont="1" applyFill="1" applyBorder="1" applyAlignment="1">
      <alignment horizontal="center" vertical="center" wrapText="1" readingOrder="2"/>
    </xf>
    <xf numFmtId="0" fontId="30" fillId="38" borderId="44" xfId="462" applyFont="1" applyFill="1" applyBorder="1" applyAlignment="1">
      <alignment horizontal="center" vertical="center" wrapText="1" readingOrder="2"/>
    </xf>
    <xf numFmtId="0" fontId="19" fillId="0" borderId="0" xfId="1437" applyFont="1" applyAlignment="1">
      <alignment horizontal="center" vertical="center"/>
    </xf>
    <xf numFmtId="0" fontId="27" fillId="6" borderId="19" xfId="1437" applyFont="1" applyFill="1" applyBorder="1" applyAlignment="1">
      <alignment horizontal="center" vertical="center" wrapText="1"/>
    </xf>
    <xf numFmtId="1" fontId="19" fillId="0" borderId="0" xfId="1437" applyNumberFormat="1" applyFont="1" applyAlignment="1">
      <alignment horizontal="center" vertical="center"/>
    </xf>
    <xf numFmtId="0" fontId="96" fillId="0" borderId="0" xfId="0" applyFont="1"/>
    <xf numFmtId="0" fontId="85" fillId="0" borderId="0" xfId="1441" applyFont="1" applyAlignment="1">
      <alignment horizontal="right"/>
    </xf>
    <xf numFmtId="0" fontId="27" fillId="4" borderId="2" xfId="1437" applyFont="1" applyFill="1" applyBorder="1" applyAlignment="1">
      <alignment horizontal="right" vertical="center"/>
    </xf>
    <xf numFmtId="3" fontId="25" fillId="3" borderId="1" xfId="1437" applyNumberFormat="1" applyFont="1" applyFill="1" applyBorder="1" applyAlignment="1">
      <alignment horizontal="center" vertical="center"/>
    </xf>
    <xf numFmtId="3" fontId="25" fillId="0" borderId="4" xfId="1437" applyNumberFormat="1" applyFont="1" applyBorder="1" applyAlignment="1">
      <alignment horizontal="center" vertical="center"/>
    </xf>
    <xf numFmtId="3" fontId="0" fillId="0" borderId="0" xfId="0" applyNumberFormat="1"/>
    <xf numFmtId="0" fontId="32" fillId="0" borderId="0" xfId="0" applyFont="1"/>
    <xf numFmtId="1" fontId="22" fillId="3" borderId="0" xfId="1437" applyNumberFormat="1" applyFont="1" applyFill="1" applyAlignment="1">
      <alignment horizontal="center" vertical="center"/>
    </xf>
    <xf numFmtId="0" fontId="66" fillId="3" borderId="4" xfId="1437" applyFont="1" applyFill="1" applyBorder="1" applyAlignment="1">
      <alignment horizontal="center" vertical="center"/>
    </xf>
    <xf numFmtId="0" fontId="19" fillId="3" borderId="0" xfId="462" applyFont="1" applyFill="1"/>
    <xf numFmtId="0" fontId="76" fillId="3" borderId="0" xfId="1441" applyFont="1" applyFill="1" applyAlignment="1">
      <alignment readingOrder="2"/>
    </xf>
    <xf numFmtId="1" fontId="84" fillId="3" borderId="0" xfId="1441" applyNumberFormat="1" applyFont="1" applyFill="1" applyAlignment="1">
      <alignment horizontal="center" vertical="center"/>
    </xf>
    <xf numFmtId="0" fontId="84" fillId="3" borderId="0" xfId="1441" applyFont="1" applyFill="1" applyAlignment="1">
      <alignment horizontal="center" vertical="center"/>
    </xf>
    <xf numFmtId="0" fontId="73" fillId="3" borderId="0" xfId="1441" applyFont="1" applyFill="1"/>
    <xf numFmtId="0" fontId="90" fillId="3" borderId="0" xfId="1490" applyFont="1" applyFill="1"/>
    <xf numFmtId="0" fontId="67" fillId="3" borderId="0" xfId="1437" applyFont="1" applyFill="1" applyAlignment="1">
      <alignment horizontal="center" vertical="center"/>
    </xf>
    <xf numFmtId="0" fontId="21" fillId="3" borderId="0" xfId="1437" applyFont="1" applyFill="1"/>
    <xf numFmtId="0" fontId="19" fillId="3" borderId="0" xfId="1437" applyFont="1" applyFill="1"/>
    <xf numFmtId="0" fontId="0" fillId="3" borderId="0" xfId="0" applyFill="1"/>
    <xf numFmtId="0" fontId="0" fillId="3" borderId="0" xfId="0" applyFill="1" applyAlignment="1">
      <alignment readingOrder="1"/>
    </xf>
    <xf numFmtId="0" fontId="19" fillId="3" borderId="0" xfId="1437" applyFont="1" applyFill="1" applyAlignment="1">
      <alignment horizontal="center" vertical="center"/>
    </xf>
    <xf numFmtId="1" fontId="19" fillId="3" borderId="0" xfId="1437" applyNumberFormat="1" applyFont="1" applyFill="1" applyAlignment="1">
      <alignment horizontal="center" vertical="center"/>
    </xf>
    <xf numFmtId="0" fontId="21" fillId="3" borderId="0" xfId="1437" applyFont="1" applyFill="1" applyAlignment="1">
      <alignment horizontal="center" vertical="center"/>
    </xf>
    <xf numFmtId="0" fontId="27" fillId="4" borderId="52" xfId="1437" applyFont="1" applyFill="1" applyBorder="1" applyAlignment="1">
      <alignment horizontal="right" vertical="center"/>
    </xf>
    <xf numFmtId="0" fontId="27" fillId="4" borderId="53" xfId="1437" applyFont="1" applyFill="1" applyBorder="1" applyAlignment="1">
      <alignment horizontal="right" vertical="center"/>
    </xf>
    <xf numFmtId="3" fontId="23" fillId="0" borderId="0" xfId="1437" applyNumberFormat="1" applyFont="1" applyAlignment="1">
      <alignment horizontal="center" vertical="center"/>
    </xf>
    <xf numFmtId="0" fontId="99" fillId="41" borderId="54" xfId="0" applyFont="1" applyFill="1" applyBorder="1" applyAlignment="1">
      <alignment horizontal="left" vertical="top" wrapText="1"/>
    </xf>
    <xf numFmtId="0" fontId="99" fillId="41" borderId="54" xfId="0" applyFont="1" applyFill="1" applyBorder="1" applyAlignment="1">
      <alignment horizontal="center" vertical="center" wrapText="1"/>
    </xf>
    <xf numFmtId="0" fontId="99" fillId="42" borderId="54" xfId="0" applyFont="1" applyFill="1" applyBorder="1" applyAlignment="1">
      <alignment horizontal="right" vertical="top" wrapText="1"/>
    </xf>
    <xf numFmtId="3" fontId="99" fillId="42" borderId="54" xfId="0" applyNumberFormat="1" applyFont="1" applyFill="1" applyBorder="1" applyAlignment="1">
      <alignment horizontal="left" vertical="center" wrapText="1"/>
    </xf>
    <xf numFmtId="0" fontId="99" fillId="43" borderId="54" xfId="0" applyFont="1" applyFill="1" applyBorder="1" applyAlignment="1">
      <alignment horizontal="right" vertical="top" wrapText="1"/>
    </xf>
    <xf numFmtId="3" fontId="99" fillId="43" borderId="54" xfId="0" applyNumberFormat="1" applyFont="1" applyFill="1" applyBorder="1" applyAlignment="1">
      <alignment horizontal="left" vertical="center" wrapText="1"/>
    </xf>
    <xf numFmtId="10" fontId="67" fillId="0" borderId="0" xfId="1437" applyNumberFormat="1" applyFont="1" applyAlignment="1">
      <alignment horizontal="center" vertical="center"/>
    </xf>
    <xf numFmtId="3" fontId="23" fillId="0" borderId="0" xfId="1440" applyNumberFormat="1" applyFont="1" applyAlignment="1">
      <alignment horizontal="center" vertical="center"/>
    </xf>
    <xf numFmtId="3" fontId="26" fillId="0" borderId="0" xfId="1440" applyNumberFormat="1" applyFont="1" applyAlignment="1">
      <alignment horizontal="center" vertical="center"/>
    </xf>
    <xf numFmtId="3" fontId="23" fillId="0" borderId="0" xfId="1441" applyNumberFormat="1" applyFont="1" applyAlignment="1">
      <alignment horizontal="center" vertical="center" wrapText="1" readingOrder="2"/>
    </xf>
    <xf numFmtId="1" fontId="0" fillId="0" borderId="0" xfId="0" applyNumberFormat="1"/>
    <xf numFmtId="3" fontId="23" fillId="0" borderId="0" xfId="462" applyNumberFormat="1" applyFont="1" applyAlignment="1">
      <alignment horizontal="center" vertical="center"/>
    </xf>
    <xf numFmtId="3" fontId="23" fillId="0" borderId="0" xfId="1441" applyNumberFormat="1" applyFont="1" applyAlignment="1">
      <alignment horizontal="center" vertical="center" wrapText="1"/>
    </xf>
    <xf numFmtId="3" fontId="25" fillId="0" borderId="1" xfId="1440" applyNumberFormat="1" applyFont="1" applyBorder="1" applyAlignment="1">
      <alignment horizontal="center" vertical="center"/>
    </xf>
    <xf numFmtId="3" fontId="25" fillId="0" borderId="4" xfId="1440" applyNumberFormat="1" applyFont="1" applyBorder="1" applyAlignment="1">
      <alignment horizontal="center" vertical="center"/>
    </xf>
    <xf numFmtId="3" fontId="58" fillId="0" borderId="4" xfId="1440" applyNumberFormat="1" applyFont="1" applyBorder="1" applyAlignment="1">
      <alignment horizontal="center" vertical="center"/>
    </xf>
    <xf numFmtId="3" fontId="66" fillId="0" borderId="4" xfId="1437" applyNumberFormat="1" applyFont="1" applyBorder="1" applyAlignment="1">
      <alignment horizontal="center" vertical="center"/>
    </xf>
    <xf numFmtId="3" fontId="24" fillId="0" borderId="0" xfId="1437" applyNumberFormat="1" applyFont="1" applyAlignment="1">
      <alignment horizontal="center"/>
    </xf>
    <xf numFmtId="3" fontId="67" fillId="0" borderId="0" xfId="1437" applyNumberFormat="1" applyFont="1" applyAlignment="1">
      <alignment horizontal="center" vertical="center"/>
    </xf>
    <xf numFmtId="0" fontId="29" fillId="44" borderId="60" xfId="472" applyFont="1" applyFill="1" applyBorder="1" applyAlignment="1">
      <alignment horizontal="center" vertical="center" wrapText="1" readingOrder="2"/>
    </xf>
    <xf numFmtId="0" fontId="30" fillId="44" borderId="60" xfId="472" applyFont="1" applyFill="1" applyBorder="1" applyAlignment="1">
      <alignment horizontal="center" vertical="center" wrapText="1" readingOrder="2"/>
    </xf>
    <xf numFmtId="0" fontId="24" fillId="0" borderId="0" xfId="472" applyFont="1" applyAlignment="1">
      <alignment horizontal="center" vertical="center" readingOrder="2"/>
    </xf>
    <xf numFmtId="0" fontId="24" fillId="0" borderId="0" xfId="472" applyFont="1" applyAlignment="1">
      <alignment horizontal="center" vertical="center" wrapText="1"/>
    </xf>
    <xf numFmtId="0" fontId="24" fillId="0" borderId="0" xfId="472" applyFont="1" applyAlignment="1">
      <alignment horizontal="center" vertical="center"/>
    </xf>
    <xf numFmtId="0" fontId="23" fillId="0" borderId="0" xfId="472" applyFont="1" applyAlignment="1">
      <alignment horizontal="center" vertical="center" readingOrder="2"/>
    </xf>
    <xf numFmtId="1" fontId="23" fillId="0" borderId="0" xfId="472" applyNumberFormat="1" applyFont="1" applyAlignment="1">
      <alignment horizontal="center" vertical="center" wrapText="1"/>
    </xf>
    <xf numFmtId="0" fontId="23" fillId="0" borderId="5" xfId="472" applyFont="1" applyBorder="1" applyAlignment="1">
      <alignment horizontal="center" vertical="center" readingOrder="2"/>
    </xf>
    <xf numFmtId="1" fontId="23" fillId="0" borderId="5" xfId="472" applyNumberFormat="1" applyFont="1" applyBorder="1" applyAlignment="1">
      <alignment horizontal="center" vertical="center" wrapText="1"/>
    </xf>
    <xf numFmtId="0" fontId="27" fillId="4" borderId="62" xfId="472" applyFont="1" applyFill="1" applyBorder="1" applyAlignment="1">
      <alignment horizontal="right" vertical="center"/>
    </xf>
    <xf numFmtId="0" fontId="19" fillId="0" borderId="63" xfId="472" applyFont="1" applyBorder="1" applyAlignment="1">
      <alignment horizontal="center" vertical="center" wrapText="1"/>
    </xf>
    <xf numFmtId="0" fontId="33" fillId="5" borderId="63" xfId="472" applyFont="1" applyFill="1" applyBorder="1" applyAlignment="1">
      <alignment horizontal="center" vertical="center" wrapText="1"/>
    </xf>
    <xf numFmtId="0" fontId="19" fillId="5" borderId="63" xfId="472" applyFont="1" applyFill="1" applyBorder="1" applyAlignment="1">
      <alignment horizontal="center" vertical="center" wrapText="1"/>
    </xf>
    <xf numFmtId="0" fontId="19" fillId="0" borderId="64" xfId="472" applyFont="1" applyBorder="1" applyAlignment="1">
      <alignment horizontal="center" vertical="center" wrapText="1"/>
    </xf>
    <xf numFmtId="0" fontId="27" fillId="4" borderId="65" xfId="472" applyFont="1" applyFill="1" applyBorder="1" applyAlignment="1">
      <alignment horizontal="right" vertical="center" readingOrder="2"/>
    </xf>
    <xf numFmtId="0" fontId="27" fillId="4" borderId="65" xfId="472" applyFont="1" applyFill="1" applyBorder="1" applyAlignment="1">
      <alignment horizontal="right" vertical="center"/>
    </xf>
    <xf numFmtId="0" fontId="27" fillId="4" borderId="66" xfId="472" applyFont="1" applyFill="1" applyBorder="1" applyAlignment="1">
      <alignment horizontal="right" vertical="center"/>
    </xf>
    <xf numFmtId="0" fontId="19" fillId="0" borderId="0" xfId="472" applyFont="1" applyAlignment="1">
      <alignment vertical="center"/>
    </xf>
    <xf numFmtId="0" fontId="28" fillId="44" borderId="1" xfId="472" applyFont="1" applyFill="1" applyBorder="1" applyAlignment="1">
      <alignment horizontal="center" vertical="center" readingOrder="2"/>
    </xf>
    <xf numFmtId="0" fontId="27" fillId="44" borderId="1" xfId="472" applyFont="1" applyFill="1" applyBorder="1" applyAlignment="1">
      <alignment horizontal="center" vertical="center" wrapText="1" readingOrder="2"/>
    </xf>
    <xf numFmtId="0" fontId="28" fillId="44" borderId="1" xfId="472" quotePrefix="1" applyFont="1" applyFill="1" applyBorder="1" applyAlignment="1">
      <alignment horizontal="center" vertical="center" readingOrder="2"/>
    </xf>
    <xf numFmtId="0" fontId="28" fillId="44" borderId="2" xfId="472" applyFont="1" applyFill="1" applyBorder="1" applyAlignment="1">
      <alignment horizontal="center" vertical="center" readingOrder="2"/>
    </xf>
    <xf numFmtId="0" fontId="27" fillId="44" borderId="2" xfId="472" applyFont="1" applyFill="1" applyBorder="1" applyAlignment="1">
      <alignment horizontal="center" vertical="center" wrapText="1" readingOrder="2"/>
    </xf>
    <xf numFmtId="1" fontId="29" fillId="44" borderId="2" xfId="472" applyNumberFormat="1" applyFont="1" applyFill="1" applyBorder="1" applyAlignment="1">
      <alignment horizontal="center" vertical="center" readingOrder="2"/>
    </xf>
    <xf numFmtId="0" fontId="29" fillId="44" borderId="2" xfId="472" applyFont="1" applyFill="1" applyBorder="1" applyAlignment="1">
      <alignment horizontal="center" vertical="center" readingOrder="2"/>
    </xf>
    <xf numFmtId="3" fontId="24" fillId="0" borderId="0" xfId="472" applyNumberFormat="1" applyFont="1" applyAlignment="1">
      <alignment horizontal="center" vertical="center" readingOrder="2"/>
    </xf>
    <xf numFmtId="3" fontId="24" fillId="0" borderId="0" xfId="472" applyNumberFormat="1" applyFont="1" applyAlignment="1">
      <alignment horizontal="center" vertical="center" wrapText="1"/>
    </xf>
    <xf numFmtId="0" fontId="108" fillId="0" borderId="0" xfId="472" applyFont="1" applyAlignment="1">
      <alignment horizontal="center" vertical="center" readingOrder="2"/>
    </xf>
    <xf numFmtId="3" fontId="108" fillId="0" borderId="0" xfId="472" applyNumberFormat="1" applyFont="1" applyAlignment="1">
      <alignment horizontal="center" vertical="center" readingOrder="2"/>
    </xf>
    <xf numFmtId="3" fontId="108" fillId="0" borderId="0" xfId="472" applyNumberFormat="1" applyFont="1" applyAlignment="1">
      <alignment horizontal="center" vertical="center" wrapText="1"/>
    </xf>
    <xf numFmtId="3" fontId="23" fillId="0" borderId="0" xfId="472" applyNumberFormat="1" applyFont="1" applyAlignment="1">
      <alignment horizontal="center" vertical="center" readingOrder="2"/>
    </xf>
    <xf numFmtId="3" fontId="24" fillId="0" borderId="5" xfId="472" applyNumberFormat="1" applyFont="1" applyBorder="1" applyAlignment="1">
      <alignment horizontal="center" vertical="center" wrapText="1"/>
    </xf>
    <xf numFmtId="0" fontId="27" fillId="4" borderId="69" xfId="472" applyFont="1" applyFill="1" applyBorder="1" applyAlignment="1">
      <alignment horizontal="right" vertical="center" readingOrder="2"/>
    </xf>
    <xf numFmtId="3" fontId="24" fillId="0" borderId="1" xfId="472" applyNumberFormat="1" applyFont="1" applyBorder="1" applyAlignment="1">
      <alignment horizontal="center" vertical="center" wrapText="1"/>
    </xf>
    <xf numFmtId="3" fontId="33" fillId="5" borderId="1" xfId="472" applyNumberFormat="1" applyFont="1" applyFill="1" applyBorder="1" applyAlignment="1">
      <alignment horizontal="center" vertical="center" wrapText="1"/>
    </xf>
    <xf numFmtId="3" fontId="19" fillId="0" borderId="1" xfId="472" applyNumberFormat="1" applyFont="1" applyBorder="1" applyAlignment="1">
      <alignment horizontal="center" vertical="center" wrapText="1"/>
    </xf>
    <xf numFmtId="3" fontId="19" fillId="5" borderId="1" xfId="472" applyNumberFormat="1" applyFont="1" applyFill="1" applyBorder="1" applyAlignment="1">
      <alignment horizontal="center" vertical="center" wrapText="1"/>
    </xf>
    <xf numFmtId="1" fontId="19" fillId="0" borderId="0" xfId="472" applyNumberFormat="1" applyFont="1" applyAlignment="1">
      <alignment vertical="center"/>
    </xf>
    <xf numFmtId="0" fontId="27" fillId="4" borderId="16" xfId="472" applyFont="1" applyFill="1" applyBorder="1" applyAlignment="1">
      <alignment horizontal="right" vertical="center" readingOrder="2"/>
    </xf>
    <xf numFmtId="0" fontId="5" fillId="0" borderId="0" xfId="1443"/>
    <xf numFmtId="0" fontId="28" fillId="4" borderId="16" xfId="472" applyFont="1" applyFill="1" applyBorder="1" applyAlignment="1">
      <alignment horizontal="right" vertical="center" readingOrder="2"/>
    </xf>
    <xf numFmtId="0" fontId="27" fillId="4" borderId="16" xfId="472" applyFont="1" applyFill="1" applyBorder="1" applyAlignment="1">
      <alignment horizontal="right" vertical="center"/>
    </xf>
    <xf numFmtId="3" fontId="19" fillId="5" borderId="19" xfId="472" applyNumberFormat="1" applyFont="1" applyFill="1" applyBorder="1" applyAlignment="1">
      <alignment horizontal="center" vertical="center" wrapText="1"/>
    </xf>
    <xf numFmtId="0" fontId="95" fillId="0" borderId="0" xfId="472" applyFont="1" applyAlignment="1">
      <alignment horizontal="center" vertical="center" wrapText="1" readingOrder="2"/>
    </xf>
    <xf numFmtId="1" fontId="95" fillId="0" borderId="0" xfId="472" applyNumberFormat="1" applyFont="1" applyAlignment="1">
      <alignment horizontal="right" vertical="center" wrapText="1" readingOrder="2"/>
    </xf>
    <xf numFmtId="1" fontId="95" fillId="0" borderId="0" xfId="472" applyNumberFormat="1" applyFont="1" applyAlignment="1">
      <alignment horizontal="center" vertical="center" wrapText="1" readingOrder="2"/>
    </xf>
    <xf numFmtId="0" fontId="19" fillId="0" borderId="0" xfId="472" applyFont="1" applyAlignment="1">
      <alignment horizontal="center" vertical="center" readingOrder="2"/>
    </xf>
    <xf numFmtId="1" fontId="19" fillId="0" borderId="0" xfId="472" applyNumberFormat="1" applyFont="1" applyAlignment="1">
      <alignment horizontal="center" vertical="center" readingOrder="2"/>
    </xf>
    <xf numFmtId="0" fontId="19" fillId="0" borderId="0" xfId="472" applyFont="1" applyAlignment="1">
      <alignment horizontal="center" vertical="center"/>
    </xf>
    <xf numFmtId="1" fontId="19" fillId="0" borderId="0" xfId="472" applyNumberFormat="1" applyFont="1" applyAlignment="1">
      <alignment horizontal="center" vertical="center"/>
    </xf>
    <xf numFmtId="1" fontId="27" fillId="44" borderId="2" xfId="472" applyNumberFormat="1" applyFont="1" applyFill="1" applyBorder="1" applyAlignment="1">
      <alignment horizontal="center" vertical="center" readingOrder="2"/>
    </xf>
    <xf numFmtId="1" fontId="28" fillId="44" borderId="2" xfId="472" applyNumberFormat="1" applyFont="1" applyFill="1" applyBorder="1" applyAlignment="1">
      <alignment horizontal="center" vertical="center" wrapText="1" readingOrder="2"/>
    </xf>
    <xf numFmtId="1" fontId="28" fillId="44" borderId="2" xfId="472" quotePrefix="1" applyNumberFormat="1" applyFont="1" applyFill="1" applyBorder="1" applyAlignment="1">
      <alignment horizontal="center" vertical="center" wrapText="1" readingOrder="2"/>
    </xf>
    <xf numFmtId="3" fontId="23" fillId="0" borderId="5" xfId="472" applyNumberFormat="1" applyFont="1" applyBorder="1" applyAlignment="1">
      <alignment horizontal="center" vertical="center" wrapText="1"/>
    </xf>
    <xf numFmtId="0" fontId="27" fillId="4" borderId="70" xfId="472" applyFont="1" applyFill="1" applyBorder="1" applyAlignment="1">
      <alignment horizontal="center" vertical="center" readingOrder="2"/>
    </xf>
    <xf numFmtId="0" fontId="110" fillId="5" borderId="71" xfId="472" applyFont="1" applyFill="1" applyBorder="1" applyAlignment="1">
      <alignment horizontal="right" vertical="center" readingOrder="2"/>
    </xf>
    <xf numFmtId="3" fontId="24" fillId="0" borderId="21" xfId="0" applyNumberFormat="1" applyFont="1" applyBorder="1" applyAlignment="1">
      <alignment horizontal="center" vertical="center"/>
    </xf>
    <xf numFmtId="3" fontId="19" fillId="5" borderId="21" xfId="0" applyNumberFormat="1" applyFont="1" applyFill="1" applyBorder="1" applyAlignment="1">
      <alignment horizontal="center" vertical="center"/>
    </xf>
    <xf numFmtId="3" fontId="19" fillId="0" borderId="21" xfId="0" applyNumberFormat="1" applyFont="1" applyBorder="1" applyAlignment="1">
      <alignment horizontal="center" vertical="center"/>
    </xf>
    <xf numFmtId="0" fontId="110" fillId="5" borderId="72" xfId="472" applyFont="1" applyFill="1" applyBorder="1" applyAlignment="1">
      <alignment horizontal="right" vertical="center" readingOrder="2"/>
    </xf>
    <xf numFmtId="0" fontId="110" fillId="5" borderId="72" xfId="472" quotePrefix="1" applyFont="1" applyFill="1" applyBorder="1" applyAlignment="1">
      <alignment horizontal="right" vertical="center" readingOrder="2"/>
    </xf>
    <xf numFmtId="0" fontId="27" fillId="4" borderId="73" xfId="472" applyFont="1" applyFill="1" applyBorder="1" applyAlignment="1">
      <alignment horizontal="center" vertical="center" readingOrder="2"/>
    </xf>
    <xf numFmtId="0" fontId="110" fillId="5" borderId="72" xfId="472" applyFont="1" applyFill="1" applyBorder="1" applyAlignment="1">
      <alignment horizontal="right" vertical="center"/>
    </xf>
    <xf numFmtId="0" fontId="110" fillId="5" borderId="72" xfId="472" quotePrefix="1" applyFont="1" applyFill="1" applyBorder="1" applyAlignment="1">
      <alignment horizontal="right" vertical="center"/>
    </xf>
    <xf numFmtId="0" fontId="32" fillId="45" borderId="0" xfId="472" applyFill="1"/>
    <xf numFmtId="0" fontId="32" fillId="0" borderId="0" xfId="472" applyAlignment="1">
      <alignment horizontal="center" vertical="center"/>
    </xf>
    <xf numFmtId="0" fontId="96" fillId="0" borderId="0" xfId="472" applyFont="1"/>
    <xf numFmtId="3" fontId="23" fillId="0" borderId="5" xfId="472" applyNumberFormat="1" applyFont="1" applyBorder="1" applyAlignment="1">
      <alignment horizontal="center" vertical="center" readingOrder="2"/>
    </xf>
    <xf numFmtId="0" fontId="27" fillId="4" borderId="76" xfId="472" applyFont="1" applyFill="1" applyBorder="1" applyAlignment="1">
      <alignment horizontal="right" vertical="center" readingOrder="2"/>
    </xf>
    <xf numFmtId="3" fontId="23" fillId="0" borderId="77" xfId="456" applyNumberFormat="1" applyFont="1" applyBorder="1" applyAlignment="1">
      <alignment horizontal="center" vertical="center"/>
    </xf>
    <xf numFmtId="3" fontId="26" fillId="5" borderId="63" xfId="456" applyNumberFormat="1" applyFont="1" applyFill="1" applyBorder="1" applyAlignment="1">
      <alignment horizontal="center" vertical="center"/>
    </xf>
    <xf numFmtId="3" fontId="25" fillId="0" borderId="63" xfId="456" applyNumberFormat="1" applyFont="1" applyBorder="1" applyAlignment="1">
      <alignment horizontal="center" vertical="center"/>
    </xf>
    <xf numFmtId="3" fontId="25" fillId="5" borderId="63" xfId="456" applyNumberFormat="1" applyFont="1" applyFill="1" applyBorder="1" applyAlignment="1">
      <alignment horizontal="center" vertical="center"/>
    </xf>
    <xf numFmtId="3" fontId="25" fillId="5" borderId="64" xfId="456" applyNumberFormat="1" applyFont="1" applyFill="1" applyBorder="1" applyAlignment="1">
      <alignment horizontal="center" vertical="center"/>
    </xf>
    <xf numFmtId="0" fontId="27" fillId="4" borderId="78" xfId="472" applyFont="1" applyFill="1" applyBorder="1" applyAlignment="1">
      <alignment horizontal="right" vertical="center" readingOrder="2"/>
    </xf>
    <xf numFmtId="3" fontId="25" fillId="5" borderId="79" xfId="456" applyNumberFormat="1" applyFont="1" applyFill="1" applyBorder="1" applyAlignment="1">
      <alignment horizontal="center" vertical="center"/>
    </xf>
    <xf numFmtId="0" fontId="28" fillId="4" borderId="78" xfId="472" applyFont="1" applyFill="1" applyBorder="1" applyAlignment="1">
      <alignment horizontal="right" vertical="center" readingOrder="2"/>
    </xf>
    <xf numFmtId="0" fontId="27" fillId="4" borderId="78" xfId="472" applyFont="1" applyFill="1" applyBorder="1" applyAlignment="1">
      <alignment horizontal="right" vertical="center"/>
    </xf>
    <xf numFmtId="3" fontId="25" fillId="5" borderId="80" xfId="456" applyNumberFormat="1" applyFont="1" applyFill="1" applyBorder="1" applyAlignment="1">
      <alignment horizontal="center" vertical="center"/>
    </xf>
    <xf numFmtId="1" fontId="95" fillId="0" borderId="0" xfId="472" applyNumberFormat="1" applyFont="1" applyAlignment="1">
      <alignment vertical="center" wrapText="1" readingOrder="2"/>
    </xf>
    <xf numFmtId="0" fontId="95" fillId="0" borderId="0" xfId="472" applyFont="1" applyAlignment="1">
      <alignment vertical="center" wrapText="1" readingOrder="2"/>
    </xf>
    <xf numFmtId="0" fontId="25" fillId="0" borderId="0" xfId="472" applyFont="1" applyAlignment="1">
      <alignment horizontal="center" vertical="center" wrapText="1"/>
    </xf>
    <xf numFmtId="0" fontId="95" fillId="0" borderId="0" xfId="472" applyFont="1" applyAlignment="1">
      <alignment horizontal="right" vertical="center" wrapText="1" readingOrder="2"/>
    </xf>
    <xf numFmtId="3" fontId="19" fillId="5" borderId="81" xfId="0" applyNumberFormat="1" applyFont="1" applyFill="1" applyBorder="1" applyAlignment="1">
      <alignment horizontal="center" vertical="center"/>
    </xf>
    <xf numFmtId="0" fontId="110" fillId="5" borderId="82" xfId="472" applyFont="1" applyFill="1" applyBorder="1" applyAlignment="1">
      <alignment horizontal="right" vertical="center" readingOrder="2"/>
    </xf>
    <xf numFmtId="0" fontId="112" fillId="0" borderId="0" xfId="472" applyFont="1" applyAlignment="1">
      <alignment horizontal="center" vertical="center"/>
    </xf>
    <xf numFmtId="0" fontId="28" fillId="44" borderId="2" xfId="472" quotePrefix="1" applyFont="1" applyFill="1" applyBorder="1" applyAlignment="1">
      <alignment horizontal="center" vertical="center" wrapText="1" readingOrder="2"/>
    </xf>
    <xf numFmtId="0" fontId="30" fillId="44" borderId="2" xfId="472" applyFont="1" applyFill="1" applyBorder="1" applyAlignment="1">
      <alignment horizontal="center" vertical="center" wrapText="1" readingOrder="2"/>
    </xf>
    <xf numFmtId="0" fontId="30" fillId="44" borderId="2" xfId="472" quotePrefix="1" applyFont="1" applyFill="1" applyBorder="1" applyAlignment="1">
      <alignment horizontal="center" vertical="center" wrapText="1" readingOrder="2"/>
    </xf>
    <xf numFmtId="0" fontId="19" fillId="0" borderId="0" xfId="472" applyFont="1" applyAlignment="1">
      <alignment vertical="center" wrapText="1"/>
    </xf>
    <xf numFmtId="0" fontId="23" fillId="0" borderId="0" xfId="472" applyFont="1" applyAlignment="1">
      <alignment horizontal="center" vertical="center" shrinkToFit="1" readingOrder="2"/>
    </xf>
    <xf numFmtId="3" fontId="23" fillId="0" borderId="0" xfId="472" applyNumberFormat="1" applyFont="1" applyAlignment="1">
      <alignment horizontal="center" shrinkToFit="1"/>
    </xf>
    <xf numFmtId="0" fontId="19" fillId="0" borderId="0" xfId="472" applyFont="1" applyAlignment="1">
      <alignment vertical="center" shrinkToFit="1"/>
    </xf>
    <xf numFmtId="1" fontId="23" fillId="0" borderId="0" xfId="472" applyNumberFormat="1" applyFont="1" applyAlignment="1">
      <alignment horizontal="center" vertical="center" shrinkToFit="1" readingOrder="2"/>
    </xf>
    <xf numFmtId="3" fontId="108" fillId="0" borderId="0" xfId="472" applyNumberFormat="1" applyFont="1" applyAlignment="1">
      <alignment horizontal="center" shrinkToFit="1"/>
    </xf>
    <xf numFmtId="1" fontId="19" fillId="0" borderId="0" xfId="472" applyNumberFormat="1" applyFont="1" applyAlignment="1">
      <alignment vertical="center" shrinkToFit="1"/>
    </xf>
    <xf numFmtId="0" fontId="108" fillId="0" borderId="0" xfId="472" applyFont="1" applyAlignment="1">
      <alignment horizontal="center" vertical="center" shrinkToFit="1" readingOrder="2"/>
    </xf>
    <xf numFmtId="3" fontId="23" fillId="0" borderId="0" xfId="472" applyNumberFormat="1" applyFont="1" applyAlignment="1">
      <alignment horizontal="center" vertical="center" shrinkToFit="1" readingOrder="2"/>
    </xf>
    <xf numFmtId="3" fontId="108" fillId="0" borderId="5" xfId="472" applyNumberFormat="1" applyFont="1" applyBorder="1" applyAlignment="1">
      <alignment horizontal="center" shrinkToFit="1"/>
    </xf>
    <xf numFmtId="0" fontId="27" fillId="4" borderId="5" xfId="472" applyFont="1" applyFill="1" applyBorder="1" applyAlignment="1">
      <alignment horizontal="right" vertical="center" shrinkToFit="1" readingOrder="2"/>
    </xf>
    <xf numFmtId="3" fontId="19" fillId="0" borderId="19" xfId="472" applyNumberFormat="1" applyFont="1" applyBorder="1" applyAlignment="1">
      <alignment horizontal="center" shrinkToFit="1"/>
    </xf>
    <xf numFmtId="3" fontId="19" fillId="5" borderId="19" xfId="472" applyNumberFormat="1" applyFont="1" applyFill="1" applyBorder="1" applyAlignment="1">
      <alignment horizontal="center" shrinkToFit="1"/>
    </xf>
    <xf numFmtId="0" fontId="27" fillId="4" borderId="69" xfId="472" applyFont="1" applyFill="1" applyBorder="1" applyAlignment="1">
      <alignment horizontal="right" vertical="center" shrinkToFit="1" readingOrder="2"/>
    </xf>
    <xf numFmtId="3" fontId="19" fillId="0" borderId="37" xfId="472" applyNumberFormat="1" applyFont="1" applyBorder="1" applyAlignment="1">
      <alignment horizontal="center" shrinkToFit="1"/>
    </xf>
    <xf numFmtId="3" fontId="19" fillId="5" borderId="37" xfId="472" applyNumberFormat="1" applyFont="1" applyFill="1" applyBorder="1" applyAlignment="1">
      <alignment horizontal="center" shrinkToFit="1"/>
    </xf>
    <xf numFmtId="0" fontId="27" fillId="4" borderId="16" xfId="472" applyFont="1" applyFill="1" applyBorder="1" applyAlignment="1">
      <alignment horizontal="right" vertical="center" shrinkToFit="1" readingOrder="2"/>
    </xf>
    <xf numFmtId="0" fontId="27" fillId="4" borderId="16" xfId="472" applyFont="1" applyFill="1" applyBorder="1" applyAlignment="1">
      <alignment horizontal="right" vertical="center" shrinkToFit="1"/>
    </xf>
    <xf numFmtId="3" fontId="19" fillId="0" borderId="4" xfId="472" applyNumberFormat="1" applyFont="1" applyBorder="1" applyAlignment="1">
      <alignment horizontal="center" shrinkToFit="1"/>
    </xf>
    <xf numFmtId="3" fontId="19" fillId="5" borderId="4" xfId="472" applyNumberFormat="1" applyFont="1" applyFill="1" applyBorder="1" applyAlignment="1">
      <alignment horizontal="center" shrinkToFit="1"/>
    </xf>
    <xf numFmtId="164" fontId="19" fillId="0" borderId="0" xfId="472" applyNumberFormat="1" applyFont="1" applyAlignment="1">
      <alignment horizontal="center" vertical="center"/>
    </xf>
    <xf numFmtId="164" fontId="19" fillId="0" borderId="0" xfId="472" applyNumberFormat="1" applyFont="1" applyAlignment="1">
      <alignment vertical="center"/>
    </xf>
    <xf numFmtId="0" fontId="113" fillId="0" borderId="0" xfId="472" applyFont="1" applyAlignment="1">
      <alignment horizontal="right" vertical="center" wrapText="1" readingOrder="2"/>
    </xf>
    <xf numFmtId="0" fontId="28" fillId="44" borderId="2" xfId="472" quotePrefix="1" applyFont="1" applyFill="1" applyBorder="1" applyAlignment="1">
      <alignment horizontal="center" vertical="center" readingOrder="2"/>
    </xf>
    <xf numFmtId="1" fontId="27" fillId="44" borderId="2" xfId="472" applyNumberFormat="1" applyFont="1" applyFill="1" applyBorder="1" applyAlignment="1">
      <alignment horizontal="center" vertical="center" wrapText="1" readingOrder="2"/>
    </xf>
    <xf numFmtId="3" fontId="23" fillId="0" borderId="0" xfId="472" applyNumberFormat="1" applyFont="1" applyAlignment="1">
      <alignment horizontal="center" vertical="center" wrapText="1"/>
    </xf>
    <xf numFmtId="1" fontId="108" fillId="0" borderId="0" xfId="472" applyNumberFormat="1" applyFont="1" applyAlignment="1">
      <alignment horizontal="center" vertical="center" wrapText="1"/>
    </xf>
    <xf numFmtId="0" fontId="108" fillId="0" borderId="5" xfId="472" applyFont="1" applyBorder="1" applyAlignment="1">
      <alignment horizontal="center" vertical="center" readingOrder="2"/>
    </xf>
    <xf numFmtId="1" fontId="108" fillId="0" borderId="5" xfId="472" applyNumberFormat="1" applyFont="1" applyBorder="1" applyAlignment="1">
      <alignment horizontal="center" vertical="center" wrapText="1"/>
    </xf>
    <xf numFmtId="3" fontId="108" fillId="0" borderId="5" xfId="472" applyNumberFormat="1" applyFont="1" applyBorder="1" applyAlignment="1">
      <alignment horizontal="center" vertical="center" wrapText="1"/>
    </xf>
    <xf numFmtId="0" fontId="27" fillId="4" borderId="71" xfId="472" applyFont="1" applyFill="1" applyBorder="1" applyAlignment="1">
      <alignment horizontal="center" vertical="center" readingOrder="2"/>
    </xf>
    <xf numFmtId="0" fontId="114" fillId="3" borderId="21" xfId="472" applyFont="1" applyFill="1" applyBorder="1" applyAlignment="1">
      <alignment horizontal="center" vertical="center" wrapText="1"/>
    </xf>
    <xf numFmtId="3" fontId="25" fillId="5" borderId="21" xfId="472" applyNumberFormat="1" applyFont="1" applyFill="1" applyBorder="1" applyAlignment="1">
      <alignment horizontal="center" vertical="center" wrapText="1"/>
    </xf>
    <xf numFmtId="3" fontId="25" fillId="0" borderId="22" xfId="472" applyNumberFormat="1" applyFont="1" applyBorder="1" applyAlignment="1">
      <alignment horizontal="center" vertical="center" wrapText="1"/>
    </xf>
    <xf numFmtId="0" fontId="27" fillId="4" borderId="83" xfId="472" applyFont="1" applyFill="1" applyBorder="1" applyAlignment="1">
      <alignment horizontal="center" vertical="center" readingOrder="2"/>
    </xf>
    <xf numFmtId="0" fontId="25" fillId="0" borderId="84" xfId="472" applyFont="1" applyBorder="1" applyAlignment="1">
      <alignment horizontal="center" vertical="center" wrapText="1"/>
    </xf>
    <xf numFmtId="3" fontId="25" fillId="5" borderId="84" xfId="472" applyNumberFormat="1" applyFont="1" applyFill="1" applyBorder="1" applyAlignment="1">
      <alignment horizontal="center" vertical="center" wrapText="1"/>
    </xf>
    <xf numFmtId="3" fontId="25" fillId="0" borderId="85" xfId="472" applyNumberFormat="1" applyFont="1" applyBorder="1" applyAlignment="1">
      <alignment horizontal="center" vertical="center" wrapText="1"/>
    </xf>
    <xf numFmtId="0" fontId="27" fillId="4" borderId="52" xfId="472" applyFont="1" applyFill="1" applyBorder="1" applyAlignment="1">
      <alignment horizontal="center" vertical="center" readingOrder="2"/>
    </xf>
    <xf numFmtId="0" fontId="114" fillId="3" borderId="86" xfId="472" applyFont="1" applyFill="1" applyBorder="1" applyAlignment="1">
      <alignment horizontal="center" vertical="center" wrapText="1"/>
    </xf>
    <xf numFmtId="3" fontId="25" fillId="5" borderId="86" xfId="472" applyNumberFormat="1" applyFont="1" applyFill="1" applyBorder="1" applyAlignment="1">
      <alignment horizontal="center" vertical="center" wrapText="1"/>
    </xf>
    <xf numFmtId="3" fontId="25" fillId="0" borderId="87" xfId="472" applyNumberFormat="1" applyFont="1" applyBorder="1" applyAlignment="1">
      <alignment horizontal="center" vertical="center" wrapText="1"/>
    </xf>
    <xf numFmtId="0" fontId="115" fillId="0" borderId="0" xfId="472" applyFont="1" applyAlignment="1">
      <alignment readingOrder="2"/>
    </xf>
    <xf numFmtId="1" fontId="116" fillId="0" borderId="0" xfId="472" applyNumberFormat="1" applyFont="1" applyAlignment="1">
      <alignment horizontal="center" vertical="center" wrapText="1"/>
    </xf>
    <xf numFmtId="0" fontId="116" fillId="0" borderId="0" xfId="472" applyFont="1" applyAlignment="1">
      <alignment horizontal="center" vertical="center" wrapText="1"/>
    </xf>
    <xf numFmtId="0" fontId="20" fillId="0" borderId="0" xfId="472" applyFont="1" applyAlignment="1">
      <alignment horizontal="right" vertical="center" readingOrder="2"/>
    </xf>
    <xf numFmtId="0" fontId="115" fillId="0" borderId="0" xfId="472" applyFont="1" applyAlignment="1">
      <alignment horizontal="right" vertical="center" readingOrder="2"/>
    </xf>
    <xf numFmtId="164" fontId="27" fillId="44" borderId="2" xfId="472" applyNumberFormat="1" applyFont="1" applyFill="1" applyBorder="1" applyAlignment="1">
      <alignment horizontal="center" vertical="center" wrapText="1" readingOrder="2"/>
    </xf>
    <xf numFmtId="164" fontId="27" fillId="44" borderId="2" xfId="472" quotePrefix="1" applyNumberFormat="1" applyFont="1" applyFill="1" applyBorder="1" applyAlignment="1">
      <alignment horizontal="center" vertical="center" wrapText="1" readingOrder="2"/>
    </xf>
    <xf numFmtId="164" fontId="23" fillId="0" borderId="0" xfId="472" applyNumberFormat="1" applyFont="1" applyAlignment="1">
      <alignment horizontal="center" vertical="center" wrapText="1"/>
    </xf>
    <xf numFmtId="164" fontId="108" fillId="0" borderId="0" xfId="472" applyNumberFormat="1" applyFont="1" applyAlignment="1">
      <alignment horizontal="center" vertical="center" wrapText="1"/>
    </xf>
    <xf numFmtId="164" fontId="23" fillId="0" borderId="5" xfId="472" applyNumberFormat="1" applyFont="1" applyBorder="1" applyAlignment="1">
      <alignment horizontal="center" vertical="center" readingOrder="2"/>
    </xf>
    <xf numFmtId="164" fontId="23" fillId="0" borderId="5" xfId="472" applyNumberFormat="1" applyFont="1" applyBorder="1" applyAlignment="1">
      <alignment horizontal="center" vertical="center" wrapText="1"/>
    </xf>
    <xf numFmtId="0" fontId="27" fillId="4" borderId="70" xfId="472" applyFont="1" applyFill="1" applyBorder="1" applyAlignment="1">
      <alignment horizontal="right" vertical="center" readingOrder="2"/>
    </xf>
    <xf numFmtId="1" fontId="25" fillId="0" borderId="71" xfId="472" applyNumberFormat="1" applyFont="1" applyBorder="1" applyAlignment="1">
      <alignment horizontal="center" vertical="center" readingOrder="2"/>
    </xf>
    <xf numFmtId="164" fontId="25" fillId="5" borderId="21" xfId="0" applyNumberFormat="1" applyFont="1" applyFill="1" applyBorder="1" applyAlignment="1">
      <alignment horizontal="center" vertical="center" wrapText="1"/>
    </xf>
    <xf numFmtId="164" fontId="25" fillId="0" borderId="21" xfId="0" applyNumberFormat="1" applyFont="1" applyBorder="1" applyAlignment="1">
      <alignment horizontal="center" vertical="center" wrapText="1"/>
    </xf>
    <xf numFmtId="164" fontId="25" fillId="5" borderId="22" xfId="0" applyNumberFormat="1" applyFont="1" applyFill="1" applyBorder="1" applyAlignment="1">
      <alignment horizontal="center" vertical="center" wrapText="1"/>
    </xf>
    <xf numFmtId="1" fontId="25" fillId="0" borderId="72" xfId="472" applyNumberFormat="1" applyFont="1" applyBorder="1" applyAlignment="1">
      <alignment horizontal="center" vertical="center" wrapText="1"/>
    </xf>
    <xf numFmtId="164" fontId="25" fillId="5" borderId="84" xfId="0" applyNumberFormat="1" applyFont="1" applyFill="1" applyBorder="1" applyAlignment="1">
      <alignment horizontal="center" vertical="center" wrapText="1"/>
    </xf>
    <xf numFmtId="164" fontId="25" fillId="0" borderId="84" xfId="0" applyNumberFormat="1" applyFont="1" applyBorder="1" applyAlignment="1">
      <alignment horizontal="center" vertical="center" wrapText="1"/>
    </xf>
    <xf numFmtId="164" fontId="25" fillId="5" borderId="85" xfId="0" applyNumberFormat="1" applyFont="1" applyFill="1" applyBorder="1" applyAlignment="1">
      <alignment horizontal="center" vertical="center" wrapText="1"/>
    </xf>
    <xf numFmtId="1" fontId="114" fillId="3" borderId="72" xfId="472" applyNumberFormat="1" applyFont="1" applyFill="1" applyBorder="1" applyAlignment="1">
      <alignment horizontal="center" vertical="center" wrapText="1"/>
    </xf>
    <xf numFmtId="1" fontId="25" fillId="5" borderId="84" xfId="0" applyNumberFormat="1" applyFont="1" applyFill="1" applyBorder="1" applyAlignment="1">
      <alignment horizontal="center" vertical="center" wrapText="1"/>
    </xf>
    <xf numFmtId="0" fontId="28" fillId="4" borderId="70" xfId="472" applyFont="1" applyFill="1" applyBorder="1" applyAlignment="1">
      <alignment horizontal="right" vertical="center" readingOrder="2"/>
    </xf>
    <xf numFmtId="0" fontId="27" fillId="4" borderId="70" xfId="472" applyFont="1" applyFill="1" applyBorder="1" applyAlignment="1">
      <alignment horizontal="right" vertical="center"/>
    </xf>
    <xf numFmtId="1" fontId="25" fillId="0" borderId="82" xfId="472" applyNumberFormat="1" applyFont="1" applyBorder="1" applyAlignment="1">
      <alignment horizontal="center" vertical="center" wrapText="1"/>
    </xf>
    <xf numFmtId="164" fontId="25" fillId="5" borderId="86" xfId="0" applyNumberFormat="1" applyFont="1" applyFill="1" applyBorder="1" applyAlignment="1">
      <alignment horizontal="center" vertical="center" wrapText="1"/>
    </xf>
    <xf numFmtId="164" fontId="25" fillId="0" borderId="86" xfId="0" applyNumberFormat="1" applyFont="1" applyBorder="1" applyAlignment="1">
      <alignment horizontal="center" vertical="center" wrapText="1"/>
    </xf>
    <xf numFmtId="164" fontId="25" fillId="5" borderId="87" xfId="0" applyNumberFormat="1" applyFont="1" applyFill="1" applyBorder="1" applyAlignment="1">
      <alignment horizontal="center" vertical="center" wrapText="1"/>
    </xf>
    <xf numFmtId="0" fontId="19" fillId="0" borderId="0" xfId="472" applyFont="1"/>
    <xf numFmtId="0" fontId="27" fillId="44" borderId="2" xfId="472" quotePrefix="1" applyFont="1" applyFill="1" applyBorder="1" applyAlignment="1">
      <alignment horizontal="center" vertical="center" readingOrder="2"/>
    </xf>
    <xf numFmtId="1" fontId="29" fillId="44" borderId="2" xfId="472" applyNumberFormat="1" applyFont="1" applyFill="1" applyBorder="1" applyAlignment="1">
      <alignment horizontal="center" vertical="center" wrapText="1" readingOrder="2"/>
    </xf>
    <xf numFmtId="164" fontId="29" fillId="44" borderId="2" xfId="472" applyNumberFormat="1" applyFont="1" applyFill="1" applyBorder="1" applyAlignment="1">
      <alignment horizontal="center" vertical="center" wrapText="1" readingOrder="2"/>
    </xf>
    <xf numFmtId="0" fontId="24" fillId="0" borderId="5" xfId="472" applyFont="1" applyBorder="1" applyAlignment="1">
      <alignment horizontal="center" vertical="center" readingOrder="2"/>
    </xf>
    <xf numFmtId="1" fontId="24" fillId="0" borderId="5" xfId="472" applyNumberFormat="1" applyFont="1" applyBorder="1" applyAlignment="1">
      <alignment horizontal="center" vertical="center" readingOrder="2"/>
    </xf>
    <xf numFmtId="164" fontId="24" fillId="0" borderId="5" xfId="472" applyNumberFormat="1" applyFont="1" applyBorder="1" applyAlignment="1">
      <alignment horizontal="center" vertical="center" readingOrder="2"/>
    </xf>
    <xf numFmtId="0" fontId="27" fillId="4" borderId="67" xfId="472" applyFont="1" applyFill="1" applyBorder="1" applyAlignment="1">
      <alignment horizontal="center" vertical="center" readingOrder="2"/>
    </xf>
    <xf numFmtId="0" fontId="110" fillId="5" borderId="21" xfId="472" applyFont="1" applyFill="1" applyBorder="1" applyAlignment="1">
      <alignment horizontal="right" vertical="center" readingOrder="2"/>
    </xf>
    <xf numFmtId="1" fontId="19" fillId="3" borderId="21" xfId="0" applyNumberFormat="1" applyFont="1" applyFill="1" applyBorder="1" applyAlignment="1">
      <alignment horizontal="center" vertical="center" readingOrder="2"/>
    </xf>
    <xf numFmtId="164" fontId="19" fillId="5" borderId="21" xfId="0" applyNumberFormat="1" applyFont="1" applyFill="1" applyBorder="1" applyAlignment="1">
      <alignment horizontal="center" vertical="center" readingOrder="2"/>
    </xf>
    <xf numFmtId="164" fontId="19" fillId="0" borderId="21" xfId="0" applyNumberFormat="1" applyFont="1" applyBorder="1" applyAlignment="1">
      <alignment horizontal="center" vertical="center" readingOrder="2"/>
    </xf>
    <xf numFmtId="164" fontId="19" fillId="5" borderId="22" xfId="0" applyNumberFormat="1" applyFont="1" applyFill="1" applyBorder="1" applyAlignment="1">
      <alignment horizontal="center" vertical="center" readingOrder="2"/>
    </xf>
    <xf numFmtId="0" fontId="110" fillId="5" borderId="84" xfId="472" applyFont="1" applyFill="1" applyBorder="1" applyAlignment="1">
      <alignment horizontal="right" vertical="center" readingOrder="2"/>
    </xf>
    <xf numFmtId="0" fontId="27" fillId="4" borderId="89" xfId="472" applyFont="1" applyFill="1" applyBorder="1" applyAlignment="1">
      <alignment horizontal="center" vertical="center" readingOrder="2"/>
    </xf>
    <xf numFmtId="1" fontId="19" fillId="5" borderId="21" xfId="0" applyNumberFormat="1" applyFont="1" applyFill="1" applyBorder="1" applyAlignment="1">
      <alignment horizontal="center" vertical="center" readingOrder="2"/>
    </xf>
    <xf numFmtId="0" fontId="19" fillId="2" borderId="0" xfId="472" applyFont="1" applyFill="1"/>
    <xf numFmtId="0" fontId="110" fillId="5" borderId="84" xfId="472" quotePrefix="1" applyFont="1" applyFill="1" applyBorder="1" applyAlignment="1">
      <alignment horizontal="right" vertical="center" readingOrder="2"/>
    </xf>
    <xf numFmtId="0" fontId="110" fillId="5" borderId="86" xfId="472" applyFont="1" applyFill="1" applyBorder="1" applyAlignment="1">
      <alignment horizontal="right" vertical="center" readingOrder="2"/>
    </xf>
    <xf numFmtId="1" fontId="19" fillId="0" borderId="0" xfId="472" applyNumberFormat="1" applyFont="1" applyAlignment="1">
      <alignment horizontal="center"/>
    </xf>
    <xf numFmtId="0" fontId="21" fillId="0" borderId="0" xfId="472" applyFont="1"/>
    <xf numFmtId="3" fontId="24" fillId="0" borderId="71" xfId="525" applyNumberFormat="1" applyFont="1" applyBorder="1" applyAlignment="1">
      <alignment horizontal="center" vertical="center"/>
    </xf>
    <xf numFmtId="3" fontId="19" fillId="5" borderId="21" xfId="525" applyNumberFormat="1" applyFont="1" applyFill="1" applyBorder="1" applyAlignment="1">
      <alignment horizontal="center" vertical="center"/>
    </xf>
    <xf numFmtId="3" fontId="19" fillId="0" borderId="21" xfId="525" applyNumberFormat="1" applyFont="1" applyBorder="1" applyAlignment="1">
      <alignment horizontal="center" vertical="center"/>
    </xf>
    <xf numFmtId="3" fontId="19" fillId="5" borderId="94" xfId="525" applyNumberFormat="1" applyFont="1" applyFill="1" applyBorder="1" applyAlignment="1">
      <alignment horizontal="center" vertical="center"/>
    </xf>
    <xf numFmtId="0" fontId="95" fillId="0" borderId="0" xfId="472" applyFont="1" applyAlignment="1">
      <alignment horizontal="center" vertical="center" readingOrder="2"/>
    </xf>
    <xf numFmtId="1" fontId="95" fillId="0" borderId="0" xfId="472" applyNumberFormat="1" applyFont="1" applyAlignment="1">
      <alignment vertical="center" readingOrder="2"/>
    </xf>
    <xf numFmtId="0" fontId="95" fillId="0" borderId="0" xfId="472" applyFont="1" applyAlignment="1">
      <alignment vertical="center" readingOrder="2"/>
    </xf>
    <xf numFmtId="0" fontId="21" fillId="0" borderId="0" xfId="472" applyFont="1" applyAlignment="1">
      <alignment horizontal="center" vertical="center"/>
    </xf>
    <xf numFmtId="1" fontId="21" fillId="0" borderId="0" xfId="472" applyNumberFormat="1" applyFont="1" applyAlignment="1">
      <alignment horizontal="center"/>
    </xf>
    <xf numFmtId="0" fontId="27" fillId="44" borderId="2" xfId="472" quotePrefix="1" applyFont="1" applyFill="1" applyBorder="1" applyAlignment="1">
      <alignment horizontal="center" vertical="center" wrapText="1" readingOrder="2"/>
    </xf>
    <xf numFmtId="164" fontId="28" fillId="44" borderId="2" xfId="472" applyNumberFormat="1" applyFont="1" applyFill="1" applyBorder="1" applyAlignment="1">
      <alignment horizontal="center" vertical="center" wrapText="1" readingOrder="2"/>
    </xf>
    <xf numFmtId="3" fontId="24" fillId="0" borderId="5" xfId="472" applyNumberFormat="1" applyFont="1" applyBorder="1" applyAlignment="1">
      <alignment horizontal="center" vertical="center" readingOrder="2"/>
    </xf>
    <xf numFmtId="3" fontId="108" fillId="3" borderId="21" xfId="472" applyNumberFormat="1" applyFont="1" applyFill="1" applyBorder="1" applyAlignment="1">
      <alignment horizontal="center" vertical="center" readingOrder="2"/>
    </xf>
    <xf numFmtId="3" fontId="19" fillId="5" borderId="81" xfId="525" applyNumberFormat="1" applyFont="1" applyFill="1" applyBorder="1" applyAlignment="1">
      <alignment horizontal="center" vertical="center"/>
    </xf>
    <xf numFmtId="1" fontId="32" fillId="0" borderId="0" xfId="472" applyNumberFormat="1"/>
    <xf numFmtId="1" fontId="27" fillId="44" borderId="1" xfId="472" applyNumberFormat="1" applyFont="1" applyFill="1" applyBorder="1" applyAlignment="1">
      <alignment horizontal="center" vertical="center" readingOrder="2"/>
    </xf>
    <xf numFmtId="0" fontId="27" fillId="4" borderId="95" xfId="472" applyFont="1" applyFill="1" applyBorder="1" applyAlignment="1">
      <alignment horizontal="right" vertical="center" readingOrder="2"/>
    </xf>
    <xf numFmtId="3" fontId="24" fillId="0" borderId="96" xfId="0" applyNumberFormat="1" applyFont="1" applyBorder="1" applyAlignment="1">
      <alignment horizontal="center" vertical="center"/>
    </xf>
    <xf numFmtId="3" fontId="19" fillId="5" borderId="96" xfId="0" applyNumberFormat="1" applyFont="1" applyFill="1" applyBorder="1" applyAlignment="1">
      <alignment horizontal="center" vertical="center"/>
    </xf>
    <xf numFmtId="3" fontId="19" fillId="0" borderId="96" xfId="0" applyNumberFormat="1" applyFont="1" applyBorder="1" applyAlignment="1">
      <alignment horizontal="center" vertical="center"/>
    </xf>
    <xf numFmtId="3" fontId="19" fillId="5" borderId="97" xfId="0" applyNumberFormat="1" applyFont="1" applyFill="1" applyBorder="1" applyAlignment="1">
      <alignment horizontal="center" vertical="center"/>
    </xf>
    <xf numFmtId="0" fontId="27" fillId="4" borderId="98" xfId="472" applyFont="1" applyFill="1" applyBorder="1" applyAlignment="1">
      <alignment horizontal="right" vertical="center" readingOrder="2"/>
    </xf>
    <xf numFmtId="0" fontId="27" fillId="4" borderId="99" xfId="472" applyFont="1" applyFill="1" applyBorder="1" applyAlignment="1">
      <alignment horizontal="right" vertical="center" readingOrder="2"/>
    </xf>
    <xf numFmtId="0" fontId="28" fillId="4" borderId="98" xfId="472" applyFont="1" applyFill="1" applyBorder="1" applyAlignment="1">
      <alignment horizontal="right" vertical="center" readingOrder="2"/>
    </xf>
    <xf numFmtId="0" fontId="27" fillId="4" borderId="98" xfId="472" applyFont="1" applyFill="1" applyBorder="1" applyAlignment="1">
      <alignment horizontal="right" vertical="center"/>
    </xf>
    <xf numFmtId="0" fontId="95" fillId="0" borderId="0" xfId="472" applyFont="1" applyAlignment="1">
      <alignment horizontal="center" vertical="center"/>
    </xf>
    <xf numFmtId="1" fontId="95" fillId="0" borderId="0" xfId="472" applyNumberFormat="1" applyFont="1" applyAlignment="1">
      <alignment horizontal="right" vertical="center"/>
    </xf>
    <xf numFmtId="0" fontId="20" fillId="0" borderId="0" xfId="472" applyFont="1" applyAlignment="1">
      <alignment horizontal="right" vertical="center"/>
    </xf>
    <xf numFmtId="0" fontId="21" fillId="0" borderId="0" xfId="472" applyFont="1" applyAlignment="1">
      <alignment horizontal="center"/>
    </xf>
    <xf numFmtId="3" fontId="19" fillId="5" borderId="22" xfId="0" applyNumberFormat="1" applyFont="1" applyFill="1" applyBorder="1" applyAlignment="1">
      <alignment horizontal="center" vertical="center"/>
    </xf>
    <xf numFmtId="0" fontId="118" fillId="0" borderId="0" xfId="472" applyFont="1"/>
    <xf numFmtId="0" fontId="27" fillId="44" borderId="1" xfId="472" applyFont="1" applyFill="1" applyBorder="1" applyAlignment="1">
      <alignment horizontal="center" vertical="center" readingOrder="2"/>
    </xf>
    <xf numFmtId="165" fontId="21" fillId="0" borderId="0" xfId="1007" applyNumberFormat="1" applyFont="1"/>
    <xf numFmtId="0" fontId="27" fillId="4" borderId="3" xfId="472" applyFont="1" applyFill="1" applyBorder="1" applyAlignment="1">
      <alignment horizontal="right" vertical="center" readingOrder="2"/>
    </xf>
    <xf numFmtId="3" fontId="23" fillId="0" borderId="100" xfId="472" applyNumberFormat="1" applyFont="1" applyBorder="1" applyAlignment="1">
      <alignment horizontal="center" vertical="center" wrapText="1"/>
    </xf>
    <xf numFmtId="3" fontId="25" fillId="5" borderId="17" xfId="472" applyNumberFormat="1" applyFont="1" applyFill="1" applyBorder="1" applyAlignment="1">
      <alignment horizontal="center" vertical="center" wrapText="1"/>
    </xf>
    <xf numFmtId="3" fontId="25" fillId="0" borderId="101" xfId="472" applyNumberFormat="1" applyFont="1" applyBorder="1" applyAlignment="1">
      <alignment horizontal="center" vertical="center" wrapText="1"/>
    </xf>
    <xf numFmtId="0" fontId="27" fillId="4" borderId="1" xfId="472" applyFont="1" applyFill="1" applyBorder="1" applyAlignment="1">
      <alignment horizontal="right" vertical="center" readingOrder="2"/>
    </xf>
    <xf numFmtId="0" fontId="28" fillId="4" borderId="1" xfId="472" applyFont="1" applyFill="1" applyBorder="1" applyAlignment="1">
      <alignment horizontal="right" vertical="center" readingOrder="2"/>
    </xf>
    <xf numFmtId="0" fontId="27" fillId="4" borderId="1" xfId="472" applyFont="1" applyFill="1" applyBorder="1" applyAlignment="1">
      <alignment horizontal="right" vertical="center"/>
    </xf>
    <xf numFmtId="1" fontId="95" fillId="0" borderId="0" xfId="472" applyNumberFormat="1" applyFont="1" applyAlignment="1">
      <alignment vertical="center"/>
    </xf>
    <xf numFmtId="0" fontId="24" fillId="0" borderId="102" xfId="472" applyFont="1" applyBorder="1" applyAlignment="1">
      <alignment horizontal="center" vertical="center" readingOrder="2"/>
    </xf>
    <xf numFmtId="0" fontId="110" fillId="5" borderId="103" xfId="472" applyFont="1" applyFill="1" applyBorder="1" applyAlignment="1">
      <alignment horizontal="right" vertical="center" readingOrder="2"/>
    </xf>
    <xf numFmtId="3" fontId="108" fillId="3" borderId="84" xfId="472" applyNumberFormat="1" applyFont="1" applyFill="1" applyBorder="1" applyAlignment="1">
      <alignment horizontal="center" vertical="center" readingOrder="2"/>
    </xf>
    <xf numFmtId="3" fontId="114" fillId="5" borderId="84" xfId="472" applyNumberFormat="1" applyFont="1" applyFill="1" applyBorder="1" applyAlignment="1">
      <alignment horizontal="center" vertical="center" readingOrder="2"/>
    </xf>
    <xf numFmtId="3" fontId="19" fillId="0" borderId="84" xfId="525" applyNumberFormat="1" applyFont="1" applyBorder="1" applyAlignment="1">
      <alignment horizontal="center" vertical="center"/>
    </xf>
    <xf numFmtId="1" fontId="28" fillId="44" borderId="2" xfId="472" applyNumberFormat="1" applyFont="1" applyFill="1" applyBorder="1" applyAlignment="1">
      <alignment horizontal="center" vertical="center" wrapText="1" readingOrder="1"/>
    </xf>
    <xf numFmtId="164" fontId="25" fillId="0" borderId="1" xfId="472" applyNumberFormat="1" applyFont="1" applyBorder="1" applyAlignment="1">
      <alignment horizontal="center" vertical="center" wrapText="1"/>
    </xf>
    <xf numFmtId="164" fontId="19" fillId="5" borderId="1" xfId="525" applyNumberFormat="1" applyFont="1" applyFill="1" applyBorder="1" applyAlignment="1">
      <alignment horizontal="center" vertical="center"/>
    </xf>
    <xf numFmtId="0" fontId="27" fillId="4" borderId="2" xfId="472" applyFont="1" applyFill="1" applyBorder="1" applyAlignment="1">
      <alignment horizontal="right" vertical="center" readingOrder="2"/>
    </xf>
    <xf numFmtId="164" fontId="19" fillId="5" borderId="2" xfId="525" applyNumberFormat="1" applyFont="1" applyFill="1" applyBorder="1" applyAlignment="1">
      <alignment horizontal="center" vertical="center"/>
    </xf>
    <xf numFmtId="0" fontId="27" fillId="4" borderId="83" xfId="472" applyFont="1" applyFill="1" applyBorder="1" applyAlignment="1">
      <alignment horizontal="right" vertical="center" readingOrder="2"/>
    </xf>
    <xf numFmtId="164" fontId="19" fillId="5" borderId="84" xfId="525" applyNumberFormat="1" applyFont="1" applyFill="1" applyBorder="1" applyAlignment="1">
      <alignment horizontal="center" vertical="center"/>
    </xf>
    <xf numFmtId="0" fontId="27" fillId="4" borderId="82" xfId="472" applyFont="1" applyFill="1" applyBorder="1" applyAlignment="1">
      <alignment horizontal="right" vertical="center" readingOrder="2"/>
    </xf>
    <xf numFmtId="164" fontId="19" fillId="5" borderId="86" xfId="525" applyNumberFormat="1" applyFont="1" applyFill="1" applyBorder="1" applyAlignment="1">
      <alignment horizontal="center" vertical="center"/>
    </xf>
    <xf numFmtId="164" fontId="25" fillId="0" borderId="101" xfId="472" applyNumberFormat="1" applyFont="1" applyBorder="1" applyAlignment="1">
      <alignment horizontal="center" vertical="center" wrapText="1"/>
    </xf>
    <xf numFmtId="164" fontId="19" fillId="5" borderId="3" xfId="525" applyNumberFormat="1" applyFont="1" applyFill="1" applyBorder="1" applyAlignment="1">
      <alignment horizontal="center" vertical="center"/>
    </xf>
    <xf numFmtId="164" fontId="24" fillId="0" borderId="0" xfId="472" applyNumberFormat="1" applyFont="1" applyAlignment="1">
      <alignment horizontal="center" vertical="center" readingOrder="2"/>
    </xf>
    <xf numFmtId="1" fontId="110" fillId="5" borderId="84" xfId="472" applyNumberFormat="1" applyFont="1" applyFill="1" applyBorder="1" applyAlignment="1">
      <alignment horizontal="right" vertical="center" readingOrder="2"/>
    </xf>
    <xf numFmtId="0" fontId="27" fillId="44" borderId="2" xfId="472" applyFont="1" applyFill="1" applyBorder="1" applyAlignment="1">
      <alignment horizontal="center" vertical="center" readingOrder="2"/>
    </xf>
    <xf numFmtId="0" fontId="21" fillId="0" borderId="0" xfId="472" applyFont="1" applyAlignment="1">
      <alignment textRotation="180"/>
    </xf>
    <xf numFmtId="0" fontId="27" fillId="4" borderId="104" xfId="472" applyFont="1" applyFill="1" applyBorder="1" applyAlignment="1">
      <alignment horizontal="right" vertical="center" readingOrder="2"/>
    </xf>
    <xf numFmtId="3" fontId="26" fillId="0" borderId="3" xfId="472" applyNumberFormat="1" applyFont="1" applyBorder="1" applyAlignment="1">
      <alignment horizontal="center" vertical="center" wrapText="1"/>
    </xf>
    <xf numFmtId="3" fontId="19" fillId="5" borderId="17" xfId="525" applyNumberFormat="1" applyFont="1" applyFill="1" applyBorder="1" applyAlignment="1">
      <alignment horizontal="center" vertical="center" wrapText="1"/>
    </xf>
    <xf numFmtId="3" fontId="25" fillId="0" borderId="17" xfId="472" applyNumberFormat="1" applyFont="1" applyBorder="1" applyAlignment="1">
      <alignment horizontal="center" vertical="center" wrapText="1"/>
    </xf>
    <xf numFmtId="3" fontId="19" fillId="5" borderId="34" xfId="525" applyNumberFormat="1" applyFont="1" applyFill="1" applyBorder="1" applyAlignment="1">
      <alignment horizontal="center" vertical="center" wrapText="1"/>
    </xf>
    <xf numFmtId="0" fontId="28" fillId="4" borderId="1" xfId="472" applyFont="1" applyFill="1" applyBorder="1" applyAlignment="1">
      <alignment horizontal="right" readingOrder="2"/>
    </xf>
    <xf numFmtId="0" fontId="95" fillId="0" borderId="0" xfId="472" applyFont="1" applyAlignment="1">
      <alignment vertical="center"/>
    </xf>
    <xf numFmtId="0" fontId="32" fillId="0" borderId="0" xfId="987" applyAlignment="1">
      <alignment horizontal="center" vertical="center"/>
    </xf>
    <xf numFmtId="0" fontId="32" fillId="0" borderId="0" xfId="987" applyAlignment="1">
      <alignment horizontal="center" vertical="center" wrapText="1"/>
    </xf>
    <xf numFmtId="0" fontId="119" fillId="0" borderId="0" xfId="987" applyFont="1" applyAlignment="1">
      <alignment horizontal="center" vertical="center"/>
    </xf>
    <xf numFmtId="0" fontId="27" fillId="4" borderId="37" xfId="472" applyFont="1" applyFill="1" applyBorder="1" applyAlignment="1">
      <alignment horizontal="right" vertical="center" readingOrder="2"/>
    </xf>
    <xf numFmtId="3" fontId="19" fillId="0" borderId="37" xfId="525" applyNumberFormat="1" applyFont="1" applyBorder="1" applyAlignment="1">
      <alignment horizontal="center" vertical="center"/>
    </xf>
    <xf numFmtId="3" fontId="19" fillId="5" borderId="37" xfId="525" applyNumberFormat="1" applyFont="1" applyFill="1" applyBorder="1" applyAlignment="1">
      <alignment horizontal="center" vertical="center"/>
    </xf>
    <xf numFmtId="3" fontId="25" fillId="0" borderId="37" xfId="472" applyNumberFormat="1" applyFont="1" applyBorder="1" applyAlignment="1">
      <alignment horizontal="center" vertical="center" wrapText="1"/>
    </xf>
    <xf numFmtId="0" fontId="27" fillId="4" borderId="4" xfId="472" applyFont="1" applyFill="1" applyBorder="1" applyAlignment="1">
      <alignment horizontal="right" vertical="center" readingOrder="2"/>
    </xf>
    <xf numFmtId="0" fontId="121" fillId="44" borderId="2" xfId="472" applyFont="1" applyFill="1" applyBorder="1" applyAlignment="1">
      <alignment horizontal="center" vertical="center" wrapText="1" readingOrder="2"/>
    </xf>
    <xf numFmtId="1" fontId="122" fillId="44" borderId="2" xfId="472" applyNumberFormat="1" applyFont="1" applyFill="1" applyBorder="1" applyAlignment="1">
      <alignment horizontal="center" vertical="center" shrinkToFit="1" readingOrder="2"/>
    </xf>
    <xf numFmtId="0" fontId="119" fillId="0" borderId="0" xfId="987" applyFont="1"/>
    <xf numFmtId="0" fontId="24" fillId="5" borderId="72" xfId="525" applyFont="1" applyFill="1" applyBorder="1" applyAlignment="1">
      <alignment horizontal="right" vertical="center" shrinkToFit="1"/>
    </xf>
    <xf numFmtId="3" fontId="25" fillId="0" borderId="21" xfId="472" applyNumberFormat="1" applyFont="1" applyBorder="1" applyAlignment="1">
      <alignment horizontal="center" vertical="center" wrapText="1"/>
    </xf>
    <xf numFmtId="3" fontId="19" fillId="5" borderId="21" xfId="525" applyNumberFormat="1" applyFont="1" applyFill="1" applyBorder="1" applyAlignment="1">
      <alignment horizontal="center" vertical="center" shrinkToFit="1"/>
    </xf>
    <xf numFmtId="0" fontId="24" fillId="5" borderId="82" xfId="525" applyFont="1" applyFill="1" applyBorder="1" applyAlignment="1">
      <alignment horizontal="right" vertical="center" shrinkToFit="1"/>
    </xf>
    <xf numFmtId="0" fontId="123" fillId="0" borderId="0" xfId="987" applyFont="1" applyAlignment="1">
      <alignment horizontal="center" vertical="center" wrapText="1"/>
    </xf>
    <xf numFmtId="0" fontId="123" fillId="0" borderId="0" xfId="987" applyFont="1" applyAlignment="1">
      <alignment shrinkToFit="1"/>
    </xf>
    <xf numFmtId="0" fontId="124" fillId="0" borderId="0" xfId="987" applyFont="1"/>
    <xf numFmtId="0" fontId="32" fillId="0" borderId="0" xfId="987" applyAlignment="1">
      <alignment horizontal="center" vertical="center" readingOrder="2"/>
    </xf>
    <xf numFmtId="2" fontId="124" fillId="0" borderId="0" xfId="987" applyNumberFormat="1" applyFont="1" applyAlignment="1">
      <alignment horizontal="center" vertical="center" readingOrder="2"/>
    </xf>
    <xf numFmtId="0" fontId="125" fillId="0" borderId="0" xfId="987" applyFont="1" applyAlignment="1">
      <alignment horizontal="center" vertical="center" readingOrder="2"/>
    </xf>
    <xf numFmtId="0" fontId="32" fillId="0" borderId="0" xfId="987"/>
    <xf numFmtId="2" fontId="19" fillId="5" borderId="1" xfId="525" applyNumberFormat="1" applyFont="1" applyFill="1" applyBorder="1" applyAlignment="1">
      <alignment horizontal="center" vertical="center"/>
    </xf>
    <xf numFmtId="2" fontId="19" fillId="3" borderId="1" xfId="525" applyNumberFormat="1" applyFont="1" applyFill="1" applyBorder="1" applyAlignment="1">
      <alignment horizontal="center" vertical="center"/>
    </xf>
    <xf numFmtId="0" fontId="19" fillId="0" borderId="3" xfId="525" applyFont="1" applyBorder="1" applyAlignment="1">
      <alignment horizontal="center" vertical="center"/>
    </xf>
    <xf numFmtId="1" fontId="19" fillId="5" borderId="1" xfId="525" applyNumberFormat="1" applyFont="1" applyFill="1" applyBorder="1" applyAlignment="1">
      <alignment horizontal="center" vertical="center"/>
    </xf>
    <xf numFmtId="1" fontId="19" fillId="3" borderId="1" xfId="525" applyNumberFormat="1" applyFont="1" applyFill="1" applyBorder="1" applyAlignment="1">
      <alignment horizontal="center" vertical="center"/>
    </xf>
    <xf numFmtId="0" fontId="19" fillId="5" borderId="3" xfId="525" applyFont="1" applyFill="1" applyBorder="1" applyAlignment="1">
      <alignment horizontal="center" vertical="center"/>
    </xf>
    <xf numFmtId="2" fontId="23" fillId="0" borderId="0" xfId="472" applyNumberFormat="1" applyFont="1" applyAlignment="1">
      <alignment horizontal="center" vertical="center" wrapText="1"/>
    </xf>
    <xf numFmtId="2" fontId="108" fillId="0" borderId="5" xfId="472" applyNumberFormat="1" applyFont="1" applyBorder="1" applyAlignment="1">
      <alignment horizontal="center" vertical="center" wrapText="1"/>
    </xf>
    <xf numFmtId="0" fontId="32" fillId="0" borderId="0" xfId="987" applyAlignment="1">
      <alignment horizontal="center" vertical="center" wrapText="1" readingOrder="2"/>
    </xf>
    <xf numFmtId="2" fontId="27" fillId="44" borderId="2" xfId="472" applyNumberFormat="1" applyFont="1" applyFill="1" applyBorder="1" applyAlignment="1">
      <alignment horizontal="center" vertical="center" wrapText="1" readingOrder="2"/>
    </xf>
    <xf numFmtId="2" fontId="28" fillId="44" borderId="2" xfId="472" applyNumberFormat="1" applyFont="1" applyFill="1" applyBorder="1" applyAlignment="1">
      <alignment horizontal="center" vertical="center" wrapText="1" readingOrder="2"/>
    </xf>
    <xf numFmtId="2" fontId="108" fillId="0" borderId="0" xfId="472" applyNumberFormat="1" applyFont="1" applyAlignment="1">
      <alignment horizontal="center" vertical="center" wrapText="1"/>
    </xf>
    <xf numFmtId="2" fontId="33" fillId="5" borderId="72" xfId="525" applyNumberFormat="1" applyFont="1" applyFill="1" applyBorder="1" applyAlignment="1">
      <alignment horizontal="right" vertical="center"/>
    </xf>
    <xf numFmtId="2" fontId="19" fillId="3" borderId="84" xfId="525" applyNumberFormat="1" applyFont="1" applyFill="1" applyBorder="1" applyAlignment="1">
      <alignment horizontal="center" vertical="center"/>
    </xf>
    <xf numFmtId="2" fontId="19" fillId="5" borderId="84" xfId="525" applyNumberFormat="1" applyFont="1" applyFill="1" applyBorder="1" applyAlignment="1">
      <alignment horizontal="center" vertical="center"/>
    </xf>
    <xf numFmtId="1" fontId="19" fillId="3" borderId="84" xfId="525" applyNumberFormat="1" applyFont="1" applyFill="1" applyBorder="1" applyAlignment="1">
      <alignment horizontal="center" vertical="center"/>
    </xf>
    <xf numFmtId="1" fontId="19" fillId="5" borderId="84" xfId="525" applyNumberFormat="1" applyFont="1" applyFill="1" applyBorder="1" applyAlignment="1">
      <alignment horizontal="center" vertical="center"/>
    </xf>
    <xf numFmtId="0" fontId="126" fillId="0" borderId="0" xfId="987" applyFont="1" applyAlignment="1">
      <alignment horizontal="center" vertical="center" readingOrder="2"/>
    </xf>
    <xf numFmtId="0" fontId="24" fillId="0" borderId="0" xfId="987" applyFont="1" applyAlignment="1">
      <alignment horizontal="center" vertical="center" readingOrder="2"/>
    </xf>
    <xf numFmtId="2" fontId="127" fillId="0" borderId="0" xfId="987" applyNumberFormat="1" applyFont="1" applyAlignment="1">
      <alignment horizontal="center" vertical="center" readingOrder="2"/>
    </xf>
    <xf numFmtId="2" fontId="32" fillId="0" borderId="0" xfId="987" applyNumberFormat="1" applyAlignment="1">
      <alignment horizontal="center" vertical="center" readingOrder="2"/>
    </xf>
    <xf numFmtId="0" fontId="32" fillId="0" borderId="0" xfId="525"/>
    <xf numFmtId="3" fontId="25" fillId="0" borderId="1" xfId="472" applyNumberFormat="1" applyFont="1" applyBorder="1" applyAlignment="1">
      <alignment horizontal="center" vertical="center" wrapText="1"/>
    </xf>
    <xf numFmtId="3" fontId="19" fillId="5" borderId="1" xfId="525" applyNumberFormat="1" applyFont="1" applyFill="1" applyBorder="1" applyAlignment="1">
      <alignment horizontal="center" vertical="center"/>
    </xf>
    <xf numFmtId="3" fontId="23" fillId="0" borderId="1" xfId="472" applyNumberFormat="1" applyFont="1" applyBorder="1" applyAlignment="1">
      <alignment horizontal="center" vertical="center" wrapText="1"/>
    </xf>
    <xf numFmtId="0" fontId="124" fillId="0" borderId="0" xfId="525" applyFont="1"/>
    <xf numFmtId="0" fontId="124" fillId="0" borderId="0" xfId="525" applyFont="1" applyAlignment="1">
      <alignment horizontal="right" indent="2"/>
    </xf>
    <xf numFmtId="165" fontId="124" fillId="0" borderId="0" xfId="525" applyNumberFormat="1" applyFont="1"/>
    <xf numFmtId="10" fontId="124" fillId="0" borderId="0" xfId="525" applyNumberFormat="1" applyFont="1"/>
    <xf numFmtId="0" fontId="128" fillId="0" borderId="0" xfId="525" applyFont="1" applyAlignment="1">
      <alignment vertical="center"/>
    </xf>
    <xf numFmtId="0" fontId="32" fillId="0" borderId="0" xfId="525" applyAlignment="1">
      <alignment horizontal="center"/>
    </xf>
    <xf numFmtId="0" fontId="1" fillId="0" borderId="0" xfId="1492"/>
    <xf numFmtId="3" fontId="108" fillId="0" borderId="17" xfId="472" applyNumberFormat="1" applyFont="1" applyBorder="1" applyAlignment="1">
      <alignment horizontal="center" vertical="center" wrapText="1"/>
    </xf>
    <xf numFmtId="0" fontId="108" fillId="0" borderId="17" xfId="472" applyFont="1" applyBorder="1" applyAlignment="1">
      <alignment horizontal="center" vertical="center" readingOrder="2"/>
    </xf>
    <xf numFmtId="0" fontId="33" fillId="5" borderId="105" xfId="525" applyFont="1" applyFill="1" applyBorder="1" applyAlignment="1">
      <alignment horizontal="right" vertical="center"/>
    </xf>
    <xf numFmtId="3" fontId="19" fillId="0" borderId="3" xfId="525" applyNumberFormat="1" applyFont="1" applyBorder="1" applyAlignment="1">
      <alignment horizontal="center" vertical="center"/>
    </xf>
    <xf numFmtId="3" fontId="19" fillId="5" borderId="3" xfId="525" applyNumberFormat="1" applyFont="1" applyFill="1" applyBorder="1" applyAlignment="1">
      <alignment horizontal="center" vertical="center"/>
    </xf>
    <xf numFmtId="3" fontId="25" fillId="0" borderId="3" xfId="472" applyNumberFormat="1" applyFont="1" applyBorder="1" applyAlignment="1">
      <alignment horizontal="center" vertical="center" wrapText="1"/>
    </xf>
    <xf numFmtId="3" fontId="108" fillId="0" borderId="18" xfId="472" applyNumberFormat="1" applyFont="1" applyBorder="1" applyAlignment="1">
      <alignment horizontal="center" vertical="center" wrapText="1"/>
    </xf>
    <xf numFmtId="0" fontId="1" fillId="0" borderId="0" xfId="1492" applyAlignment="1">
      <alignment horizontal="center" vertical="center"/>
    </xf>
    <xf numFmtId="0" fontId="32" fillId="0" borderId="0" xfId="525" applyAlignment="1">
      <alignment horizontal="center" vertical="center"/>
    </xf>
    <xf numFmtId="0" fontId="33" fillId="5" borderId="18" xfId="525" applyFont="1" applyFill="1" applyBorder="1" applyAlignment="1">
      <alignment horizontal="right" vertical="center"/>
    </xf>
    <xf numFmtId="0" fontId="33" fillId="5" borderId="5" xfId="525" applyFont="1" applyFill="1" applyBorder="1" applyAlignment="1">
      <alignment horizontal="right" vertical="center"/>
    </xf>
    <xf numFmtId="0" fontId="124" fillId="0" borderId="0" xfId="525" applyFont="1" applyAlignment="1">
      <alignment horizontal="center" vertical="center"/>
    </xf>
    <xf numFmtId="0" fontId="1" fillId="0" borderId="0" xfId="1492" applyAlignment="1">
      <alignment horizontal="center"/>
    </xf>
    <xf numFmtId="0" fontId="127" fillId="0" borderId="0" xfId="525" applyFont="1" applyAlignment="1">
      <alignment horizontal="center" vertical="center"/>
    </xf>
    <xf numFmtId="0" fontId="128" fillId="0" borderId="0" xfId="525" applyFont="1" applyAlignment="1">
      <alignment horizontal="center" vertical="center"/>
    </xf>
    <xf numFmtId="0" fontId="127" fillId="0" borderId="0" xfId="525" applyFont="1"/>
    <xf numFmtId="0" fontId="27" fillId="44" borderId="1" xfId="472" quotePrefix="1" applyFont="1" applyFill="1" applyBorder="1" applyAlignment="1">
      <alignment horizontal="center" vertical="center" wrapText="1" readingOrder="2"/>
    </xf>
    <xf numFmtId="3" fontId="25" fillId="5" borderId="34" xfId="472" applyNumberFormat="1" applyFont="1" applyFill="1" applyBorder="1" applyAlignment="1">
      <alignment horizontal="center" vertical="center" wrapText="1"/>
    </xf>
    <xf numFmtId="3" fontId="25" fillId="5" borderId="106" xfId="472" applyNumberFormat="1" applyFont="1" applyFill="1" applyBorder="1" applyAlignment="1">
      <alignment horizontal="center" vertical="center" wrapText="1"/>
    </xf>
    <xf numFmtId="3" fontId="25" fillId="0" borderId="106" xfId="472" applyNumberFormat="1" applyFont="1" applyBorder="1" applyAlignment="1">
      <alignment horizontal="center" vertical="center" wrapText="1"/>
    </xf>
    <xf numFmtId="3" fontId="25" fillId="5" borderId="92" xfId="472" applyNumberFormat="1" applyFont="1" applyFill="1" applyBorder="1" applyAlignment="1">
      <alignment horizontal="center" vertical="center" wrapText="1"/>
    </xf>
    <xf numFmtId="3" fontId="25" fillId="0" borderId="107" xfId="472" applyNumberFormat="1" applyFont="1" applyBorder="1" applyAlignment="1">
      <alignment horizontal="center" vertical="center" wrapText="1"/>
    </xf>
    <xf numFmtId="3" fontId="23" fillId="0" borderId="17" xfId="472" applyNumberFormat="1" applyFont="1" applyBorder="1" applyAlignment="1">
      <alignment horizontal="center" vertical="center" wrapText="1"/>
    </xf>
    <xf numFmtId="164" fontId="21" fillId="0" borderId="0" xfId="472" applyNumberFormat="1" applyFont="1"/>
    <xf numFmtId="0" fontId="29" fillId="44" borderId="1" xfId="472" applyFont="1" applyFill="1" applyBorder="1" applyAlignment="1">
      <alignment horizontal="center" vertical="center" readingOrder="2"/>
    </xf>
    <xf numFmtId="0" fontId="29" fillId="44" borderId="1" xfId="472" applyFont="1" applyFill="1" applyBorder="1" applyAlignment="1">
      <alignment horizontal="center" vertical="center" wrapText="1" readingOrder="2"/>
    </xf>
    <xf numFmtId="0" fontId="30" fillId="44" borderId="1" xfId="472" applyFont="1" applyFill="1" applyBorder="1" applyAlignment="1">
      <alignment horizontal="center" vertical="center" wrapText="1" readingOrder="2"/>
    </xf>
    <xf numFmtId="0" fontId="26" fillId="0" borderId="0" xfId="472" applyFont="1" applyAlignment="1">
      <alignment horizontal="center" vertical="center" readingOrder="2"/>
    </xf>
    <xf numFmtId="3" fontId="26" fillId="0" borderId="0" xfId="472" applyNumberFormat="1" applyFont="1" applyAlignment="1">
      <alignment horizontal="center" vertical="center" readingOrder="2"/>
    </xf>
    <xf numFmtId="3" fontId="26" fillId="0" borderId="0" xfId="472" applyNumberFormat="1" applyFont="1" applyAlignment="1">
      <alignment horizontal="center" vertical="center" wrapText="1"/>
    </xf>
    <xf numFmtId="3" fontId="26" fillId="0" borderId="0" xfId="472" applyNumberFormat="1" applyFont="1" applyAlignment="1">
      <alignment vertical="center" wrapText="1"/>
    </xf>
    <xf numFmtId="3" fontId="21" fillId="0" borderId="0" xfId="472" applyNumberFormat="1" applyFont="1"/>
    <xf numFmtId="0" fontId="26" fillId="0" borderId="5" xfId="472" applyFont="1" applyBorder="1" applyAlignment="1">
      <alignment horizontal="center" vertical="center" readingOrder="2"/>
    </xf>
    <xf numFmtId="3" fontId="26" fillId="0" borderId="5" xfId="472" applyNumberFormat="1" applyFont="1" applyBorder="1" applyAlignment="1">
      <alignment horizontal="center" vertical="center" wrapText="1"/>
    </xf>
    <xf numFmtId="0" fontId="28" fillId="4" borderId="3" xfId="472" applyFont="1" applyFill="1" applyBorder="1" applyAlignment="1">
      <alignment horizontal="right" vertical="center" readingOrder="2"/>
    </xf>
    <xf numFmtId="3" fontId="19" fillId="0" borderId="17" xfId="472" applyNumberFormat="1" applyFont="1" applyBorder="1" applyAlignment="1">
      <alignment horizontal="center" vertical="center" wrapText="1"/>
    </xf>
    <xf numFmtId="3" fontId="25" fillId="5" borderId="45" xfId="472" applyNumberFormat="1" applyFont="1" applyFill="1" applyBorder="1" applyAlignment="1">
      <alignment horizontal="center" vertical="center" wrapText="1"/>
    </xf>
    <xf numFmtId="0" fontId="28" fillId="4" borderId="1" xfId="472" applyFont="1" applyFill="1" applyBorder="1" applyAlignment="1">
      <alignment horizontal="right" vertical="center"/>
    </xf>
    <xf numFmtId="0" fontId="21" fillId="0" borderId="0" xfId="472" applyFont="1" applyAlignment="1">
      <alignment horizontal="center" vertical="center" readingOrder="2"/>
    </xf>
    <xf numFmtId="0" fontId="21" fillId="0" borderId="0" xfId="472" quotePrefix="1" applyFont="1" applyAlignment="1">
      <alignment horizontal="center" vertical="center"/>
    </xf>
    <xf numFmtId="1" fontId="28" fillId="44" borderId="1" xfId="472" applyNumberFormat="1" applyFont="1" applyFill="1" applyBorder="1" applyAlignment="1">
      <alignment horizontal="center" vertical="center" readingOrder="2"/>
    </xf>
    <xf numFmtId="0" fontId="28" fillId="44" borderId="1" xfId="472" quotePrefix="1" applyFont="1" applyFill="1" applyBorder="1" applyAlignment="1">
      <alignment horizontal="center" vertical="center" wrapText="1" readingOrder="2"/>
    </xf>
    <xf numFmtId="3" fontId="24" fillId="0" borderId="0" xfId="472" applyNumberFormat="1" applyFont="1"/>
    <xf numFmtId="3" fontId="26" fillId="0" borderId="17" xfId="472" applyNumberFormat="1" applyFont="1" applyBorder="1" applyAlignment="1">
      <alignment horizontal="center" vertical="center" wrapText="1"/>
    </xf>
    <xf numFmtId="0" fontId="28" fillId="44" borderId="108" xfId="472" applyFont="1" applyFill="1" applyBorder="1" applyAlignment="1">
      <alignment horizontal="center" vertical="center" readingOrder="2"/>
    </xf>
    <xf numFmtId="0" fontId="28" fillId="44" borderId="109" xfId="472" applyFont="1" applyFill="1" applyBorder="1" applyAlignment="1">
      <alignment horizontal="center" vertical="center" wrapText="1" readingOrder="2"/>
    </xf>
    <xf numFmtId="1" fontId="28" fillId="44" borderId="109" xfId="472" quotePrefix="1" applyNumberFormat="1" applyFont="1" applyFill="1" applyBorder="1" applyAlignment="1">
      <alignment horizontal="center" vertical="center" wrapText="1" readingOrder="2"/>
    </xf>
    <xf numFmtId="0" fontId="28" fillId="44" borderId="89" xfId="472" applyFont="1" applyFill="1" applyBorder="1" applyAlignment="1">
      <alignment horizontal="center" vertical="center" wrapText="1" readingOrder="2"/>
    </xf>
    <xf numFmtId="0" fontId="27" fillId="4" borderId="110" xfId="472" applyFont="1" applyFill="1" applyBorder="1" applyAlignment="1">
      <alignment horizontal="right" vertical="center" readingOrder="2"/>
    </xf>
    <xf numFmtId="3" fontId="25" fillId="0" borderId="111" xfId="472" applyNumberFormat="1" applyFont="1" applyBorder="1" applyAlignment="1">
      <alignment horizontal="center" vertical="center" wrapText="1"/>
    </xf>
    <xf numFmtId="3" fontId="25" fillId="5" borderId="110" xfId="472" applyNumberFormat="1" applyFont="1" applyFill="1" applyBorder="1" applyAlignment="1">
      <alignment horizontal="center" vertical="center" wrapText="1"/>
    </xf>
    <xf numFmtId="3" fontId="23" fillId="0" borderId="111" xfId="472" applyNumberFormat="1" applyFont="1" applyBorder="1" applyAlignment="1">
      <alignment horizontal="center" vertical="center" wrapText="1"/>
    </xf>
    <xf numFmtId="0" fontId="27" fillId="4" borderId="112" xfId="472" applyFont="1" applyFill="1" applyBorder="1" applyAlignment="1">
      <alignment horizontal="right" vertical="center" readingOrder="2"/>
    </xf>
    <xf numFmtId="0" fontId="27" fillId="4" borderId="84" xfId="472" applyFont="1" applyFill="1" applyBorder="1" applyAlignment="1">
      <alignment horizontal="right" vertical="center" readingOrder="2"/>
    </xf>
    <xf numFmtId="3" fontId="25" fillId="5" borderId="113" xfId="472" applyNumberFormat="1" applyFont="1" applyFill="1" applyBorder="1" applyAlignment="1">
      <alignment horizontal="center" vertical="center" wrapText="1"/>
    </xf>
    <xf numFmtId="0" fontId="27" fillId="4" borderId="84" xfId="472" applyFont="1" applyFill="1" applyBorder="1" applyAlignment="1">
      <alignment horizontal="right" vertical="center"/>
    </xf>
    <xf numFmtId="0" fontId="0" fillId="0" borderId="0" xfId="0" applyAlignment="1">
      <alignment horizontal="center" vertical="center"/>
    </xf>
    <xf numFmtId="0" fontId="28" fillId="6" borderId="114" xfId="472" applyFont="1" applyFill="1" applyBorder="1" applyAlignment="1">
      <alignment horizontal="center" vertical="center" readingOrder="2"/>
    </xf>
    <xf numFmtId="0" fontId="28" fillId="6" borderId="114" xfId="472" applyFont="1" applyFill="1" applyBorder="1" applyAlignment="1">
      <alignment horizontal="center" vertical="center" wrapText="1" readingOrder="2"/>
    </xf>
    <xf numFmtId="1" fontId="28" fillId="6" borderId="114" xfId="472" quotePrefix="1" applyNumberFormat="1" applyFont="1" applyFill="1" applyBorder="1" applyAlignment="1">
      <alignment horizontal="center" vertical="center" wrapText="1" readingOrder="2"/>
    </xf>
    <xf numFmtId="3" fontId="25" fillId="0" borderId="115" xfId="472" applyNumberFormat="1" applyFont="1" applyBorder="1" applyAlignment="1">
      <alignment horizontal="center" vertical="center" wrapText="1"/>
    </xf>
    <xf numFmtId="3" fontId="25" fillId="5" borderId="112" xfId="472" applyNumberFormat="1" applyFont="1" applyFill="1" applyBorder="1" applyAlignment="1">
      <alignment horizontal="center" vertical="center" wrapText="1"/>
    </xf>
    <xf numFmtId="0" fontId="27" fillId="4" borderId="116" xfId="472" applyFont="1" applyFill="1" applyBorder="1" applyAlignment="1">
      <alignment horizontal="right" vertical="center" readingOrder="2"/>
    </xf>
    <xf numFmtId="0" fontId="27" fillId="4" borderId="85" xfId="472" applyFont="1" applyFill="1" applyBorder="1" applyAlignment="1">
      <alignment horizontal="right" vertical="center"/>
    </xf>
    <xf numFmtId="3" fontId="23" fillId="0" borderId="1" xfId="1437" applyNumberFormat="1" applyFont="1" applyBorder="1" applyAlignment="1">
      <alignment horizontal="center" vertical="center"/>
    </xf>
    <xf numFmtId="3" fontId="25" fillId="5" borderId="4" xfId="1437" applyNumberFormat="1" applyFont="1" applyFill="1" applyBorder="1" applyAlignment="1">
      <alignment horizontal="center" vertical="center"/>
    </xf>
    <xf numFmtId="3" fontId="25" fillId="0" borderId="1" xfId="1437" applyNumberFormat="1" applyFont="1" applyBorder="1" applyAlignment="1">
      <alignment horizontal="center" vertical="center"/>
    </xf>
    <xf numFmtId="0" fontId="28" fillId="4" borderId="116" xfId="472" applyFont="1" applyFill="1" applyBorder="1" applyAlignment="1">
      <alignment horizontal="right" vertical="center" readingOrder="2"/>
    </xf>
    <xf numFmtId="1" fontId="29" fillId="44" borderId="70" xfId="472" applyNumberFormat="1" applyFont="1" applyFill="1" applyBorder="1" applyAlignment="1">
      <alignment horizontal="center" vertical="center" wrapText="1" readingOrder="2"/>
    </xf>
    <xf numFmtId="1" fontId="30" fillId="44" borderId="70" xfId="472" applyNumberFormat="1" applyFont="1" applyFill="1" applyBorder="1" applyAlignment="1">
      <alignment horizontal="center" vertical="center" wrapText="1" readingOrder="2"/>
    </xf>
    <xf numFmtId="3" fontId="25" fillId="0" borderId="0" xfId="472" applyNumberFormat="1" applyFont="1" applyAlignment="1">
      <alignment horizontal="center" vertical="center" wrapText="1"/>
    </xf>
    <xf numFmtId="3" fontId="26" fillId="0" borderId="3" xfId="472" applyNumberFormat="1" applyFont="1" applyBorder="1" applyAlignment="1">
      <alignment horizontal="center" vertical="center" readingOrder="2"/>
    </xf>
    <xf numFmtId="3" fontId="25" fillId="0" borderId="3" xfId="472" applyNumberFormat="1" applyFont="1" applyBorder="1" applyAlignment="1">
      <alignment horizontal="center" vertical="center" readingOrder="2"/>
    </xf>
    <xf numFmtId="3" fontId="26" fillId="5" borderId="106" xfId="472" applyNumberFormat="1" applyFont="1" applyFill="1" applyBorder="1" applyAlignment="1">
      <alignment horizontal="center" vertical="center" wrapText="1"/>
    </xf>
    <xf numFmtId="3" fontId="23" fillId="0" borderId="3" xfId="472" applyNumberFormat="1" applyFont="1" applyBorder="1" applyAlignment="1">
      <alignment horizontal="center" vertical="center" readingOrder="2"/>
    </xf>
    <xf numFmtId="3" fontId="25" fillId="0" borderId="4" xfId="472" applyNumberFormat="1" applyFont="1" applyBorder="1" applyAlignment="1">
      <alignment horizontal="center" vertical="center" readingOrder="2"/>
    </xf>
    <xf numFmtId="1" fontId="21" fillId="0" borderId="0" xfId="472" applyNumberFormat="1" applyFont="1"/>
    <xf numFmtId="0" fontId="135" fillId="0" borderId="0" xfId="1442" applyFont="1"/>
    <xf numFmtId="0" fontId="136" fillId="0" borderId="0" xfId="1442" applyFont="1" applyAlignment="1">
      <alignment horizontal="center" vertical="center" readingOrder="2"/>
    </xf>
    <xf numFmtId="0" fontId="25" fillId="0" borderId="0" xfId="1442" applyFont="1" applyAlignment="1">
      <alignment horizontal="left" vertical="center" readingOrder="2"/>
    </xf>
    <xf numFmtId="0" fontId="27" fillId="38" borderId="1" xfId="1442" applyFont="1" applyFill="1" applyBorder="1" applyAlignment="1">
      <alignment horizontal="center" vertical="center" readingOrder="2"/>
    </xf>
    <xf numFmtId="0" fontId="27" fillId="38" borderId="1" xfId="1493" applyFont="1" applyFill="1" applyBorder="1" applyAlignment="1">
      <alignment horizontal="center" vertical="center" wrapText="1" readingOrder="2"/>
    </xf>
    <xf numFmtId="0" fontId="27" fillId="4" borderId="84" xfId="1442" applyFont="1" applyFill="1" applyBorder="1" applyAlignment="1">
      <alignment horizontal="center" vertical="center" readingOrder="2"/>
    </xf>
    <xf numFmtId="3" fontId="24" fillId="0" borderId="84" xfId="1442" applyNumberFormat="1" applyFont="1" applyBorder="1" applyAlignment="1">
      <alignment horizontal="center" vertical="center" readingOrder="2"/>
    </xf>
    <xf numFmtId="3" fontId="19" fillId="5" borderId="84" xfId="1442" applyNumberFormat="1" applyFont="1" applyFill="1" applyBorder="1" applyAlignment="1">
      <alignment horizontal="center" vertical="center" readingOrder="2"/>
    </xf>
    <xf numFmtId="3" fontId="19" fillId="0" borderId="84" xfId="1442" applyNumberFormat="1" applyFont="1" applyBorder="1" applyAlignment="1">
      <alignment horizontal="center" vertical="center" readingOrder="2"/>
    </xf>
    <xf numFmtId="3" fontId="135" fillId="0" borderId="0" xfId="1442" applyNumberFormat="1" applyFont="1"/>
    <xf numFmtId="166" fontId="19" fillId="5" borderId="84" xfId="1442" applyNumberFormat="1" applyFont="1" applyFill="1" applyBorder="1" applyAlignment="1">
      <alignment horizontal="center" vertical="center" readingOrder="2"/>
    </xf>
    <xf numFmtId="0" fontId="27" fillId="4" borderId="0" xfId="1442" applyFont="1" applyFill="1" applyAlignment="1">
      <alignment horizontal="center" vertical="center" readingOrder="2"/>
    </xf>
    <xf numFmtId="3" fontId="19" fillId="5" borderId="0" xfId="1442" applyNumberFormat="1" applyFont="1" applyFill="1" applyAlignment="1">
      <alignment horizontal="center" vertical="center" readingOrder="2"/>
    </xf>
    <xf numFmtId="3" fontId="19" fillId="0" borderId="0" xfId="1442" applyNumberFormat="1" applyFont="1" applyAlignment="1">
      <alignment horizontal="center" vertical="center" readingOrder="2"/>
    </xf>
    <xf numFmtId="49" fontId="135" fillId="0" borderId="0" xfId="1442" applyNumberFormat="1" applyFont="1"/>
    <xf numFmtId="0" fontId="27" fillId="38" borderId="2" xfId="1442" applyFont="1" applyFill="1" applyBorder="1" applyAlignment="1">
      <alignment horizontal="center" vertical="center" readingOrder="2"/>
    </xf>
    <xf numFmtId="0" fontId="27" fillId="38" borderId="2" xfId="1493" applyFont="1" applyFill="1" applyBorder="1" applyAlignment="1">
      <alignment horizontal="center" vertical="distributed" readingOrder="2"/>
    </xf>
    <xf numFmtId="0" fontId="28" fillId="38" borderId="2" xfId="1493" applyFont="1" applyFill="1" applyBorder="1" applyAlignment="1">
      <alignment horizontal="center" vertical="center" wrapText="1" readingOrder="2"/>
    </xf>
    <xf numFmtId="167" fontId="135" fillId="0" borderId="0" xfId="1442" applyNumberFormat="1" applyFont="1"/>
    <xf numFmtId="0" fontId="23" fillId="0" borderId="106" xfId="1442" applyFont="1" applyBorder="1" applyAlignment="1">
      <alignment horizontal="center" vertical="center" readingOrder="2"/>
    </xf>
    <xf numFmtId="167" fontId="24" fillId="0" borderId="106" xfId="1442" applyNumberFormat="1" applyFont="1" applyBorder="1" applyAlignment="1">
      <alignment horizontal="center" vertical="center" wrapText="1"/>
    </xf>
    <xf numFmtId="0" fontId="28" fillId="4" borderId="3" xfId="1442" applyFont="1" applyFill="1" applyBorder="1" applyAlignment="1">
      <alignment horizontal="right" vertical="center" readingOrder="2"/>
    </xf>
    <xf numFmtId="167" fontId="24" fillId="0" borderId="3" xfId="1442" applyNumberFormat="1" applyFont="1" applyBorder="1" applyAlignment="1">
      <alignment horizontal="center" vertical="center" wrapText="1"/>
    </xf>
    <xf numFmtId="167" fontId="19" fillId="5" borderId="3" xfId="1442" applyNumberFormat="1" applyFont="1" applyFill="1" applyBorder="1" applyAlignment="1">
      <alignment horizontal="center" vertical="center" wrapText="1"/>
    </xf>
    <xf numFmtId="3" fontId="19" fillId="0" borderId="3" xfId="1442" applyNumberFormat="1" applyFont="1" applyBorder="1" applyAlignment="1">
      <alignment horizontal="center" vertical="center" wrapText="1"/>
    </xf>
    <xf numFmtId="3" fontId="19" fillId="0" borderId="1" xfId="1442" applyNumberFormat="1" applyFont="1" applyBorder="1" applyAlignment="1">
      <alignment horizontal="center" vertical="center" wrapText="1"/>
    </xf>
    <xf numFmtId="168" fontId="135" fillId="0" borderId="0" xfId="1442" applyNumberFormat="1" applyFont="1"/>
    <xf numFmtId="0" fontId="28" fillId="4" borderId="1" xfId="1442" applyFont="1" applyFill="1" applyBorder="1" applyAlignment="1">
      <alignment horizontal="right" vertical="center" readingOrder="2"/>
    </xf>
    <xf numFmtId="169" fontId="19" fillId="5" borderId="1" xfId="1442" applyNumberFormat="1" applyFont="1" applyFill="1" applyBorder="1" applyAlignment="1">
      <alignment horizontal="center" vertical="center" wrapText="1"/>
    </xf>
    <xf numFmtId="3" fontId="19" fillId="5" borderId="1" xfId="1442" applyNumberFormat="1" applyFont="1" applyFill="1" applyBorder="1" applyAlignment="1">
      <alignment horizontal="center" vertical="center" wrapText="1"/>
    </xf>
    <xf numFmtId="0" fontId="27" fillId="4" borderId="1" xfId="1442" applyFont="1" applyFill="1" applyBorder="1" applyAlignment="1">
      <alignment horizontal="right" vertical="center" readingOrder="2"/>
    </xf>
    <xf numFmtId="167" fontId="19" fillId="5" borderId="1" xfId="1442" applyNumberFormat="1" applyFont="1" applyFill="1" applyBorder="1" applyAlignment="1">
      <alignment horizontal="center" vertical="center" wrapText="1"/>
    </xf>
    <xf numFmtId="167" fontId="19" fillId="0" borderId="1" xfId="1442" applyNumberFormat="1" applyFont="1" applyBorder="1" applyAlignment="1">
      <alignment horizontal="center" vertical="center" wrapText="1"/>
    </xf>
    <xf numFmtId="0" fontId="21" fillId="0" borderId="0" xfId="1442" applyFont="1"/>
    <xf numFmtId="0" fontId="19" fillId="0" borderId="0" xfId="1442" applyFont="1" applyAlignment="1">
      <alignment horizontal="left" vertical="center" readingOrder="2"/>
    </xf>
    <xf numFmtId="0" fontId="30" fillId="38" borderId="1" xfId="1493" applyFont="1" applyFill="1" applyBorder="1" applyAlignment="1">
      <alignment horizontal="center" vertical="center" wrapText="1" readingOrder="2"/>
    </xf>
    <xf numFmtId="3" fontId="24" fillId="0" borderId="1" xfId="1442" applyNumberFormat="1" applyFont="1" applyBorder="1" applyAlignment="1">
      <alignment horizontal="center" vertical="center" readingOrder="2"/>
    </xf>
    <xf numFmtId="3" fontId="21" fillId="5" borderId="84" xfId="1442" applyNumberFormat="1" applyFont="1" applyFill="1" applyBorder="1" applyAlignment="1">
      <alignment horizontal="center" vertical="center"/>
    </xf>
    <xf numFmtId="3" fontId="21" fillId="0" borderId="84" xfId="1442" applyNumberFormat="1" applyFont="1" applyBorder="1" applyAlignment="1">
      <alignment horizontal="center" vertical="center"/>
    </xf>
    <xf numFmtId="166" fontId="21" fillId="0" borderId="84" xfId="1442" applyNumberFormat="1" applyFont="1" applyBorder="1" applyAlignment="1">
      <alignment horizontal="center" vertical="center"/>
    </xf>
    <xf numFmtId="10" fontId="135" fillId="0" borderId="0" xfId="1442" applyNumberFormat="1" applyFont="1"/>
    <xf numFmtId="0" fontId="27" fillId="4" borderId="1" xfId="1442" applyFont="1" applyFill="1" applyBorder="1" applyAlignment="1">
      <alignment horizontal="center" vertical="center" readingOrder="2"/>
    </xf>
    <xf numFmtId="3" fontId="19" fillId="5" borderId="117" xfId="1442" applyNumberFormat="1" applyFont="1" applyFill="1" applyBorder="1" applyAlignment="1">
      <alignment horizontal="center" vertical="center"/>
    </xf>
    <xf numFmtId="3" fontId="19" fillId="0" borderId="117" xfId="1442" applyNumberFormat="1" applyFont="1" applyBorder="1" applyAlignment="1">
      <alignment horizontal="center" vertical="center"/>
    </xf>
    <xf numFmtId="3" fontId="140" fillId="0" borderId="0" xfId="1442" applyNumberFormat="1" applyFont="1"/>
    <xf numFmtId="1" fontId="135" fillId="0" borderId="0" xfId="1442" applyNumberFormat="1" applyFont="1"/>
    <xf numFmtId="165" fontId="135" fillId="0" borderId="0" xfId="1442" applyNumberFormat="1" applyFont="1"/>
    <xf numFmtId="9" fontId="135" fillId="0" borderId="0" xfId="1442" applyNumberFormat="1" applyFont="1"/>
    <xf numFmtId="0" fontId="143" fillId="0" borderId="0" xfId="1442" applyFont="1" applyAlignment="1">
      <alignment horizontal="center" vertical="center" readingOrder="2"/>
    </xf>
    <xf numFmtId="0" fontId="22" fillId="0" borderId="0" xfId="1442" applyFont="1" applyAlignment="1">
      <alignment horizontal="left" vertical="center" readingOrder="2"/>
    </xf>
    <xf numFmtId="0" fontId="30" fillId="38" borderId="2" xfId="1493" applyFont="1" applyFill="1" applyBorder="1" applyAlignment="1">
      <alignment horizontal="center" vertical="center" wrapText="1" readingOrder="2"/>
    </xf>
    <xf numFmtId="0" fontId="30" fillId="38" borderId="118" xfId="1493" applyFont="1" applyFill="1" applyBorder="1" applyAlignment="1">
      <alignment horizontal="center" vertical="center" wrapText="1" readingOrder="2"/>
    </xf>
    <xf numFmtId="0" fontId="30" fillId="38" borderId="119" xfId="1493" applyFont="1" applyFill="1" applyBorder="1" applyAlignment="1">
      <alignment horizontal="center" vertical="center" wrapText="1" readingOrder="2"/>
    </xf>
    <xf numFmtId="0" fontId="24" fillId="0" borderId="106" xfId="1442" applyFont="1" applyBorder="1" applyAlignment="1">
      <alignment horizontal="center" vertical="center" readingOrder="2"/>
    </xf>
    <xf numFmtId="3" fontId="24" fillId="0" borderId="120" xfId="1442" applyNumberFormat="1" applyFont="1" applyBorder="1" applyAlignment="1">
      <alignment horizontal="center" vertical="center" wrapText="1"/>
    </xf>
    <xf numFmtId="3" fontId="33" fillId="0" borderId="120" xfId="1442" applyNumberFormat="1" applyFont="1" applyBorder="1" applyAlignment="1">
      <alignment horizontal="center" vertical="center" wrapText="1"/>
    </xf>
    <xf numFmtId="166" fontId="33" fillId="3" borderId="84" xfId="1442" applyNumberFormat="1" applyFont="1" applyFill="1" applyBorder="1" applyAlignment="1">
      <alignment horizontal="center" vertical="center" readingOrder="2"/>
    </xf>
    <xf numFmtId="0" fontId="27" fillId="4" borderId="3" xfId="1442" applyFont="1" applyFill="1" applyBorder="1" applyAlignment="1">
      <alignment horizontal="right" vertical="center" readingOrder="2"/>
    </xf>
    <xf numFmtId="3" fontId="24" fillId="0" borderId="106" xfId="1442" applyNumberFormat="1" applyFont="1" applyBorder="1" applyAlignment="1">
      <alignment horizontal="center" vertical="center" wrapText="1"/>
    </xf>
    <xf numFmtId="3" fontId="19" fillId="5" borderId="3" xfId="1442" applyNumberFormat="1" applyFont="1" applyFill="1" applyBorder="1" applyAlignment="1">
      <alignment horizontal="center" vertical="center" wrapText="1"/>
    </xf>
    <xf numFmtId="166" fontId="19" fillId="5" borderId="115" xfId="1442" applyNumberFormat="1" applyFont="1" applyFill="1" applyBorder="1" applyAlignment="1">
      <alignment horizontal="center" vertical="center" readingOrder="2"/>
    </xf>
    <xf numFmtId="166" fontId="19" fillId="3" borderId="84" xfId="1442" applyNumberFormat="1" applyFont="1" applyFill="1" applyBorder="1" applyAlignment="1">
      <alignment horizontal="center" vertical="center" readingOrder="2"/>
    </xf>
    <xf numFmtId="3" fontId="19" fillId="5" borderId="69" xfId="1442" applyNumberFormat="1" applyFont="1" applyFill="1" applyBorder="1" applyAlignment="1">
      <alignment horizontal="center" vertical="center" wrapText="1"/>
    </xf>
    <xf numFmtId="3" fontId="19" fillId="5" borderId="16" xfId="1442" applyNumberFormat="1" applyFont="1" applyFill="1" applyBorder="1" applyAlignment="1">
      <alignment horizontal="center" vertical="center" wrapText="1"/>
    </xf>
    <xf numFmtId="0" fontId="21" fillId="0" borderId="0" xfId="1442" applyFont="1" applyAlignment="1">
      <alignment horizontal="center" vertical="center"/>
    </xf>
    <xf numFmtId="3" fontId="21" fillId="0" borderId="0" xfId="1442" applyNumberFormat="1" applyFont="1"/>
    <xf numFmtId="3" fontId="21" fillId="0" borderId="0" xfId="1442" applyNumberFormat="1" applyFont="1" applyAlignment="1">
      <alignment horizontal="center" vertical="center"/>
    </xf>
    <xf numFmtId="0" fontId="27" fillId="38" borderId="121" xfId="1493" applyFont="1" applyFill="1" applyBorder="1" applyAlignment="1">
      <alignment horizontal="center" vertical="center" wrapText="1" readingOrder="2"/>
    </xf>
    <xf numFmtId="0" fontId="27" fillId="4" borderId="115" xfId="1442" applyFont="1" applyFill="1" applyBorder="1" applyAlignment="1">
      <alignment horizontal="center" vertical="center" readingOrder="2"/>
    </xf>
    <xf numFmtId="3" fontId="24" fillId="0" borderId="101" xfId="1442" applyNumberFormat="1" applyFont="1" applyBorder="1" applyAlignment="1">
      <alignment horizontal="center" vertical="center" readingOrder="2"/>
    </xf>
    <xf numFmtId="3" fontId="19" fillId="5" borderId="122" xfId="1442" applyNumberFormat="1" applyFont="1" applyFill="1" applyBorder="1" applyAlignment="1">
      <alignment horizontal="center" vertical="center" wrapText="1"/>
    </xf>
    <xf numFmtId="3" fontId="19" fillId="0" borderId="122" xfId="1442" applyNumberFormat="1" applyFont="1" applyBorder="1" applyAlignment="1">
      <alignment horizontal="center" vertical="center" wrapText="1"/>
    </xf>
    <xf numFmtId="4" fontId="135" fillId="0" borderId="0" xfId="1442" applyNumberFormat="1" applyFont="1"/>
    <xf numFmtId="0" fontId="33" fillId="0" borderId="123" xfId="1442" applyFont="1" applyBorder="1" applyAlignment="1">
      <alignment horizontal="center" vertical="center" readingOrder="2"/>
    </xf>
    <xf numFmtId="3" fontId="24" fillId="0" borderId="124" xfId="1442" applyNumberFormat="1" applyFont="1" applyBorder="1" applyAlignment="1">
      <alignment horizontal="center" vertical="center" wrapText="1"/>
    </xf>
    <xf numFmtId="3" fontId="24" fillId="0" borderId="3" xfId="1442" applyNumberFormat="1" applyFont="1" applyBorder="1" applyAlignment="1">
      <alignment horizontal="center" vertical="center" wrapText="1"/>
    </xf>
    <xf numFmtId="0" fontId="33" fillId="0" borderId="125" xfId="1442" applyFont="1" applyBorder="1" applyAlignment="1">
      <alignment horizontal="center" vertical="center" readingOrder="2"/>
    </xf>
    <xf numFmtId="3" fontId="24" fillId="0" borderId="126" xfId="1442" applyNumberFormat="1" applyFont="1" applyBorder="1" applyAlignment="1">
      <alignment horizontal="center" vertical="center" wrapText="1"/>
    </xf>
    <xf numFmtId="0" fontId="63" fillId="3" borderId="0" xfId="1442" applyFont="1" applyFill="1" applyAlignment="1">
      <alignment vertical="center" wrapText="1" readingOrder="2"/>
    </xf>
    <xf numFmtId="0" fontId="144" fillId="0" borderId="0" xfId="1442" applyFont="1" applyAlignment="1">
      <alignment horizontal="center" vertical="center" readingOrder="2"/>
    </xf>
    <xf numFmtId="0" fontId="29" fillId="38" borderId="1" xfId="1493" applyFont="1" applyFill="1" applyBorder="1" applyAlignment="1">
      <alignment horizontal="center" vertical="center" wrapText="1" readingOrder="2"/>
    </xf>
    <xf numFmtId="0" fontId="27" fillId="4" borderId="127" xfId="1442" applyFont="1" applyFill="1" applyBorder="1" applyAlignment="1">
      <alignment horizontal="center" vertical="center" readingOrder="2"/>
    </xf>
    <xf numFmtId="3" fontId="145" fillId="5" borderId="84" xfId="1442" applyNumberFormat="1" applyFont="1" applyFill="1" applyBorder="1" applyAlignment="1">
      <alignment horizontal="center" vertical="center" wrapText="1"/>
    </xf>
    <xf numFmtId="3" fontId="19" fillId="0" borderId="84" xfId="1442" applyNumberFormat="1" applyFont="1" applyBorder="1" applyAlignment="1">
      <alignment horizontal="center" vertical="center" wrapText="1"/>
    </xf>
    <xf numFmtId="3" fontId="19" fillId="5" borderId="84" xfId="1442" applyNumberFormat="1" applyFont="1" applyFill="1" applyBorder="1" applyAlignment="1">
      <alignment horizontal="center" vertical="center" wrapText="1"/>
    </xf>
    <xf numFmtId="0" fontId="32" fillId="0" borderId="0" xfId="1442"/>
    <xf numFmtId="0" fontId="146" fillId="0" borderId="0" xfId="1442" applyFont="1" applyAlignment="1">
      <alignment horizontal="center" vertical="center" readingOrder="2"/>
    </xf>
    <xf numFmtId="0" fontId="27" fillId="4" borderId="79" xfId="1442" applyFont="1" applyFill="1" applyBorder="1" applyAlignment="1">
      <alignment horizontal="center" vertical="center" readingOrder="2"/>
    </xf>
    <xf numFmtId="3" fontId="24" fillId="0" borderId="128" xfId="1442" applyNumberFormat="1" applyFont="1" applyBorder="1" applyAlignment="1">
      <alignment horizontal="center" vertical="center" readingOrder="2"/>
    </xf>
    <xf numFmtId="3" fontId="19" fillId="5" borderId="128" xfId="1442" applyNumberFormat="1" applyFont="1" applyFill="1" applyBorder="1" applyAlignment="1">
      <alignment horizontal="center" vertical="center" wrapText="1"/>
    </xf>
    <xf numFmtId="3" fontId="19" fillId="0" borderId="128" xfId="1442" applyNumberFormat="1" applyFont="1" applyBorder="1" applyAlignment="1">
      <alignment horizontal="center" vertical="center" wrapText="1"/>
    </xf>
    <xf numFmtId="3" fontId="32" fillId="0" borderId="0" xfId="1442" applyNumberFormat="1"/>
    <xf numFmtId="0" fontId="96" fillId="0" borderId="0" xfId="472" applyFont="1" applyAlignment="1">
      <alignment horizontal="center"/>
    </xf>
    <xf numFmtId="3" fontId="25" fillId="5" borderId="1" xfId="1440" applyNumberFormat="1" applyFont="1" applyFill="1" applyBorder="1" applyAlignment="1">
      <alignment horizontal="center" vertical="center"/>
    </xf>
    <xf numFmtId="3" fontId="23" fillId="5" borderId="1" xfId="1440" applyNumberFormat="1" applyFont="1" applyFill="1" applyBorder="1" applyAlignment="1">
      <alignment horizontal="center" vertical="center"/>
    </xf>
    <xf numFmtId="0" fontId="27" fillId="44" borderId="60" xfId="472" applyFont="1" applyFill="1" applyBorder="1" applyAlignment="1">
      <alignment horizontal="center" vertical="center" wrapText="1" readingOrder="2"/>
    </xf>
    <xf numFmtId="1" fontId="96" fillId="0" borderId="0" xfId="472" applyNumberFormat="1" applyFont="1" applyAlignment="1">
      <alignment horizontal="center"/>
    </xf>
    <xf numFmtId="0" fontId="27" fillId="44" borderId="0" xfId="472" applyFont="1" applyFill="1" applyAlignment="1">
      <alignment horizontal="center" vertical="center" wrapText="1" readingOrder="2"/>
    </xf>
    <xf numFmtId="164" fontId="25" fillId="5" borderId="1" xfId="1440" applyNumberFormat="1" applyFont="1" applyFill="1" applyBorder="1" applyAlignment="1">
      <alignment horizontal="center" vertical="center"/>
    </xf>
    <xf numFmtId="1" fontId="25" fillId="0" borderId="1" xfId="472" applyNumberFormat="1" applyFont="1" applyBorder="1" applyAlignment="1">
      <alignment horizontal="center" vertical="center" wrapText="1"/>
    </xf>
    <xf numFmtId="170" fontId="25" fillId="5" borderId="1" xfId="1440" applyNumberFormat="1" applyFont="1" applyFill="1" applyBorder="1" applyAlignment="1">
      <alignment horizontal="center" vertical="center"/>
    </xf>
    <xf numFmtId="170" fontId="25" fillId="0" borderId="1" xfId="472" applyNumberFormat="1" applyFont="1" applyBorder="1" applyAlignment="1">
      <alignment horizontal="center" vertical="center" wrapText="1"/>
    </xf>
    <xf numFmtId="164" fontId="25" fillId="5" borderId="3" xfId="1440" applyNumberFormat="1" applyFont="1" applyFill="1" applyBorder="1" applyAlignment="1">
      <alignment horizontal="center" vertical="center"/>
    </xf>
    <xf numFmtId="164" fontId="25" fillId="0" borderId="3" xfId="472" applyNumberFormat="1" applyFont="1" applyBorder="1" applyAlignment="1">
      <alignment horizontal="center" vertical="center" wrapText="1"/>
    </xf>
    <xf numFmtId="49" fontId="25" fillId="0" borderId="3" xfId="472" applyNumberFormat="1" applyFont="1" applyBorder="1" applyAlignment="1">
      <alignment horizontal="center" vertical="center" wrapText="1"/>
    </xf>
    <xf numFmtId="49" fontId="25" fillId="5" borderId="3" xfId="1440" applyNumberFormat="1" applyFont="1" applyFill="1" applyBorder="1" applyAlignment="1">
      <alignment horizontal="center" vertical="center"/>
    </xf>
    <xf numFmtId="0" fontId="27" fillId="44" borderId="129" xfId="472" applyFont="1" applyFill="1" applyBorder="1" applyAlignment="1">
      <alignment horizontal="center" vertical="center" wrapText="1" readingOrder="2"/>
    </xf>
    <xf numFmtId="0" fontId="27" fillId="44" borderId="130" xfId="472" applyFont="1" applyFill="1" applyBorder="1" applyAlignment="1">
      <alignment horizontal="center" vertical="center" wrapText="1" readingOrder="2"/>
    </xf>
    <xf numFmtId="0" fontId="27" fillId="44" borderId="132" xfId="472" applyFont="1" applyFill="1" applyBorder="1" applyAlignment="1">
      <alignment horizontal="center" vertical="center" wrapText="1" readingOrder="2"/>
    </xf>
    <xf numFmtId="1" fontId="85" fillId="46" borderId="134" xfId="1440" applyNumberFormat="1" applyFont="1" applyFill="1" applyBorder="1" applyAlignment="1">
      <alignment horizontal="center" vertical="center"/>
    </xf>
    <xf numFmtId="1" fontId="85" fillId="0" borderId="134" xfId="472" applyNumberFormat="1" applyFont="1" applyBorder="1" applyAlignment="1">
      <alignment horizontal="center" vertical="center" wrapText="1"/>
    </xf>
    <xf numFmtId="0" fontId="147" fillId="47" borderId="134" xfId="472" applyFont="1" applyFill="1" applyBorder="1" applyAlignment="1">
      <alignment horizontal="right" vertical="center" readingOrder="2"/>
    </xf>
    <xf numFmtId="164" fontId="85" fillId="46" borderId="134" xfId="1440" applyNumberFormat="1" applyFont="1" applyFill="1" applyBorder="1" applyAlignment="1">
      <alignment horizontal="center" vertical="center"/>
    </xf>
    <xf numFmtId="164" fontId="85" fillId="0" borderId="134" xfId="472" applyNumberFormat="1" applyFont="1" applyBorder="1" applyAlignment="1">
      <alignment horizontal="center" vertical="center" wrapText="1"/>
    </xf>
    <xf numFmtId="1" fontId="147" fillId="6" borderId="135" xfId="472" applyNumberFormat="1" applyFont="1" applyFill="1" applyBorder="1" applyAlignment="1">
      <alignment horizontal="center" vertical="center" wrapText="1" readingOrder="2"/>
    </xf>
    <xf numFmtId="0" fontId="27" fillId="44" borderId="139" xfId="472" applyFont="1" applyFill="1" applyBorder="1" applyAlignment="1">
      <alignment horizontal="center" vertical="center" wrapText="1" readingOrder="2"/>
    </xf>
    <xf numFmtId="3" fontId="96" fillId="0" borderId="0" xfId="472" applyNumberFormat="1" applyFont="1" applyAlignment="1">
      <alignment horizontal="center"/>
    </xf>
    <xf numFmtId="3" fontId="23" fillId="5" borderId="2" xfId="1440" applyNumberFormat="1" applyFont="1" applyFill="1" applyBorder="1" applyAlignment="1">
      <alignment horizontal="center" vertical="center"/>
    </xf>
    <xf numFmtId="3" fontId="25" fillId="0" borderId="2" xfId="472" applyNumberFormat="1" applyFont="1" applyBorder="1" applyAlignment="1">
      <alignment horizontal="center" vertical="center" wrapText="1"/>
    </xf>
    <xf numFmtId="3" fontId="25" fillId="5" borderId="2" xfId="1440" applyNumberFormat="1" applyFont="1" applyFill="1" applyBorder="1" applyAlignment="1">
      <alignment horizontal="center" vertical="center"/>
    </xf>
    <xf numFmtId="0" fontId="149" fillId="0" borderId="0" xfId="472" applyFont="1"/>
    <xf numFmtId="0" fontId="149" fillId="0" borderId="0" xfId="472" applyFont="1" applyAlignment="1">
      <alignment horizontal="center"/>
    </xf>
    <xf numFmtId="0" fontId="150" fillId="0" borderId="0" xfId="472" applyFont="1"/>
    <xf numFmtId="170" fontId="25" fillId="0" borderId="1" xfId="1440" applyNumberFormat="1" applyFont="1" applyBorder="1" applyAlignment="1">
      <alignment horizontal="center" vertical="center"/>
    </xf>
    <xf numFmtId="4" fontId="25" fillId="0" borderId="1" xfId="1440" applyNumberFormat="1" applyFont="1" applyBorder="1" applyAlignment="1">
      <alignment horizontal="center" vertical="center"/>
    </xf>
    <xf numFmtId="0" fontId="27" fillId="4" borderId="143" xfId="472" applyFont="1" applyFill="1" applyBorder="1" applyAlignment="1">
      <alignment horizontal="right" vertical="center" readingOrder="2"/>
    </xf>
    <xf numFmtId="9" fontId="27" fillId="4" borderId="38" xfId="1494" applyFont="1" applyFill="1" applyBorder="1" applyAlignment="1">
      <alignment horizontal="right" vertical="center" readingOrder="2"/>
    </xf>
    <xf numFmtId="0" fontId="27" fillId="4" borderId="38" xfId="472" applyFont="1" applyFill="1" applyBorder="1" applyAlignment="1">
      <alignment horizontal="right" vertical="center" readingOrder="2"/>
    </xf>
    <xf numFmtId="0" fontId="27" fillId="44" borderId="110" xfId="472" applyFont="1" applyFill="1" applyBorder="1" applyAlignment="1">
      <alignment horizontal="center" vertical="center" wrapText="1" readingOrder="2"/>
    </xf>
    <xf numFmtId="0" fontId="65" fillId="0" borderId="0" xfId="472" applyFont="1" applyAlignment="1">
      <alignment vertical="center"/>
    </xf>
    <xf numFmtId="0" fontId="24" fillId="0" borderId="0" xfId="472" applyFont="1" applyAlignment="1">
      <alignment vertical="center"/>
    </xf>
    <xf numFmtId="3" fontId="24" fillId="0" borderId="5" xfId="472" applyNumberFormat="1" applyFont="1" applyBorder="1" applyAlignment="1">
      <alignment horizontal="center" readingOrder="2"/>
    </xf>
    <xf numFmtId="0" fontId="110" fillId="5" borderId="94" xfId="472" applyFont="1" applyFill="1" applyBorder="1" applyAlignment="1">
      <alignment horizontal="right" vertical="center" readingOrder="2"/>
    </xf>
    <xf numFmtId="3" fontId="108" fillId="3" borderId="1" xfId="472" applyNumberFormat="1" applyFont="1" applyFill="1" applyBorder="1" applyAlignment="1">
      <alignment horizontal="center" vertical="center" readingOrder="2"/>
    </xf>
    <xf numFmtId="3" fontId="114" fillId="5" borderId="94" xfId="472" applyNumberFormat="1" applyFont="1" applyFill="1" applyBorder="1" applyAlignment="1">
      <alignment horizontal="center" vertical="center" readingOrder="2"/>
    </xf>
    <xf numFmtId="3" fontId="19" fillId="0" borderId="1" xfId="489" applyNumberFormat="1" applyFont="1" applyBorder="1" applyAlignment="1">
      <alignment horizontal="center" vertical="center"/>
    </xf>
    <xf numFmtId="3" fontId="114" fillId="5" borderId="21" xfId="472" applyNumberFormat="1" applyFont="1" applyFill="1" applyBorder="1" applyAlignment="1">
      <alignment horizontal="center" vertical="center" readingOrder="2"/>
    </xf>
    <xf numFmtId="0" fontId="110" fillId="5" borderId="142" xfId="472" applyFont="1" applyFill="1" applyBorder="1" applyAlignment="1">
      <alignment horizontal="right" vertical="center" readingOrder="2"/>
    </xf>
    <xf numFmtId="0" fontId="110" fillId="5" borderId="144" xfId="472" applyFont="1" applyFill="1" applyBorder="1" applyAlignment="1">
      <alignment horizontal="right" vertical="center" readingOrder="2"/>
    </xf>
    <xf numFmtId="0" fontId="110" fillId="5" borderId="145" xfId="472" applyFont="1" applyFill="1" applyBorder="1" applyAlignment="1">
      <alignment horizontal="right" vertical="center" readingOrder="2"/>
    </xf>
    <xf numFmtId="0" fontId="110" fillId="5" borderId="110" xfId="472" applyFont="1" applyFill="1" applyBorder="1" applyAlignment="1">
      <alignment horizontal="right" vertical="center" readingOrder="2"/>
    </xf>
    <xf numFmtId="0" fontId="110" fillId="5" borderId="146" xfId="472" applyFont="1" applyFill="1" applyBorder="1" applyAlignment="1">
      <alignment horizontal="right" vertical="center" readingOrder="2"/>
    </xf>
    <xf numFmtId="0" fontId="110" fillId="5" borderId="147" xfId="472" applyFont="1" applyFill="1" applyBorder="1" applyAlignment="1">
      <alignment horizontal="right" vertical="center" readingOrder="2"/>
    </xf>
    <xf numFmtId="0" fontId="110" fillId="5" borderId="144" xfId="472" quotePrefix="1" applyFont="1" applyFill="1" applyBorder="1" applyAlignment="1">
      <alignment horizontal="right" vertical="center" readingOrder="2"/>
    </xf>
    <xf numFmtId="0" fontId="110" fillId="5" borderId="148" xfId="472" quotePrefix="1" applyFont="1" applyFill="1" applyBorder="1" applyAlignment="1">
      <alignment horizontal="right" vertical="center" readingOrder="2"/>
    </xf>
    <xf numFmtId="0" fontId="110" fillId="5" borderId="112" xfId="472" applyFont="1" applyFill="1" applyBorder="1" applyAlignment="1">
      <alignment horizontal="right" vertical="center" readingOrder="2"/>
    </xf>
    <xf numFmtId="0" fontId="110" fillId="5" borderId="113" xfId="472" applyFont="1" applyFill="1" applyBorder="1" applyAlignment="1">
      <alignment horizontal="right" vertical="center" readingOrder="2"/>
    </xf>
    <xf numFmtId="0" fontId="110" fillId="5" borderId="112" xfId="472" quotePrefix="1" applyFont="1" applyFill="1" applyBorder="1" applyAlignment="1">
      <alignment horizontal="right" vertical="center" readingOrder="2"/>
    </xf>
    <xf numFmtId="0" fontId="110" fillId="5" borderId="148" xfId="472" applyFont="1" applyFill="1" applyBorder="1" applyAlignment="1">
      <alignment horizontal="right" vertical="center" readingOrder="2"/>
    </xf>
    <xf numFmtId="0" fontId="110" fillId="5" borderId="142" xfId="472" quotePrefix="1" applyFont="1" applyFill="1" applyBorder="1" applyAlignment="1">
      <alignment horizontal="right" vertical="center" readingOrder="2"/>
    </xf>
    <xf numFmtId="3" fontId="24" fillId="0" borderId="0" xfId="1437" applyNumberFormat="1" applyFont="1" applyAlignment="1">
      <alignment horizontal="center" vertical="center"/>
    </xf>
    <xf numFmtId="3" fontId="23" fillId="0" borderId="0" xfId="1437" applyNumberFormat="1" applyFont="1" applyAlignment="1">
      <alignment horizontal="center" vertical="center" wrapText="1"/>
    </xf>
    <xf numFmtId="3" fontId="33" fillId="0" borderId="0" xfId="1437" applyNumberFormat="1" applyFont="1" applyAlignment="1">
      <alignment horizontal="center" vertical="center"/>
    </xf>
    <xf numFmtId="3" fontId="21" fillId="0" borderId="0" xfId="1437" applyNumberFormat="1" applyFont="1" applyAlignment="1">
      <alignment horizontal="center" vertical="center"/>
    </xf>
    <xf numFmtId="3" fontId="23" fillId="0" borderId="4" xfId="1437" applyNumberFormat="1" applyFont="1" applyBorder="1" applyAlignment="1">
      <alignment horizontal="center" vertical="center"/>
    </xf>
    <xf numFmtId="3" fontId="25" fillId="5" borderId="1" xfId="1437" applyNumberFormat="1" applyFont="1" applyFill="1" applyBorder="1" applyAlignment="1">
      <alignment horizontal="center" vertical="center"/>
    </xf>
    <xf numFmtId="3" fontId="61" fillId="0" borderId="0" xfId="1437" applyNumberFormat="1" applyFont="1" applyAlignment="1">
      <alignment horizontal="center" vertical="center"/>
    </xf>
    <xf numFmtId="3" fontId="65" fillId="0" borderId="0" xfId="1437" applyNumberFormat="1" applyFont="1" applyAlignment="1">
      <alignment horizontal="center" vertical="center"/>
    </xf>
    <xf numFmtId="3" fontId="19" fillId="0" borderId="0" xfId="1437" applyNumberFormat="1" applyFont="1"/>
    <xf numFmtId="3" fontId="25" fillId="39" borderId="4" xfId="1437" applyNumberFormat="1" applyFont="1" applyFill="1" applyBorder="1" applyAlignment="1">
      <alignment horizontal="center" vertical="center"/>
    </xf>
    <xf numFmtId="3" fontId="25" fillId="39" borderId="1" xfId="1437" applyNumberFormat="1" applyFont="1" applyFill="1" applyBorder="1" applyAlignment="1">
      <alignment horizontal="center" vertical="center"/>
    </xf>
    <xf numFmtId="3" fontId="19" fillId="0" borderId="0" xfId="1437" applyNumberFormat="1" applyFont="1" applyAlignment="1">
      <alignment horizontal="right"/>
    </xf>
    <xf numFmtId="3" fontId="19" fillId="0" borderId="0" xfId="1437" applyNumberFormat="1" applyFont="1" applyAlignment="1">
      <alignment readingOrder="2"/>
    </xf>
    <xf numFmtId="3" fontId="70" fillId="0" borderId="0" xfId="1437" applyNumberFormat="1" applyFont="1"/>
    <xf numFmtId="3" fontId="65" fillId="0" borderId="0" xfId="1437" applyNumberFormat="1" applyFont="1" applyAlignment="1">
      <alignment horizontal="center" vertical="center" wrapText="1"/>
    </xf>
    <xf numFmtId="3" fontId="67" fillId="0" borderId="0" xfId="1437" applyNumberFormat="1" applyFont="1" applyAlignment="1">
      <alignment horizontal="center" vertical="center" wrapText="1"/>
    </xf>
    <xf numFmtId="3" fontId="23" fillId="5" borderId="4" xfId="1437" applyNumberFormat="1" applyFont="1" applyFill="1" applyBorder="1" applyAlignment="1">
      <alignment horizontal="center" vertical="center"/>
    </xf>
    <xf numFmtId="3" fontId="23" fillId="5" borderId="1" xfId="1437" applyNumberFormat="1" applyFont="1" applyFill="1" applyBorder="1" applyAlignment="1">
      <alignment horizontal="center" vertical="center"/>
    </xf>
    <xf numFmtId="3" fontId="24" fillId="0" borderId="0" xfId="1437" applyNumberFormat="1" applyFont="1" applyAlignment="1">
      <alignment horizontal="right" vertical="center"/>
    </xf>
    <xf numFmtId="3" fontId="19" fillId="0" borderId="0" xfId="1437" applyNumberFormat="1" applyFont="1" applyAlignment="1">
      <alignment horizontal="right" vertical="center"/>
    </xf>
    <xf numFmtId="3" fontId="25" fillId="0" borderId="3" xfId="1437" applyNumberFormat="1" applyFont="1" applyBorder="1" applyAlignment="1">
      <alignment horizontal="center" vertical="center"/>
    </xf>
    <xf numFmtId="3" fontId="25" fillId="5" borderId="3" xfId="1437" applyNumberFormat="1" applyFont="1" applyFill="1" applyBorder="1" applyAlignment="1">
      <alignment horizontal="center" vertical="center"/>
    </xf>
    <xf numFmtId="3" fontId="71" fillId="0" borderId="0" xfId="1437" applyNumberFormat="1" applyFont="1" applyAlignment="1">
      <alignment vertical="distributed"/>
    </xf>
    <xf numFmtId="3" fontId="65" fillId="0" borderId="0" xfId="1437" applyNumberFormat="1" applyFont="1" applyAlignment="1">
      <alignment vertical="distributed"/>
    </xf>
    <xf numFmtId="3" fontId="24" fillId="0" borderId="0" xfId="1437" applyNumberFormat="1" applyFont="1" applyAlignment="1">
      <alignment vertical="distributed"/>
    </xf>
    <xf numFmtId="3" fontId="67" fillId="3" borderId="0" xfId="1437" applyNumberFormat="1" applyFont="1" applyFill="1" applyAlignment="1">
      <alignment horizontal="center" vertical="center"/>
    </xf>
    <xf numFmtId="3" fontId="27" fillId="6" borderId="19" xfId="1437" applyNumberFormat="1" applyFont="1" applyFill="1" applyBorder="1" applyAlignment="1">
      <alignment horizontal="center" vertical="center" wrapText="1"/>
    </xf>
    <xf numFmtId="3" fontId="25" fillId="5" borderId="41" xfId="1437" applyNumberFormat="1" applyFont="1" applyFill="1" applyBorder="1" applyAlignment="1">
      <alignment horizontal="center" vertical="center"/>
    </xf>
    <xf numFmtId="3" fontId="25" fillId="5" borderId="18" xfId="1437" applyNumberFormat="1" applyFont="1" applyFill="1" applyBorder="1" applyAlignment="1">
      <alignment horizontal="center" vertical="center"/>
    </xf>
    <xf numFmtId="3" fontId="19" fillId="0" borderId="0" xfId="1437" applyNumberFormat="1" applyFont="1" applyAlignment="1">
      <alignment horizontal="center" vertical="center"/>
    </xf>
    <xf numFmtId="3" fontId="25" fillId="3" borderId="4" xfId="1437" applyNumberFormat="1" applyFont="1" applyFill="1" applyBorder="1" applyAlignment="1">
      <alignment horizontal="center" vertical="center"/>
    </xf>
    <xf numFmtId="3" fontId="23" fillId="0" borderId="36" xfId="1437" applyNumberFormat="1" applyFont="1" applyBorder="1" applyAlignment="1">
      <alignment horizontal="center" vertical="center"/>
    </xf>
    <xf numFmtId="3" fontId="23" fillId="0" borderId="3" xfId="1437" applyNumberFormat="1" applyFont="1" applyBorder="1" applyAlignment="1">
      <alignment horizontal="center" vertical="center"/>
    </xf>
    <xf numFmtId="3" fontId="25" fillId="3" borderId="3" xfId="1437" applyNumberFormat="1" applyFont="1" applyFill="1" applyBorder="1" applyAlignment="1">
      <alignment horizontal="center" vertical="center"/>
    </xf>
    <xf numFmtId="3" fontId="24" fillId="0" borderId="0" xfId="1437" applyNumberFormat="1" applyFont="1" applyAlignment="1">
      <alignment horizontal="center" vertical="center" wrapText="1"/>
    </xf>
    <xf numFmtId="3" fontId="19" fillId="0" borderId="0" xfId="1437" applyNumberFormat="1" applyFont="1" applyAlignment="1">
      <alignment horizontal="center" vertical="center" wrapText="1"/>
    </xf>
    <xf numFmtId="3" fontId="62" fillId="0" borderId="0" xfId="1437" applyNumberFormat="1" applyFont="1" applyAlignment="1">
      <alignment horizontal="right"/>
    </xf>
    <xf numFmtId="3" fontId="0" fillId="0" borderId="0" xfId="0" applyNumberFormat="1" applyAlignment="1">
      <alignment readingOrder="1"/>
    </xf>
    <xf numFmtId="1" fontId="0" fillId="3" borderId="0" xfId="0" applyNumberFormat="1" applyFill="1" applyAlignment="1">
      <alignment readingOrder="1"/>
    </xf>
    <xf numFmtId="3" fontId="63" fillId="0" borderId="0" xfId="1437" applyNumberFormat="1" applyFont="1" applyAlignment="1">
      <alignment horizontal="center" vertical="center"/>
    </xf>
    <xf numFmtId="3" fontId="22" fillId="0" borderId="0" xfId="1437" applyNumberFormat="1" applyFont="1" applyAlignment="1">
      <alignment horizontal="center" vertical="center"/>
    </xf>
    <xf numFmtId="3" fontId="22" fillId="3" borderId="0" xfId="1437" applyNumberFormat="1" applyFont="1" applyFill="1" applyAlignment="1">
      <alignment horizontal="center" vertical="center"/>
    </xf>
    <xf numFmtId="3" fontId="63" fillId="0" borderId="4" xfId="1437" applyNumberFormat="1" applyFont="1" applyBorder="1" applyAlignment="1">
      <alignment horizontal="center" vertical="center"/>
    </xf>
    <xf numFmtId="3" fontId="66" fillId="5" borderId="4" xfId="1437" applyNumberFormat="1" applyFont="1" applyFill="1" applyBorder="1" applyAlignment="1">
      <alignment horizontal="center" vertical="center"/>
    </xf>
    <xf numFmtId="3" fontId="63" fillId="3" borderId="4" xfId="1437" applyNumberFormat="1" applyFont="1" applyFill="1" applyBorder="1" applyAlignment="1">
      <alignment horizontal="center" vertical="center"/>
    </xf>
    <xf numFmtId="3" fontId="66" fillId="5" borderId="3" xfId="1437" applyNumberFormat="1" applyFont="1" applyFill="1" applyBorder="1" applyAlignment="1">
      <alignment horizontal="center" vertical="center"/>
    </xf>
    <xf numFmtId="3" fontId="66" fillId="3" borderId="4" xfId="1437" applyNumberFormat="1" applyFont="1" applyFill="1" applyBorder="1" applyAlignment="1">
      <alignment horizontal="center" vertical="center"/>
    </xf>
    <xf numFmtId="0" fontId="1" fillId="0" borderId="0" xfId="1495"/>
    <xf numFmtId="1" fontId="1" fillId="0" borderId="0" xfId="1495" applyNumberFormat="1"/>
    <xf numFmtId="3" fontId="23" fillId="0" borderId="37" xfId="1437" applyNumberFormat="1" applyFont="1" applyBorder="1" applyAlignment="1">
      <alignment horizontal="center" vertical="center"/>
    </xf>
    <xf numFmtId="3" fontId="24" fillId="0" borderId="37" xfId="1437" applyNumberFormat="1" applyFont="1" applyBorder="1" applyAlignment="1">
      <alignment horizontal="center" vertical="center"/>
    </xf>
    <xf numFmtId="3" fontId="72" fillId="0" borderId="0" xfId="1437" applyNumberFormat="1" applyFont="1"/>
    <xf numFmtId="0" fontId="85" fillId="0" borderId="0" xfId="1496" applyFont="1" applyAlignment="1">
      <alignment horizontal="center" vertical="center"/>
    </xf>
    <xf numFmtId="3" fontId="22" fillId="0" borderId="0" xfId="1437" applyNumberFormat="1" applyFont="1" applyAlignment="1">
      <alignment horizontal="center" vertical="center" wrapText="1"/>
    </xf>
    <xf numFmtId="3" fontId="21" fillId="0" borderId="25" xfId="1437" applyNumberFormat="1" applyFont="1" applyBorder="1"/>
    <xf numFmtId="3" fontId="21" fillId="0" borderId="26" xfId="1437" applyNumberFormat="1" applyFont="1" applyBorder="1"/>
    <xf numFmtId="3" fontId="21" fillId="0" borderId="27" xfId="1437" applyNumberFormat="1" applyFont="1" applyBorder="1"/>
    <xf numFmtId="3" fontId="21" fillId="0" borderId="28" xfId="1437" applyNumberFormat="1" applyFont="1" applyBorder="1"/>
    <xf numFmtId="3" fontId="21" fillId="0" borderId="29" xfId="1437" applyNumberFormat="1" applyFont="1" applyBorder="1"/>
    <xf numFmtId="3" fontId="21" fillId="0" borderId="30" xfId="1437" applyNumberFormat="1" applyFont="1" applyBorder="1"/>
    <xf numFmtId="3" fontId="21" fillId="0" borderId="31" xfId="1437" applyNumberFormat="1" applyFont="1" applyBorder="1"/>
    <xf numFmtId="3" fontId="21" fillId="0" borderId="32" xfId="1437" applyNumberFormat="1" applyFont="1" applyBorder="1"/>
    <xf numFmtId="3" fontId="24" fillId="0" borderId="0" xfId="1437" applyNumberFormat="1" applyFont="1"/>
    <xf numFmtId="3" fontId="23" fillId="3" borderId="4" xfId="1437" applyNumberFormat="1" applyFont="1" applyFill="1" applyBorder="1" applyAlignment="1">
      <alignment horizontal="center" vertical="center"/>
    </xf>
    <xf numFmtId="3" fontId="23" fillId="3" borderId="1" xfId="1437" applyNumberFormat="1" applyFont="1" applyFill="1" applyBorder="1" applyAlignment="1">
      <alignment horizontal="center" vertical="center"/>
    </xf>
    <xf numFmtId="3" fontId="24" fillId="0" borderId="0" xfId="1437" applyNumberFormat="1" applyFont="1" applyAlignment="1">
      <alignment horizontal="right" vertical="center" wrapText="1"/>
    </xf>
    <xf numFmtId="3" fontId="23" fillId="3" borderId="0" xfId="462" applyNumberFormat="1" applyFont="1" applyFill="1" applyAlignment="1">
      <alignment horizontal="center" vertical="center"/>
    </xf>
    <xf numFmtId="3" fontId="25" fillId="0" borderId="4" xfId="462" applyNumberFormat="1" applyFont="1" applyBorder="1" applyAlignment="1">
      <alignment horizontal="center" vertical="center"/>
    </xf>
    <xf numFmtId="3" fontId="25" fillId="5" borderId="4" xfId="462" applyNumberFormat="1" applyFont="1" applyFill="1" applyBorder="1" applyAlignment="1">
      <alignment horizontal="center" vertical="center"/>
    </xf>
    <xf numFmtId="3" fontId="25" fillId="3" borderId="4" xfId="462" applyNumberFormat="1" applyFont="1" applyFill="1" applyBorder="1" applyAlignment="1">
      <alignment horizontal="center" vertical="center"/>
    </xf>
    <xf numFmtId="3" fontId="25" fillId="0" borderId="3" xfId="462" applyNumberFormat="1" applyFont="1" applyBorder="1" applyAlignment="1">
      <alignment horizontal="center" vertical="center"/>
    </xf>
    <xf numFmtId="3" fontId="25" fillId="5" borderId="3" xfId="462" applyNumberFormat="1" applyFont="1" applyFill="1" applyBorder="1" applyAlignment="1">
      <alignment horizontal="center" vertical="center"/>
    </xf>
    <xf numFmtId="3" fontId="25" fillId="3" borderId="3" xfId="462" applyNumberFormat="1" applyFont="1" applyFill="1" applyBorder="1" applyAlignment="1">
      <alignment horizontal="center" vertical="center"/>
    </xf>
    <xf numFmtId="3" fontId="19" fillId="0" borderId="0" xfId="462" applyNumberFormat="1" applyFont="1"/>
    <xf numFmtId="0" fontId="25" fillId="0" borderId="0" xfId="1496" applyFont="1"/>
    <xf numFmtId="0" fontId="58" fillId="0" borderId="0" xfId="1496" applyFont="1"/>
    <xf numFmtId="1" fontId="25" fillId="0" borderId="0" xfId="1496" applyNumberFormat="1" applyFont="1"/>
    <xf numFmtId="3" fontId="23" fillId="3" borderId="0" xfId="1440" applyNumberFormat="1" applyFont="1" applyFill="1" applyAlignment="1">
      <alignment horizontal="center" vertical="center"/>
    </xf>
    <xf numFmtId="1" fontId="58" fillId="0" borderId="0" xfId="1496" applyNumberFormat="1" applyFont="1"/>
    <xf numFmtId="3" fontId="58" fillId="5" borderId="4" xfId="1440" applyNumberFormat="1" applyFont="1" applyFill="1" applyBorder="1" applyAlignment="1">
      <alignment horizontal="center" vertical="center"/>
    </xf>
    <xf numFmtId="3" fontId="23" fillId="0" borderId="4" xfId="1440" applyNumberFormat="1" applyFont="1" applyBorder="1" applyAlignment="1">
      <alignment horizontal="center" vertical="center"/>
    </xf>
    <xf numFmtId="3" fontId="25" fillId="5" borderId="4" xfId="1440" applyNumberFormat="1" applyFont="1" applyFill="1" applyBorder="1" applyAlignment="1">
      <alignment horizontal="center" vertical="center"/>
    </xf>
    <xf numFmtId="3" fontId="25" fillId="3" borderId="4" xfId="1440" applyNumberFormat="1" applyFont="1" applyFill="1" applyBorder="1" applyAlignment="1">
      <alignment horizontal="center" vertical="center"/>
    </xf>
    <xf numFmtId="3" fontId="58" fillId="5" borderId="1" xfId="1440" applyNumberFormat="1" applyFont="1" applyFill="1" applyBorder="1" applyAlignment="1">
      <alignment horizontal="center" vertical="center"/>
    </xf>
    <xf numFmtId="3" fontId="58" fillId="0" borderId="1" xfId="1440" applyNumberFormat="1" applyFont="1" applyBorder="1" applyAlignment="1">
      <alignment horizontal="center" vertical="center"/>
    </xf>
    <xf numFmtId="3" fontId="25" fillId="3" borderId="1" xfId="1440" applyNumberFormat="1" applyFont="1" applyFill="1" applyBorder="1" applyAlignment="1">
      <alignment horizontal="center" vertical="center"/>
    </xf>
    <xf numFmtId="3" fontId="19" fillId="0" borderId="0" xfId="1440" applyNumberFormat="1" applyFont="1" applyAlignment="1">
      <alignment horizontal="center" vertical="center"/>
    </xf>
    <xf numFmtId="3" fontId="58" fillId="0" borderId="0" xfId="1496" applyNumberFormat="1" applyFont="1"/>
    <xf numFmtId="1" fontId="99" fillId="42" borderId="54" xfId="0" applyNumberFormat="1" applyFont="1" applyFill="1" applyBorder="1" applyAlignment="1">
      <alignment horizontal="left" vertical="top" wrapText="1"/>
    </xf>
    <xf numFmtId="0" fontId="58" fillId="0" borderId="0" xfId="1497" applyFont="1"/>
    <xf numFmtId="1" fontId="58" fillId="0" borderId="0" xfId="1497" applyNumberFormat="1" applyFont="1"/>
    <xf numFmtId="3" fontId="23" fillId="0" borderId="1" xfId="1440" applyNumberFormat="1" applyFont="1" applyBorder="1" applyAlignment="1">
      <alignment horizontal="center" vertical="center"/>
    </xf>
    <xf numFmtId="3" fontId="32" fillId="0" borderId="0" xfId="472" applyNumberFormat="1"/>
    <xf numFmtId="3" fontId="58" fillId="0" borderId="0" xfId="1497" applyNumberFormat="1" applyFont="1"/>
    <xf numFmtId="0" fontId="25" fillId="0" borderId="0" xfId="1497" applyFont="1"/>
    <xf numFmtId="1" fontId="25" fillId="0" borderId="0" xfId="1497" applyNumberFormat="1" applyFont="1"/>
    <xf numFmtId="0" fontId="58" fillId="3" borderId="0" xfId="1497" applyFont="1" applyFill="1"/>
    <xf numFmtId="3" fontId="22" fillId="0" borderId="0" xfId="1440" applyNumberFormat="1" applyFont="1" applyAlignment="1">
      <alignment vertical="center" readingOrder="2"/>
    </xf>
    <xf numFmtId="1" fontId="58" fillId="3" borderId="0" xfId="1497" applyNumberFormat="1" applyFont="1" applyFill="1"/>
    <xf numFmtId="0" fontId="97" fillId="0" borderId="0" xfId="1498" applyFont="1" applyAlignment="1">
      <alignment horizontal="center" vertical="center"/>
    </xf>
    <xf numFmtId="0" fontId="85" fillId="0" borderId="0" xfId="1498" applyFont="1"/>
    <xf numFmtId="0" fontId="73" fillId="0" borderId="0" xfId="1498" applyFont="1"/>
    <xf numFmtId="0" fontId="73" fillId="3" borderId="0" xfId="1498" applyFont="1" applyFill="1"/>
    <xf numFmtId="1" fontId="73" fillId="3" borderId="0" xfId="1498" applyNumberFormat="1" applyFont="1" applyFill="1"/>
    <xf numFmtId="3" fontId="27" fillId="4" borderId="4" xfId="1437" applyNumberFormat="1" applyFont="1" applyFill="1" applyBorder="1" applyAlignment="1">
      <alignment horizontal="right" vertical="center"/>
    </xf>
    <xf numFmtId="3" fontId="23" fillId="0" borderId="4" xfId="0" applyNumberFormat="1" applyFont="1" applyBorder="1" applyAlignment="1">
      <alignment horizontal="center" vertical="center"/>
    </xf>
    <xf numFmtId="3" fontId="25" fillId="5" borderId="4" xfId="0" applyNumberFormat="1" applyFont="1" applyFill="1" applyBorder="1" applyAlignment="1">
      <alignment horizontal="center" vertical="center"/>
    </xf>
    <xf numFmtId="3" fontId="25" fillId="0" borderId="1" xfId="0" applyNumberFormat="1" applyFont="1" applyBorder="1" applyAlignment="1">
      <alignment horizontal="center" vertical="center"/>
    </xf>
    <xf numFmtId="3" fontId="25" fillId="0" borderId="4" xfId="0" applyNumberFormat="1" applyFont="1" applyBorder="1" applyAlignment="1">
      <alignment horizontal="center" vertical="center"/>
    </xf>
    <xf numFmtId="1" fontId="73" fillId="0" borderId="0" xfId="1498" applyNumberFormat="1" applyFont="1"/>
    <xf numFmtId="3" fontId="27" fillId="4" borderId="1" xfId="1437" applyNumberFormat="1" applyFont="1" applyFill="1" applyBorder="1" applyAlignment="1">
      <alignment horizontal="right" vertical="center"/>
    </xf>
    <xf numFmtId="3" fontId="25" fillId="5" borderId="1" xfId="0" applyNumberFormat="1" applyFont="1" applyFill="1" applyBorder="1" applyAlignment="1">
      <alignment horizontal="center" vertical="center"/>
    </xf>
    <xf numFmtId="3" fontId="73" fillId="0" borderId="0" xfId="1498" applyNumberFormat="1" applyFont="1"/>
    <xf numFmtId="3" fontId="102" fillId="0" borderId="0" xfId="1498" applyNumberFormat="1" applyFont="1"/>
    <xf numFmtId="0" fontId="73" fillId="0" borderId="0" xfId="1499" applyFont="1" applyAlignment="1">
      <alignment horizontal="center" vertical="center"/>
    </xf>
    <xf numFmtId="3" fontId="23" fillId="3" borderId="0" xfId="1437" applyNumberFormat="1" applyFont="1" applyFill="1" applyAlignment="1">
      <alignment horizontal="center" vertical="center"/>
    </xf>
    <xf numFmtId="1" fontId="73" fillId="0" borderId="0" xfId="1499" applyNumberFormat="1" applyFont="1" applyAlignment="1">
      <alignment horizontal="center" vertical="center"/>
    </xf>
    <xf numFmtId="3" fontId="23" fillId="0" borderId="4" xfId="1441" applyNumberFormat="1" applyFont="1" applyBorder="1" applyAlignment="1">
      <alignment horizontal="center" vertical="center" readingOrder="2"/>
    </xf>
    <xf numFmtId="3" fontId="25" fillId="5" borderId="4" xfId="1441" applyNumberFormat="1" applyFont="1" applyFill="1" applyBorder="1" applyAlignment="1">
      <alignment horizontal="center" vertical="center" wrapText="1"/>
    </xf>
    <xf numFmtId="3" fontId="25" fillId="0" borderId="4" xfId="1441" applyNumberFormat="1" applyFont="1" applyBorder="1" applyAlignment="1">
      <alignment horizontal="center" vertical="center" readingOrder="2"/>
    </xf>
    <xf numFmtId="3" fontId="25" fillId="3" borderId="4" xfId="1441" applyNumberFormat="1" applyFont="1" applyFill="1" applyBorder="1" applyAlignment="1">
      <alignment horizontal="center" vertical="center" wrapText="1"/>
    </xf>
    <xf numFmtId="0" fontId="78" fillId="0" borderId="0" xfId="1499" applyFont="1" applyAlignment="1">
      <alignment vertical="center" wrapText="1"/>
    </xf>
    <xf numFmtId="3" fontId="25" fillId="5" borderId="1" xfId="1441" applyNumberFormat="1" applyFont="1" applyFill="1" applyBorder="1" applyAlignment="1">
      <alignment horizontal="center" vertical="center" wrapText="1"/>
    </xf>
    <xf numFmtId="0" fontId="73" fillId="0" borderId="0" xfId="1499" applyFont="1" applyAlignment="1">
      <alignment horizontal="right" vertical="center"/>
    </xf>
    <xf numFmtId="3" fontId="73" fillId="0" borderId="0" xfId="1499" applyNumberFormat="1" applyFont="1" applyAlignment="1">
      <alignment horizontal="right" vertical="center"/>
    </xf>
    <xf numFmtId="3" fontId="73" fillId="0" borderId="0" xfId="1499" applyNumberFormat="1" applyFont="1" applyAlignment="1">
      <alignment horizontal="center" vertical="center"/>
    </xf>
    <xf numFmtId="3" fontId="90" fillId="0" borderId="0" xfId="1490" applyNumberFormat="1" applyFont="1"/>
    <xf numFmtId="3" fontId="76" fillId="2" borderId="0" xfId="1441" applyNumberFormat="1" applyFont="1" applyFill="1" applyAlignment="1">
      <alignment readingOrder="2"/>
    </xf>
    <xf numFmtId="3" fontId="23" fillId="0" borderId="4" xfId="1441" applyNumberFormat="1" applyFont="1" applyBorder="1" applyAlignment="1">
      <alignment horizontal="center" vertical="center" wrapText="1"/>
    </xf>
    <xf numFmtId="3" fontId="25" fillId="0" borderId="4" xfId="1441" applyNumberFormat="1" applyFont="1" applyBorder="1" applyAlignment="1">
      <alignment horizontal="center" vertical="center" wrapText="1"/>
    </xf>
    <xf numFmtId="3" fontId="23" fillId="0" borderId="3" xfId="1441" applyNumberFormat="1" applyFont="1" applyBorder="1" applyAlignment="1">
      <alignment horizontal="center" vertical="center" wrapText="1"/>
    </xf>
    <xf numFmtId="3" fontId="25" fillId="0" borderId="3" xfId="1441" applyNumberFormat="1" applyFont="1" applyBorder="1" applyAlignment="1">
      <alignment horizontal="center" vertical="center" wrapText="1"/>
    </xf>
    <xf numFmtId="3" fontId="20" fillId="0" borderId="0" xfId="1441" applyNumberFormat="1" applyFont="1" applyAlignment="1">
      <alignment horizontal="center" readingOrder="2"/>
    </xf>
    <xf numFmtId="3" fontId="76" fillId="0" borderId="0" xfId="1441" applyNumberFormat="1" applyFont="1" applyAlignment="1">
      <alignment horizontal="center" readingOrder="2"/>
    </xf>
    <xf numFmtId="3" fontId="25" fillId="0" borderId="1" xfId="1441" applyNumberFormat="1" applyFont="1" applyBorder="1" applyAlignment="1">
      <alignment horizontal="center" vertical="center" wrapText="1"/>
    </xf>
    <xf numFmtId="0" fontId="85" fillId="0" borderId="0" xfId="1499" applyFont="1" applyAlignment="1">
      <alignment horizontal="center" vertical="center"/>
    </xf>
    <xf numFmtId="1" fontId="77" fillId="2" borderId="0" xfId="1499" applyNumberFormat="1" applyFont="1" applyFill="1" applyAlignment="1">
      <alignment horizontal="center" vertical="center" wrapText="1"/>
    </xf>
    <xf numFmtId="1" fontId="77" fillId="3" borderId="0" xfId="1499" applyNumberFormat="1" applyFont="1" applyFill="1" applyAlignment="1">
      <alignment horizontal="center" vertical="center" wrapText="1"/>
    </xf>
    <xf numFmtId="0" fontId="78" fillId="3" borderId="0" xfId="1499" applyFont="1" applyFill="1" applyAlignment="1">
      <alignment vertical="center" wrapText="1"/>
    </xf>
    <xf numFmtId="1" fontId="78" fillId="0" borderId="0" xfId="1499" applyNumberFormat="1" applyFont="1" applyAlignment="1">
      <alignment vertical="center" wrapText="1"/>
    </xf>
    <xf numFmtId="3" fontId="25" fillId="3" borderId="1" xfId="1441" applyNumberFormat="1" applyFont="1" applyFill="1" applyBorder="1" applyAlignment="1">
      <alignment horizontal="center" vertical="center" wrapText="1"/>
    </xf>
    <xf numFmtId="0" fontId="73" fillId="3" borderId="0" xfId="1499" applyFont="1" applyFill="1" applyAlignment="1">
      <alignment horizontal="center" vertical="center"/>
    </xf>
    <xf numFmtId="1" fontId="73" fillId="3" borderId="0" xfId="1499" applyNumberFormat="1" applyFont="1" applyFill="1" applyAlignment="1">
      <alignment horizontal="center" vertical="center"/>
    </xf>
    <xf numFmtId="3" fontId="86" fillId="0" borderId="0" xfId="1441" applyNumberFormat="1" applyFont="1" applyAlignment="1">
      <alignment horizontal="center" vertical="center" wrapText="1"/>
    </xf>
    <xf numFmtId="3" fontId="73" fillId="0" borderId="0" xfId="1441" applyNumberFormat="1" applyFont="1"/>
    <xf numFmtId="3" fontId="73" fillId="0" borderId="0" xfId="1441" applyNumberFormat="1" applyFont="1" applyAlignment="1">
      <alignment horizontal="right"/>
    </xf>
    <xf numFmtId="3" fontId="84" fillId="0" borderId="0" xfId="1441" applyNumberFormat="1" applyFont="1" applyAlignment="1">
      <alignment horizontal="center" vertical="center"/>
    </xf>
    <xf numFmtId="3" fontId="23" fillId="5" borderId="4" xfId="1441" applyNumberFormat="1" applyFont="1" applyFill="1" applyBorder="1" applyAlignment="1">
      <alignment horizontal="center" vertical="center" wrapText="1"/>
    </xf>
    <xf numFmtId="3" fontId="87" fillId="5" borderId="1" xfId="1441" applyNumberFormat="1" applyFont="1" applyFill="1" applyBorder="1" applyAlignment="1">
      <alignment horizontal="center" vertical="center" wrapText="1"/>
    </xf>
    <xf numFmtId="3" fontId="87" fillId="0" borderId="1" xfId="1441" applyNumberFormat="1" applyFont="1" applyBorder="1" applyAlignment="1">
      <alignment horizontal="center" vertical="center" wrapText="1"/>
    </xf>
    <xf numFmtId="3" fontId="84" fillId="0" borderId="0" xfId="1441" applyNumberFormat="1" applyFont="1" applyAlignment="1">
      <alignment vertical="center" wrapText="1" readingOrder="2"/>
    </xf>
    <xf numFmtId="3" fontId="23" fillId="0" borderId="1" xfId="462" applyNumberFormat="1" applyFont="1" applyBorder="1" applyAlignment="1">
      <alignment horizontal="center" vertical="center"/>
    </xf>
    <xf numFmtId="3" fontId="25" fillId="5" borderId="1" xfId="462" applyNumberFormat="1" applyFont="1" applyFill="1" applyBorder="1" applyAlignment="1">
      <alignment horizontal="center" vertical="center"/>
    </xf>
    <xf numFmtId="3" fontId="25" fillId="0" borderId="1" xfId="462" applyNumberFormat="1" applyFont="1" applyBorder="1" applyAlignment="1">
      <alignment horizontal="center" vertical="center"/>
    </xf>
    <xf numFmtId="3" fontId="23" fillId="0" borderId="3" xfId="462" applyNumberFormat="1" applyFont="1" applyBorder="1" applyAlignment="1">
      <alignment horizontal="center" vertical="center"/>
    </xf>
    <xf numFmtId="3" fontId="23" fillId="5" borderId="3" xfId="462" applyNumberFormat="1" applyFont="1" applyFill="1" applyBorder="1" applyAlignment="1">
      <alignment horizontal="center" vertical="center"/>
    </xf>
    <xf numFmtId="166" fontId="135" fillId="0" borderId="0" xfId="1442" applyNumberFormat="1" applyFont="1"/>
    <xf numFmtId="0" fontId="91" fillId="0" borderId="0" xfId="1476" applyFont="1" applyFill="1" applyAlignment="1">
      <alignment horizontal="right"/>
    </xf>
    <xf numFmtId="2" fontId="91" fillId="0" borderId="0" xfId="1476" applyNumberFormat="1" applyFont="1" applyFill="1" applyAlignment="1">
      <alignment horizontal="right"/>
    </xf>
    <xf numFmtId="0" fontId="24" fillId="0" borderId="0" xfId="1437" applyFont="1" applyAlignment="1">
      <alignment horizontal="center" vertical="center"/>
    </xf>
    <xf numFmtId="0" fontId="65" fillId="0" borderId="0" xfId="1437" applyFont="1" applyAlignment="1">
      <alignment horizontal="center" vertical="center"/>
    </xf>
    <xf numFmtId="0" fontId="27" fillId="38" borderId="1" xfId="1437" applyFont="1" applyFill="1" applyBorder="1" applyAlignment="1">
      <alignment horizontal="center" vertical="center" wrapText="1"/>
    </xf>
    <xf numFmtId="0" fontId="27" fillId="38" borderId="19" xfId="1437" applyFont="1" applyFill="1" applyBorder="1" applyAlignment="1">
      <alignment horizontal="center" vertical="center" wrapText="1"/>
    </xf>
    <xf numFmtId="0" fontId="27" fillId="38" borderId="1" xfId="1437" applyFont="1" applyFill="1" applyBorder="1" applyAlignment="1">
      <alignment horizontal="center" vertical="center"/>
    </xf>
    <xf numFmtId="0" fontId="27" fillId="38" borderId="19" xfId="1437" applyFont="1" applyFill="1" applyBorder="1" applyAlignment="1">
      <alignment horizontal="center" vertical="center"/>
    </xf>
    <xf numFmtId="0" fontId="64" fillId="0" borderId="15" xfId="1437" applyFont="1" applyBorder="1" applyAlignment="1">
      <alignment horizontal="right" vertical="center"/>
    </xf>
    <xf numFmtId="3" fontId="64" fillId="0" borderId="15" xfId="1437" applyNumberFormat="1" applyFont="1" applyBorder="1" applyAlignment="1">
      <alignment horizontal="right" vertical="center"/>
    </xf>
    <xf numFmtId="3" fontId="65" fillId="0" borderId="0" xfId="1437" applyNumberFormat="1" applyFont="1" applyAlignment="1">
      <alignment horizontal="center" vertical="center"/>
    </xf>
    <xf numFmtId="0" fontId="21" fillId="0" borderId="15" xfId="1437" applyFont="1" applyBorder="1" applyAlignment="1">
      <alignment horizontal="right" vertical="center"/>
    </xf>
    <xf numFmtId="3" fontId="21" fillId="0" borderId="15" xfId="1437" applyNumberFormat="1" applyFont="1" applyBorder="1" applyAlignment="1">
      <alignment horizontal="right" vertical="center"/>
    </xf>
    <xf numFmtId="0" fontId="21" fillId="0" borderId="0" xfId="1437" applyFont="1" applyAlignment="1">
      <alignment horizontal="center" readingOrder="2"/>
    </xf>
    <xf numFmtId="3" fontId="21" fillId="0" borderId="0" xfId="1437" applyNumberFormat="1" applyFont="1" applyAlignment="1">
      <alignment horizontal="center" readingOrder="2"/>
    </xf>
    <xf numFmtId="0" fontId="24" fillId="0" borderId="5" xfId="1437" applyFont="1" applyBorder="1" applyAlignment="1">
      <alignment horizontal="center" vertical="center"/>
    </xf>
    <xf numFmtId="0" fontId="22" fillId="0" borderId="50" xfId="1437" applyFont="1" applyBorder="1" applyAlignment="1">
      <alignment horizontal="right" vertical="center" wrapText="1"/>
    </xf>
    <xf numFmtId="3" fontId="22" fillId="0" borderId="51" xfId="1437" applyNumberFormat="1" applyFont="1" applyBorder="1" applyAlignment="1">
      <alignment horizontal="right" vertical="center" wrapText="1"/>
    </xf>
    <xf numFmtId="3" fontId="22" fillId="0" borderId="27" xfId="1437" applyNumberFormat="1" applyFont="1" applyBorder="1" applyAlignment="1">
      <alignment horizontal="right" vertical="center" wrapText="1"/>
    </xf>
    <xf numFmtId="0" fontId="27" fillId="38" borderId="48" xfId="1437" applyFont="1" applyFill="1" applyBorder="1" applyAlignment="1">
      <alignment horizontal="center" vertical="center" wrapText="1"/>
    </xf>
    <xf numFmtId="0" fontId="27" fillId="38" borderId="49" xfId="1437" applyFont="1" applyFill="1" applyBorder="1" applyAlignment="1">
      <alignment horizontal="center" vertical="center" wrapText="1"/>
    </xf>
    <xf numFmtId="0" fontId="27" fillId="38" borderId="16" xfId="1437" applyFont="1" applyFill="1" applyBorder="1" applyAlignment="1">
      <alignment horizontal="center" vertical="center"/>
    </xf>
    <xf numFmtId="0" fontId="27" fillId="38" borderId="17" xfId="1437" applyFont="1" applyFill="1" applyBorder="1" applyAlignment="1">
      <alignment horizontal="center" vertical="center"/>
    </xf>
    <xf numFmtId="0" fontId="27" fillId="38" borderId="18" xfId="1437" applyFont="1" applyFill="1" applyBorder="1" applyAlignment="1">
      <alignment horizontal="center" vertical="center"/>
    </xf>
    <xf numFmtId="0" fontId="21" fillId="0" borderId="0" xfId="1437" applyFont="1" applyAlignment="1">
      <alignment horizontal="right" vertical="center"/>
    </xf>
    <xf numFmtId="3" fontId="21" fillId="0" borderId="0" xfId="1437" applyNumberFormat="1" applyFont="1" applyAlignment="1">
      <alignment horizontal="right" vertical="center"/>
    </xf>
    <xf numFmtId="0" fontId="24" fillId="0" borderId="5" xfId="1437" applyFont="1" applyBorder="1" applyAlignment="1">
      <alignment horizontal="center" vertical="center" wrapText="1"/>
    </xf>
    <xf numFmtId="0" fontId="22" fillId="0" borderId="0" xfId="1437" applyFont="1" applyAlignment="1">
      <alignment horizontal="right" vertical="center" wrapText="1"/>
    </xf>
    <xf numFmtId="3" fontId="22" fillId="0" borderId="0" xfId="1437" applyNumberFormat="1" applyFont="1" applyAlignment="1">
      <alignment horizontal="right" vertical="center" wrapText="1"/>
    </xf>
    <xf numFmtId="0" fontId="27" fillId="6" borderId="2" xfId="1437" applyFont="1" applyFill="1" applyBorder="1" applyAlignment="1">
      <alignment horizontal="center" vertical="center" wrapText="1"/>
    </xf>
    <xf numFmtId="0" fontId="27" fillId="6" borderId="47" xfId="1437" applyFont="1" applyFill="1" applyBorder="1" applyAlignment="1">
      <alignment horizontal="center" vertical="center" wrapText="1"/>
    </xf>
    <xf numFmtId="0" fontId="27" fillId="6" borderId="33" xfId="1437" applyFont="1" applyFill="1" applyBorder="1" applyAlignment="1">
      <alignment horizontal="center" vertical="center" wrapText="1"/>
    </xf>
    <xf numFmtId="3" fontId="27" fillId="6" borderId="47" xfId="1437" applyNumberFormat="1" applyFont="1" applyFill="1" applyBorder="1" applyAlignment="1">
      <alignment horizontal="center" vertical="center" wrapText="1"/>
    </xf>
    <xf numFmtId="0" fontId="27" fillId="6" borderId="46" xfId="1437" applyFont="1" applyFill="1" applyBorder="1" applyAlignment="1">
      <alignment horizontal="center" vertical="center" wrapText="1"/>
    </xf>
    <xf numFmtId="0" fontId="27" fillId="6" borderId="45" xfId="1437" applyFont="1" applyFill="1" applyBorder="1" applyAlignment="1">
      <alignment horizontal="center" vertical="center" wrapText="1"/>
    </xf>
    <xf numFmtId="0" fontId="27" fillId="6" borderId="40" xfId="1437" applyFont="1" applyFill="1" applyBorder="1" applyAlignment="1">
      <alignment horizontal="center" vertical="center" wrapText="1"/>
    </xf>
    <xf numFmtId="0" fontId="27" fillId="6" borderId="38" xfId="1437" applyFont="1" applyFill="1" applyBorder="1" applyAlignment="1">
      <alignment horizontal="center" vertical="center" wrapText="1"/>
    </xf>
    <xf numFmtId="0" fontId="27" fillId="6" borderId="41" xfId="1437" applyFont="1" applyFill="1" applyBorder="1" applyAlignment="1">
      <alignment horizontal="center" vertical="center" wrapText="1"/>
    </xf>
    <xf numFmtId="0" fontId="22" fillId="0" borderId="0" xfId="1437" applyFont="1" applyAlignment="1">
      <alignment horizontal="right" readingOrder="2"/>
    </xf>
    <xf numFmtId="3" fontId="22" fillId="0" borderId="0" xfId="1437" applyNumberFormat="1" applyFont="1" applyAlignment="1">
      <alignment horizontal="right" readingOrder="2"/>
    </xf>
    <xf numFmtId="0" fontId="22" fillId="0" borderId="15" xfId="1437" applyFont="1" applyBorder="1" applyAlignment="1">
      <alignment horizontal="right" vertical="center" wrapText="1"/>
    </xf>
    <xf numFmtId="3" fontId="22" fillId="0" borderId="15" xfId="1437" applyNumberFormat="1" applyFont="1" applyBorder="1" applyAlignment="1">
      <alignment horizontal="right" vertical="center" wrapText="1"/>
    </xf>
    <xf numFmtId="0" fontId="62" fillId="0" borderId="15" xfId="1437" applyFont="1" applyBorder="1" applyAlignment="1">
      <alignment horizontal="right"/>
    </xf>
    <xf numFmtId="3" fontId="62" fillId="0" borderId="15" xfId="1437" applyNumberFormat="1" applyFont="1" applyBorder="1" applyAlignment="1">
      <alignment horizontal="right"/>
    </xf>
    <xf numFmtId="0" fontId="27" fillId="38" borderId="2" xfId="1437" applyFont="1" applyFill="1" applyBorder="1" applyAlignment="1">
      <alignment horizontal="center" vertical="center" wrapText="1"/>
    </xf>
    <xf numFmtId="0" fontId="27" fillId="38" borderId="33" xfId="1437" applyFont="1" applyFill="1" applyBorder="1" applyAlignment="1">
      <alignment horizontal="center" vertical="center" wrapText="1"/>
    </xf>
    <xf numFmtId="9" fontId="27" fillId="38" borderId="16" xfId="1437" applyNumberFormat="1" applyFont="1" applyFill="1" applyBorder="1" applyAlignment="1">
      <alignment horizontal="center" vertical="center" wrapText="1"/>
    </xf>
    <xf numFmtId="9" fontId="27" fillId="38" borderId="17" xfId="1437" applyNumberFormat="1" applyFont="1" applyFill="1" applyBorder="1" applyAlignment="1">
      <alignment horizontal="center" vertical="center" wrapText="1"/>
    </xf>
    <xf numFmtId="9" fontId="27" fillId="38" borderId="18" xfId="1437" applyNumberFormat="1" applyFont="1" applyFill="1" applyBorder="1" applyAlignment="1">
      <alignment horizontal="center" vertical="center" wrapText="1"/>
    </xf>
    <xf numFmtId="9" fontId="27" fillId="38" borderId="2" xfId="1437" applyNumberFormat="1" applyFont="1" applyFill="1" applyBorder="1" applyAlignment="1">
      <alignment horizontal="center" vertical="center" wrapText="1"/>
    </xf>
    <xf numFmtId="9" fontId="27" fillId="38" borderId="33" xfId="1437" applyNumberFormat="1" applyFont="1" applyFill="1" applyBorder="1" applyAlignment="1">
      <alignment horizontal="center" vertical="center" wrapText="1"/>
    </xf>
    <xf numFmtId="9" fontId="28" fillId="38" borderId="2" xfId="1437" applyNumberFormat="1" applyFont="1" applyFill="1" applyBorder="1" applyAlignment="1">
      <alignment horizontal="center" vertical="center" wrapText="1"/>
    </xf>
    <xf numFmtId="9" fontId="28" fillId="38" borderId="33" xfId="1437" applyNumberFormat="1" applyFont="1" applyFill="1" applyBorder="1" applyAlignment="1">
      <alignment horizontal="center" vertical="center" wrapText="1"/>
    </xf>
    <xf numFmtId="0" fontId="21" fillId="0" borderId="39" xfId="1437" applyFont="1" applyBorder="1" applyAlignment="1">
      <alignment horizontal="right"/>
    </xf>
    <xf numFmtId="3" fontId="21" fillId="0" borderId="0" xfId="1437" applyNumberFormat="1" applyFont="1" applyAlignment="1">
      <alignment horizontal="right"/>
    </xf>
    <xf numFmtId="0" fontId="21" fillId="0" borderId="0" xfId="1437" applyFont="1" applyAlignment="1">
      <alignment horizontal="right"/>
    </xf>
    <xf numFmtId="0" fontId="24" fillId="0" borderId="15" xfId="1437" applyFont="1" applyBorder="1" applyAlignment="1">
      <alignment horizontal="right" vertical="center" wrapText="1"/>
    </xf>
    <xf numFmtId="3" fontId="24" fillId="0" borderId="15" xfId="1437" applyNumberFormat="1" applyFont="1" applyBorder="1" applyAlignment="1">
      <alignment horizontal="right" vertical="center" wrapText="1"/>
    </xf>
    <xf numFmtId="0" fontId="19" fillId="0" borderId="15" xfId="462" applyFont="1" applyBorder="1" applyAlignment="1">
      <alignment horizontal="right"/>
    </xf>
    <xf numFmtId="3" fontId="19" fillId="0" borderId="15" xfId="462" applyNumberFormat="1" applyFont="1" applyBorder="1" applyAlignment="1">
      <alignment horizontal="right"/>
    </xf>
    <xf numFmtId="0" fontId="19" fillId="0" borderId="48" xfId="462" applyFont="1" applyBorder="1" applyAlignment="1">
      <alignment horizontal="right"/>
    </xf>
    <xf numFmtId="0" fontId="24" fillId="0" borderId="0" xfId="462" applyFont="1" applyAlignment="1">
      <alignment horizontal="center" vertical="center" readingOrder="2"/>
    </xf>
    <xf numFmtId="0" fontId="28" fillId="38" borderId="16" xfId="462" applyFont="1" applyFill="1" applyBorder="1" applyAlignment="1">
      <alignment horizontal="center" vertical="center" wrapText="1" readingOrder="2"/>
    </xf>
    <xf numFmtId="0" fontId="28" fillId="38" borderId="17" xfId="462" applyFont="1" applyFill="1" applyBorder="1" applyAlignment="1">
      <alignment horizontal="center" vertical="center" wrapText="1" readingOrder="2"/>
    </xf>
    <xf numFmtId="0" fontId="28" fillId="38" borderId="34" xfId="462" applyFont="1" applyFill="1" applyBorder="1" applyAlignment="1">
      <alignment horizontal="center" vertical="center" wrapText="1" readingOrder="2"/>
    </xf>
    <xf numFmtId="0" fontId="28" fillId="38" borderId="35" xfId="462" applyFont="1" applyFill="1" applyBorder="1" applyAlignment="1">
      <alignment horizontal="center" vertical="center" wrapText="1" readingOrder="2"/>
    </xf>
    <xf numFmtId="0" fontId="28" fillId="38" borderId="18" xfId="462" applyFont="1" applyFill="1" applyBorder="1" applyAlignment="1">
      <alignment horizontal="center" vertical="center" wrapText="1" readingOrder="2"/>
    </xf>
    <xf numFmtId="0" fontId="28" fillId="38" borderId="21" xfId="462" applyFont="1" applyFill="1" applyBorder="1" applyAlignment="1">
      <alignment horizontal="center" vertical="center" wrapText="1" readingOrder="2"/>
    </xf>
    <xf numFmtId="0" fontId="22" fillId="0" borderId="0" xfId="1440" applyFont="1" applyAlignment="1">
      <alignment horizontal="right" vertical="center" readingOrder="2"/>
    </xf>
    <xf numFmtId="3" fontId="0" fillId="0" borderId="0" xfId="0" applyNumberFormat="1"/>
    <xf numFmtId="0" fontId="24" fillId="0" borderId="0" xfId="1439" applyFont="1" applyAlignment="1">
      <alignment horizontal="center" vertical="center"/>
    </xf>
    <xf numFmtId="0" fontId="27" fillId="40" borderId="1" xfId="1439" applyFont="1" applyFill="1" applyBorder="1" applyAlignment="1">
      <alignment horizontal="center" vertical="center"/>
    </xf>
    <xf numFmtId="0" fontId="27" fillId="40" borderId="19" xfId="1439" applyFont="1" applyFill="1" applyBorder="1" applyAlignment="1">
      <alignment horizontal="center" vertical="center"/>
    </xf>
    <xf numFmtId="0" fontId="27" fillId="40" borderId="1" xfId="1440" applyFont="1" applyFill="1" applyBorder="1" applyAlignment="1">
      <alignment horizontal="center" vertical="center"/>
    </xf>
    <xf numFmtId="0" fontId="27" fillId="40" borderId="19" xfId="1440" applyFont="1" applyFill="1" applyBorder="1" applyAlignment="1">
      <alignment horizontal="center" vertical="center"/>
    </xf>
    <xf numFmtId="0" fontId="27" fillId="40" borderId="1" xfId="1440" applyFont="1" applyFill="1" applyBorder="1" applyAlignment="1">
      <alignment horizontal="center" vertical="center" wrapText="1"/>
    </xf>
    <xf numFmtId="0" fontId="27" fillId="40" borderId="19" xfId="1440" applyFont="1" applyFill="1" applyBorder="1" applyAlignment="1">
      <alignment horizontal="center" vertical="center" wrapText="1"/>
    </xf>
    <xf numFmtId="0" fontId="28" fillId="40" borderId="1" xfId="1440" applyFont="1" applyFill="1" applyBorder="1" applyAlignment="1">
      <alignment horizontal="center" vertical="center" wrapText="1"/>
    </xf>
    <xf numFmtId="0" fontId="28" fillId="40" borderId="19" xfId="1440" applyFont="1" applyFill="1" applyBorder="1" applyAlignment="1">
      <alignment horizontal="center" vertical="center" wrapText="1"/>
    </xf>
    <xf numFmtId="0" fontId="27" fillId="40" borderId="2" xfId="1439" applyFont="1" applyFill="1" applyBorder="1" applyAlignment="1">
      <alignment horizontal="center" vertical="center"/>
    </xf>
    <xf numFmtId="0" fontId="27" fillId="40" borderId="33" xfId="1439" applyFont="1" applyFill="1" applyBorder="1" applyAlignment="1">
      <alignment horizontal="center" vertical="center"/>
    </xf>
    <xf numFmtId="0" fontId="27" fillId="40" borderId="16" xfId="1439" applyFont="1" applyFill="1" applyBorder="1" applyAlignment="1">
      <alignment horizontal="center" vertical="center"/>
    </xf>
    <xf numFmtId="0" fontId="27" fillId="40" borderId="17" xfId="1439" applyFont="1" applyFill="1" applyBorder="1" applyAlignment="1">
      <alignment horizontal="center" vertical="center"/>
    </xf>
    <xf numFmtId="0" fontId="27" fillId="40" borderId="18" xfId="1439" applyFont="1" applyFill="1" applyBorder="1" applyAlignment="1">
      <alignment horizontal="center" vertical="center"/>
    </xf>
    <xf numFmtId="3" fontId="22" fillId="0" borderId="0" xfId="1440" applyNumberFormat="1" applyFont="1" applyAlignment="1">
      <alignment horizontal="right" vertical="center" readingOrder="2"/>
    </xf>
    <xf numFmtId="3" fontId="32" fillId="0" borderId="0" xfId="472" applyNumberFormat="1"/>
    <xf numFmtId="0" fontId="27" fillId="40" borderId="2" xfId="1440" applyFont="1" applyFill="1" applyBorder="1" applyAlignment="1">
      <alignment horizontal="center" vertical="center" wrapText="1"/>
    </xf>
    <xf numFmtId="0" fontId="27" fillId="40" borderId="33" xfId="1440" applyFont="1" applyFill="1" applyBorder="1" applyAlignment="1">
      <alignment horizontal="center" vertical="center" wrapText="1"/>
    </xf>
    <xf numFmtId="0" fontId="28" fillId="40" borderId="2" xfId="1440" applyFont="1" applyFill="1" applyBorder="1" applyAlignment="1">
      <alignment horizontal="center" vertical="center" wrapText="1"/>
    </xf>
    <xf numFmtId="0" fontId="28" fillId="40" borderId="33" xfId="1440" applyFont="1" applyFill="1" applyBorder="1" applyAlignment="1">
      <alignment horizontal="center" vertical="center" wrapText="1"/>
    </xf>
    <xf numFmtId="0" fontId="22" fillId="0" borderId="15" xfId="1440" applyFont="1" applyBorder="1" applyAlignment="1">
      <alignment horizontal="right" vertical="center" readingOrder="2"/>
    </xf>
    <xf numFmtId="3" fontId="22" fillId="0" borderId="15" xfId="1440" applyNumberFormat="1" applyFont="1" applyBorder="1" applyAlignment="1">
      <alignment horizontal="right" vertical="center" readingOrder="2"/>
    </xf>
    <xf numFmtId="0" fontId="24" fillId="0" borderId="5" xfId="1439" applyFont="1" applyBorder="1" applyAlignment="1">
      <alignment horizontal="center" vertical="center"/>
    </xf>
    <xf numFmtId="0" fontId="28" fillId="40" borderId="2" xfId="1440" applyFont="1" applyFill="1" applyBorder="1" applyAlignment="1">
      <alignment horizontal="center" vertical="center"/>
    </xf>
    <xf numFmtId="0" fontId="28" fillId="40" borderId="33" xfId="1440" applyFont="1" applyFill="1" applyBorder="1" applyAlignment="1">
      <alignment horizontal="center" vertical="center"/>
    </xf>
    <xf numFmtId="3" fontId="103" fillId="0" borderId="15" xfId="1498" applyNumberFormat="1" applyFont="1" applyBorder="1" applyAlignment="1">
      <alignment horizontal="right" wrapText="1"/>
    </xf>
    <xf numFmtId="0" fontId="94" fillId="0" borderId="0" xfId="1498" applyFont="1" applyAlignment="1">
      <alignment horizontal="right"/>
    </xf>
    <xf numFmtId="3" fontId="94" fillId="0" borderId="0" xfId="1498" applyNumberFormat="1" applyFont="1" applyAlignment="1">
      <alignment horizontal="right"/>
    </xf>
    <xf numFmtId="0" fontId="28" fillId="38" borderId="2" xfId="462" applyFont="1" applyFill="1" applyBorder="1" applyAlignment="1">
      <alignment horizontal="center" vertical="center" wrapText="1" readingOrder="2"/>
    </xf>
    <xf numFmtId="0" fontId="28" fillId="38" borderId="33" xfId="462" applyFont="1" applyFill="1" applyBorder="1" applyAlignment="1">
      <alignment horizontal="center" vertical="center" wrapText="1" readingOrder="2"/>
    </xf>
    <xf numFmtId="0" fontId="28" fillId="38" borderId="46" xfId="462" applyFont="1" applyFill="1" applyBorder="1" applyAlignment="1">
      <alignment horizontal="center" vertical="center" wrapText="1" readingOrder="2"/>
    </xf>
    <xf numFmtId="0" fontId="28" fillId="38" borderId="45" xfId="462" applyFont="1" applyFill="1" applyBorder="1" applyAlignment="1">
      <alignment horizontal="center" vertical="center" wrapText="1" readingOrder="2"/>
    </xf>
    <xf numFmtId="0" fontId="28" fillId="38" borderId="40" xfId="462" applyFont="1" applyFill="1" applyBorder="1" applyAlignment="1">
      <alignment horizontal="center" vertical="center" wrapText="1" readingOrder="2"/>
    </xf>
    <xf numFmtId="0" fontId="28" fillId="38" borderId="42" xfId="462" applyFont="1" applyFill="1" applyBorder="1" applyAlignment="1">
      <alignment horizontal="center" vertical="center" wrapText="1" readingOrder="2"/>
    </xf>
    <xf numFmtId="0" fontId="23" fillId="0" borderId="5" xfId="1490" applyFont="1" applyBorder="1" applyAlignment="1">
      <alignment horizontal="center" vertical="center"/>
    </xf>
    <xf numFmtId="0" fontId="27" fillId="38" borderId="2" xfId="462" applyFont="1" applyFill="1" applyBorder="1" applyAlignment="1">
      <alignment horizontal="center" vertical="center" wrapText="1" readingOrder="2"/>
    </xf>
    <xf numFmtId="0" fontId="27" fillId="38" borderId="33" xfId="462" applyFont="1" applyFill="1" applyBorder="1" applyAlignment="1">
      <alignment horizontal="center" vertical="center" wrapText="1" readingOrder="2"/>
    </xf>
    <xf numFmtId="0" fontId="27" fillId="38" borderId="46" xfId="462" applyFont="1" applyFill="1" applyBorder="1" applyAlignment="1">
      <alignment horizontal="center" vertical="center" wrapText="1" readingOrder="2"/>
    </xf>
    <xf numFmtId="0" fontId="27" fillId="38" borderId="45" xfId="462" applyFont="1" applyFill="1" applyBorder="1" applyAlignment="1">
      <alignment horizontal="center" vertical="center" wrapText="1" readingOrder="2"/>
    </xf>
    <xf numFmtId="0" fontId="66" fillId="0" borderId="15" xfId="1490" applyFont="1" applyBorder="1" applyAlignment="1">
      <alignment horizontal="right"/>
    </xf>
    <xf numFmtId="3" fontId="66" fillId="0" borderId="15" xfId="1490" applyNumberFormat="1" applyFont="1" applyBorder="1" applyAlignment="1">
      <alignment horizontal="right"/>
    </xf>
    <xf numFmtId="0" fontId="24" fillId="0" borderId="0" xfId="1441" applyFont="1" applyAlignment="1">
      <alignment horizontal="center" vertical="center" readingOrder="2"/>
    </xf>
    <xf numFmtId="0" fontId="24" fillId="0" borderId="0" xfId="462" applyFont="1" applyAlignment="1">
      <alignment horizontal="center" vertical="center" wrapText="1" readingOrder="2"/>
    </xf>
    <xf numFmtId="0" fontId="100" fillId="0" borderId="15" xfId="1441" applyFont="1" applyBorder="1" applyAlignment="1">
      <alignment horizontal="right" vertical="center" readingOrder="2"/>
    </xf>
    <xf numFmtId="3" fontId="58" fillId="0" borderId="15" xfId="1441" applyNumberFormat="1" applyFont="1" applyBorder="1" applyAlignment="1">
      <alignment horizontal="right" vertical="center" readingOrder="2"/>
    </xf>
    <xf numFmtId="0" fontId="84" fillId="0" borderId="0" xfId="1441" applyFont="1" applyAlignment="1">
      <alignment horizontal="center" vertical="center"/>
    </xf>
    <xf numFmtId="0" fontId="85" fillId="0" borderId="0" xfId="1441" applyFont="1"/>
    <xf numFmtId="0" fontId="27" fillId="38" borderId="1" xfId="1441" applyFont="1" applyFill="1" applyBorder="1" applyAlignment="1">
      <alignment horizontal="center" vertical="center" wrapText="1"/>
    </xf>
    <xf numFmtId="0" fontId="27" fillId="38" borderId="19" xfId="1441" applyFont="1" applyFill="1" applyBorder="1" applyAlignment="1">
      <alignment horizontal="center" vertical="center" wrapText="1"/>
    </xf>
    <xf numFmtId="2" fontId="24" fillId="0" borderId="0" xfId="462" applyNumberFormat="1" applyFont="1" applyAlignment="1">
      <alignment horizontal="center" vertical="center" wrapText="1" readingOrder="2"/>
    </xf>
    <xf numFmtId="2" fontId="88" fillId="0" borderId="0" xfId="1441" applyNumberFormat="1" applyFont="1" applyAlignment="1">
      <alignment horizontal="right" vertical="center" wrapText="1" readingOrder="2"/>
    </xf>
    <xf numFmtId="3" fontId="88" fillId="0" borderId="0" xfId="1441" applyNumberFormat="1" applyFont="1" applyAlignment="1">
      <alignment horizontal="right" vertical="center" wrapText="1" readingOrder="2"/>
    </xf>
    <xf numFmtId="0" fontId="24" fillId="0" borderId="5" xfId="1441" applyFont="1" applyBorder="1" applyAlignment="1">
      <alignment horizontal="center" vertical="center" readingOrder="2"/>
    </xf>
    <xf numFmtId="0" fontId="95" fillId="0" borderId="15" xfId="1441" applyFont="1" applyBorder="1" applyAlignment="1">
      <alignment horizontal="center" readingOrder="2"/>
    </xf>
    <xf numFmtId="3" fontId="95" fillId="0" borderId="15" xfId="1441" applyNumberFormat="1" applyFont="1" applyBorder="1" applyAlignment="1">
      <alignment horizontal="center" readingOrder="2"/>
    </xf>
    <xf numFmtId="0" fontId="28" fillId="38" borderId="1" xfId="462" applyFont="1" applyFill="1" applyBorder="1" applyAlignment="1">
      <alignment horizontal="center" vertical="center" wrapText="1" readingOrder="2"/>
    </xf>
    <xf numFmtId="0" fontId="93" fillId="38" borderId="1" xfId="462" applyFont="1" applyFill="1" applyBorder="1" applyAlignment="1">
      <alignment horizontal="center" vertical="center" wrapText="1" readingOrder="2"/>
    </xf>
    <xf numFmtId="0" fontId="93" fillId="38" borderId="2" xfId="462" applyFont="1" applyFill="1" applyBorder="1" applyAlignment="1">
      <alignment horizontal="center" vertical="center" wrapText="1" readingOrder="2"/>
    </xf>
    <xf numFmtId="0" fontId="105" fillId="0" borderId="0" xfId="472" quotePrefix="1" applyFont="1" applyAlignment="1">
      <alignment horizontal="right" vertical="center" wrapText="1" readingOrder="2"/>
    </xf>
    <xf numFmtId="0" fontId="105" fillId="0" borderId="0" xfId="472" applyFont="1" applyAlignment="1">
      <alignment horizontal="right" vertical="center" wrapText="1" readingOrder="2"/>
    </xf>
    <xf numFmtId="0" fontId="65" fillId="0" borderId="5" xfId="472" quotePrefix="1" applyFont="1" applyBorder="1" applyAlignment="1">
      <alignment horizontal="center" vertical="center" wrapText="1" readingOrder="2"/>
    </xf>
    <xf numFmtId="0" fontId="27" fillId="44" borderId="55" xfId="472" applyFont="1" applyFill="1" applyBorder="1" applyAlignment="1">
      <alignment horizontal="center" vertical="center" readingOrder="2"/>
    </xf>
    <xf numFmtId="0" fontId="27" fillId="44" borderId="59" xfId="472" applyFont="1" applyFill="1" applyBorder="1" applyAlignment="1">
      <alignment horizontal="center" vertical="center" readingOrder="2"/>
    </xf>
    <xf numFmtId="0" fontId="29" fillId="44" borderId="56" xfId="472" applyFont="1" applyFill="1" applyBorder="1" applyAlignment="1">
      <alignment horizontal="center" vertical="center" readingOrder="2"/>
    </xf>
    <xf numFmtId="0" fontId="29" fillId="44" borderId="60" xfId="472" applyFont="1" applyFill="1" applyBorder="1" applyAlignment="1">
      <alignment horizontal="center" vertical="center" readingOrder="2"/>
    </xf>
    <xf numFmtId="0" fontId="28" fillId="44" borderId="57" xfId="472" applyFont="1" applyFill="1" applyBorder="1" applyAlignment="1">
      <alignment horizontal="center" vertical="center" wrapText="1" readingOrder="2"/>
    </xf>
    <xf numFmtId="0" fontId="29" fillId="44" borderId="58" xfId="472" quotePrefix="1" applyFont="1" applyFill="1" applyBorder="1" applyAlignment="1">
      <alignment horizontal="center" vertical="center" wrapText="1" readingOrder="2"/>
    </xf>
    <xf numFmtId="0" fontId="29" fillId="44" borderId="61" xfId="472" applyFont="1" applyFill="1" applyBorder="1" applyAlignment="1">
      <alignment horizontal="center" vertical="center" wrapText="1" readingOrder="2"/>
    </xf>
    <xf numFmtId="0" fontId="106" fillId="0" borderId="0" xfId="472" quotePrefix="1" applyFont="1" applyAlignment="1">
      <alignment horizontal="center" vertical="center" wrapText="1" readingOrder="2"/>
    </xf>
    <xf numFmtId="0" fontId="106" fillId="0" borderId="0" xfId="472" applyFont="1" applyAlignment="1">
      <alignment horizontal="center" vertical="center" wrapText="1" readingOrder="2"/>
    </xf>
    <xf numFmtId="0" fontId="28" fillId="44" borderId="1" xfId="472" applyFont="1" applyFill="1" applyBorder="1" applyAlignment="1">
      <alignment horizontal="center" vertical="center" readingOrder="2"/>
    </xf>
    <xf numFmtId="0" fontId="28" fillId="44" borderId="2" xfId="472" applyFont="1" applyFill="1" applyBorder="1" applyAlignment="1">
      <alignment horizontal="center" vertical="center" readingOrder="2"/>
    </xf>
    <xf numFmtId="0" fontId="27" fillId="44" borderId="1" xfId="472" applyFont="1" applyFill="1" applyBorder="1" applyAlignment="1">
      <alignment horizontal="center" vertical="center" wrapText="1" readingOrder="2"/>
    </xf>
    <xf numFmtId="0" fontId="27" fillId="44" borderId="2" xfId="472" applyFont="1" applyFill="1" applyBorder="1" applyAlignment="1">
      <alignment horizontal="center" vertical="center" wrapText="1" readingOrder="2"/>
    </xf>
    <xf numFmtId="0" fontId="28" fillId="44" borderId="1" xfId="472" quotePrefix="1" applyFont="1" applyFill="1" applyBorder="1" applyAlignment="1">
      <alignment horizontal="center" vertical="center" readingOrder="2"/>
    </xf>
    <xf numFmtId="0" fontId="28" fillId="44" borderId="67" xfId="472" applyFont="1" applyFill="1" applyBorder="1" applyAlignment="1">
      <alignment horizontal="center" vertical="center" wrapText="1" readingOrder="2"/>
    </xf>
    <xf numFmtId="0" fontId="28" fillId="44" borderId="68" xfId="472" applyFont="1" applyFill="1" applyBorder="1" applyAlignment="1">
      <alignment horizontal="center" vertical="center" wrapText="1" readingOrder="2"/>
    </xf>
    <xf numFmtId="0" fontId="27" fillId="4" borderId="73" xfId="472" applyFont="1" applyFill="1" applyBorder="1" applyAlignment="1">
      <alignment horizontal="center" vertical="center" readingOrder="2"/>
    </xf>
    <xf numFmtId="0" fontId="27" fillId="4" borderId="74" xfId="472" applyFont="1" applyFill="1" applyBorder="1" applyAlignment="1">
      <alignment horizontal="center" vertical="center" readingOrder="2"/>
    </xf>
    <xf numFmtId="0" fontId="27" fillId="4" borderId="75" xfId="472" applyFont="1" applyFill="1" applyBorder="1" applyAlignment="1">
      <alignment horizontal="center" vertical="center" readingOrder="2"/>
    </xf>
    <xf numFmtId="0" fontId="109" fillId="0" borderId="0" xfId="472" quotePrefix="1" applyFont="1" applyAlignment="1">
      <alignment horizontal="center" vertical="center" wrapText="1" readingOrder="2"/>
    </xf>
    <xf numFmtId="0" fontId="109" fillId="0" borderId="0" xfId="472" applyFont="1" applyAlignment="1">
      <alignment horizontal="center" vertical="center" wrapText="1" readingOrder="2"/>
    </xf>
    <xf numFmtId="0" fontId="27" fillId="4" borderId="70" xfId="472" applyFont="1" applyFill="1" applyBorder="1" applyAlignment="1">
      <alignment horizontal="center" vertical="center" readingOrder="2"/>
    </xf>
    <xf numFmtId="0" fontId="113" fillId="0" borderId="0" xfId="472" applyFont="1" applyAlignment="1">
      <alignment horizontal="right" vertical="center" wrapText="1" readingOrder="2"/>
    </xf>
    <xf numFmtId="0" fontId="111" fillId="0" borderId="5" xfId="472" quotePrefix="1" applyFont="1" applyBorder="1" applyAlignment="1">
      <alignment horizontal="center" vertical="center" wrapText="1" readingOrder="2"/>
    </xf>
    <xf numFmtId="0" fontId="65" fillId="0" borderId="0" xfId="472" quotePrefix="1" applyFont="1" applyAlignment="1">
      <alignment horizontal="center" vertical="center" wrapText="1" readingOrder="2"/>
    </xf>
    <xf numFmtId="0" fontId="65" fillId="0" borderId="0" xfId="472" applyFont="1" applyAlignment="1">
      <alignment horizontal="center" vertical="center" wrapText="1" readingOrder="2"/>
    </xf>
    <xf numFmtId="0" fontId="117" fillId="0" borderId="0" xfId="472" applyFont="1" applyAlignment="1">
      <alignment horizontal="center" vertical="center" wrapText="1" readingOrder="2"/>
    </xf>
    <xf numFmtId="0" fontId="27" fillId="4" borderId="89" xfId="472" applyFont="1" applyFill="1" applyBorder="1" applyAlignment="1">
      <alignment horizontal="center" vertical="center" readingOrder="2"/>
    </xf>
    <xf numFmtId="0" fontId="27" fillId="4" borderId="88" xfId="472" applyFont="1" applyFill="1" applyBorder="1" applyAlignment="1">
      <alignment horizontal="center" vertical="center" readingOrder="2"/>
    </xf>
    <xf numFmtId="0" fontId="27" fillId="4" borderId="67" xfId="472" applyFont="1" applyFill="1" applyBorder="1" applyAlignment="1">
      <alignment horizontal="center" vertical="center" readingOrder="2"/>
    </xf>
    <xf numFmtId="0" fontId="27" fillId="4" borderId="90" xfId="472" applyFont="1" applyFill="1" applyBorder="1" applyAlignment="1">
      <alignment horizontal="center" vertical="center" readingOrder="2"/>
    </xf>
    <xf numFmtId="0" fontId="27" fillId="4" borderId="91" xfId="472" applyFont="1" applyFill="1" applyBorder="1" applyAlignment="1">
      <alignment horizontal="center" vertical="center" readingOrder="2"/>
    </xf>
    <xf numFmtId="0" fontId="27" fillId="4" borderId="92" xfId="472" applyFont="1" applyFill="1" applyBorder="1" applyAlignment="1">
      <alignment horizontal="center" vertical="center" readingOrder="2"/>
    </xf>
    <xf numFmtId="0" fontId="27" fillId="4" borderId="68" xfId="472" applyFont="1" applyFill="1" applyBorder="1" applyAlignment="1">
      <alignment horizontal="center" vertical="center" readingOrder="2"/>
    </xf>
    <xf numFmtId="0" fontId="27" fillId="4" borderId="93" xfId="472" applyFont="1" applyFill="1" applyBorder="1" applyAlignment="1">
      <alignment horizontal="center" vertical="center" readingOrder="2"/>
    </xf>
    <xf numFmtId="0" fontId="65" fillId="0" borderId="5" xfId="472" applyFont="1" applyBorder="1" applyAlignment="1">
      <alignment horizontal="center" vertical="center" wrapText="1" readingOrder="2"/>
    </xf>
    <xf numFmtId="0" fontId="24" fillId="0" borderId="0" xfId="472" quotePrefix="1" applyFont="1" applyAlignment="1">
      <alignment horizontal="center" vertical="center" wrapText="1" readingOrder="2"/>
    </xf>
    <xf numFmtId="0" fontId="24" fillId="0" borderId="0" xfId="472" applyFont="1" applyAlignment="1">
      <alignment horizontal="center" vertical="center" wrapText="1" readingOrder="2"/>
    </xf>
    <xf numFmtId="0" fontId="109" fillId="0" borderId="5" xfId="472" quotePrefix="1" applyFont="1" applyBorder="1" applyAlignment="1">
      <alignment horizontal="center" vertical="center" wrapText="1" readingOrder="2"/>
    </xf>
    <xf numFmtId="0" fontId="22" fillId="0" borderId="15" xfId="472" applyFont="1" applyBorder="1" applyAlignment="1">
      <alignment horizontal="right" vertical="center" readingOrder="2"/>
    </xf>
    <xf numFmtId="0" fontId="65" fillId="0" borderId="0" xfId="472" quotePrefix="1" applyFont="1" applyAlignment="1">
      <alignment horizontal="center" vertical="center" readingOrder="2"/>
    </xf>
    <xf numFmtId="0" fontId="65" fillId="0" borderId="0" xfId="472" applyFont="1" applyAlignment="1">
      <alignment horizontal="center" vertical="center" readingOrder="2"/>
    </xf>
    <xf numFmtId="0" fontId="120" fillId="0" borderId="5" xfId="472" quotePrefix="1" applyFont="1" applyBorder="1" applyAlignment="1">
      <alignment horizontal="center" vertical="center" wrapText="1" readingOrder="2"/>
    </xf>
    <xf numFmtId="0" fontId="65" fillId="0" borderId="5" xfId="472" quotePrefix="1" applyFont="1" applyBorder="1" applyAlignment="1">
      <alignment horizontal="center" vertical="center" readingOrder="2"/>
    </xf>
    <xf numFmtId="0" fontId="108" fillId="0" borderId="5" xfId="472" quotePrefix="1" applyFont="1" applyBorder="1" applyAlignment="1">
      <alignment horizontal="center" vertical="center" wrapText="1" readingOrder="2"/>
    </xf>
    <xf numFmtId="0" fontId="24" fillId="0" borderId="5" xfId="472" quotePrefix="1" applyFont="1" applyBorder="1" applyAlignment="1">
      <alignment horizontal="center" vertical="center" readingOrder="2"/>
    </xf>
    <xf numFmtId="2" fontId="130" fillId="0" borderId="0" xfId="472" quotePrefix="1" applyNumberFormat="1" applyFont="1" applyAlignment="1">
      <alignment horizontal="right" vertical="center" wrapText="1" readingOrder="2"/>
    </xf>
    <xf numFmtId="0" fontId="130" fillId="0" borderId="0" xfId="472" quotePrefix="1" applyFont="1" applyAlignment="1">
      <alignment horizontal="right" vertical="center" readingOrder="2"/>
    </xf>
    <xf numFmtId="3" fontId="26" fillId="0" borderId="0" xfId="472" applyNumberFormat="1" applyFont="1" applyAlignment="1">
      <alignment horizontal="center" vertical="center" readingOrder="2"/>
    </xf>
    <xf numFmtId="3" fontId="26" fillId="0" borderId="0" xfId="472" applyNumberFormat="1" applyFont="1" applyAlignment="1">
      <alignment horizontal="center" vertical="center" wrapText="1"/>
    </xf>
    <xf numFmtId="0" fontId="130" fillId="0" borderId="0" xfId="472" quotePrefix="1" applyFont="1" applyAlignment="1">
      <alignment horizontal="right" wrapText="1" readingOrder="2"/>
    </xf>
    <xf numFmtId="0" fontId="130" fillId="0" borderId="0" xfId="472" quotePrefix="1" applyFont="1" applyAlignment="1">
      <alignment horizontal="right" vertical="center" wrapText="1" readingOrder="2"/>
    </xf>
    <xf numFmtId="0" fontId="133" fillId="0" borderId="0" xfId="472" applyFont="1" applyAlignment="1">
      <alignment horizontal="right" vertical="center" readingOrder="2"/>
    </xf>
    <xf numFmtId="0" fontId="33" fillId="0" borderId="149" xfId="0" applyFont="1" applyBorder="1" applyAlignment="1">
      <alignment horizontal="right" vertical="center" indent="1" readingOrder="2"/>
    </xf>
    <xf numFmtId="0" fontId="65" fillId="0" borderId="0" xfId="1437" quotePrefix="1" applyFont="1" applyAlignment="1">
      <alignment horizontal="center" vertical="center"/>
    </xf>
    <xf numFmtId="0" fontId="134" fillId="0" borderId="0" xfId="472" applyFont="1" applyAlignment="1">
      <alignment horizontal="right" vertical="center" readingOrder="2"/>
    </xf>
    <xf numFmtId="0" fontId="28" fillId="44" borderId="70" xfId="472" applyFont="1" applyFill="1" applyBorder="1" applyAlignment="1">
      <alignment horizontal="center" vertical="center" wrapText="1" readingOrder="2"/>
    </xf>
    <xf numFmtId="1" fontId="27" fillId="44" borderId="70" xfId="472" applyNumberFormat="1" applyFont="1" applyFill="1" applyBorder="1" applyAlignment="1">
      <alignment horizontal="center" vertical="center" readingOrder="2"/>
    </xf>
    <xf numFmtId="0" fontId="65" fillId="0" borderId="0" xfId="1442" applyFont="1" applyAlignment="1">
      <alignment horizontal="center" vertical="center" readingOrder="2"/>
    </xf>
    <xf numFmtId="0" fontId="26" fillId="3" borderId="15" xfId="1442" applyFont="1" applyFill="1" applyBorder="1" applyAlignment="1">
      <alignment horizontal="right" vertical="center" readingOrder="2"/>
    </xf>
    <xf numFmtId="0" fontId="26" fillId="3" borderId="0" xfId="1442" applyFont="1" applyFill="1" applyAlignment="1">
      <alignment horizontal="right" vertical="center" readingOrder="2"/>
    </xf>
    <xf numFmtId="0" fontId="142" fillId="3" borderId="0" xfId="1442" applyFont="1" applyFill="1" applyAlignment="1">
      <alignment horizontal="right" vertical="center" readingOrder="2"/>
    </xf>
    <xf numFmtId="0" fontId="142" fillId="3" borderId="0" xfId="1442" applyFont="1" applyFill="1" applyAlignment="1">
      <alignment horizontal="right" vertical="center" wrapText="1" readingOrder="2"/>
    </xf>
    <xf numFmtId="0" fontId="26" fillId="3" borderId="0" xfId="1442" applyFont="1" applyFill="1" applyAlignment="1">
      <alignment horizontal="right" vertical="center" wrapText="1" readingOrder="2"/>
    </xf>
    <xf numFmtId="0" fontId="148" fillId="0" borderId="0" xfId="1442" applyFont="1" applyAlignment="1">
      <alignment horizontal="center" vertical="center" readingOrder="2"/>
    </xf>
    <xf numFmtId="0" fontId="63" fillId="3" borderId="15" xfId="1442" applyFont="1" applyFill="1" applyBorder="1" applyAlignment="1">
      <alignment horizontal="right" vertical="center" readingOrder="2"/>
    </xf>
    <xf numFmtId="0" fontId="63" fillId="3" borderId="0" xfId="1442" applyFont="1" applyFill="1" applyAlignment="1">
      <alignment horizontal="right" vertical="center" readingOrder="2"/>
    </xf>
    <xf numFmtId="0" fontId="63" fillId="3" borderId="15" xfId="1442" applyFont="1" applyFill="1" applyBorder="1" applyAlignment="1">
      <alignment horizontal="right" vertical="center" wrapText="1" readingOrder="2"/>
    </xf>
    <xf numFmtId="0" fontId="151" fillId="0" borderId="0" xfId="1442" applyFont="1" applyAlignment="1">
      <alignment horizontal="right" vertical="center" wrapText="1"/>
    </xf>
    <xf numFmtId="0" fontId="65" fillId="0" borderId="0" xfId="472" applyFont="1" applyAlignment="1">
      <alignment horizontal="center" vertical="center"/>
    </xf>
    <xf numFmtId="0" fontId="62" fillId="0" borderId="0" xfId="472" applyFont="1" applyAlignment="1">
      <alignment horizontal="right" vertical="center"/>
    </xf>
    <xf numFmtId="0" fontId="24" fillId="0" borderId="0" xfId="472" applyFont="1" applyAlignment="1">
      <alignment horizontal="center" vertical="center"/>
    </xf>
    <xf numFmtId="0" fontId="27" fillId="44" borderId="114" xfId="472" applyFont="1" applyFill="1" applyBorder="1" applyAlignment="1">
      <alignment horizontal="center" vertical="center" wrapText="1" readingOrder="2"/>
    </xf>
    <xf numFmtId="0" fontId="27" fillId="44" borderId="115" xfId="472" applyFont="1" applyFill="1" applyBorder="1" applyAlignment="1">
      <alignment horizontal="center" vertical="center" wrapText="1" readingOrder="2"/>
    </xf>
    <xf numFmtId="0" fontId="27" fillId="44" borderId="133" xfId="472" applyFont="1" applyFill="1" applyBorder="1" applyAlignment="1">
      <alignment horizontal="center" vertical="center" wrapText="1" readingOrder="2"/>
    </xf>
    <xf numFmtId="0" fontId="27" fillId="44" borderId="132" xfId="472" applyFont="1" applyFill="1" applyBorder="1" applyAlignment="1">
      <alignment horizontal="center" vertical="center" wrapText="1" readingOrder="2"/>
    </xf>
    <xf numFmtId="0" fontId="27" fillId="44" borderId="0" xfId="472" applyFont="1" applyFill="1" applyAlignment="1">
      <alignment horizontal="center" vertical="center" wrapText="1" readingOrder="2"/>
    </xf>
    <xf numFmtId="0" fontId="27" fillId="44" borderId="131" xfId="472" applyFont="1" applyFill="1" applyBorder="1" applyAlignment="1">
      <alignment horizontal="center" vertical="center" wrapText="1" readingOrder="2"/>
    </xf>
    <xf numFmtId="0" fontId="27" fillId="44" borderId="130" xfId="472" applyFont="1" applyFill="1" applyBorder="1" applyAlignment="1">
      <alignment horizontal="center" vertical="center" wrapText="1" readingOrder="2"/>
    </xf>
    <xf numFmtId="0" fontId="147" fillId="6" borderId="135" xfId="472" applyFont="1" applyFill="1" applyBorder="1" applyAlignment="1">
      <alignment horizontal="center" vertical="center" wrapText="1" readingOrder="2"/>
    </xf>
    <xf numFmtId="0" fontId="147" fillId="6" borderId="136" xfId="472" applyFont="1" applyFill="1" applyBorder="1" applyAlignment="1">
      <alignment horizontal="center" vertical="center" wrapText="1" readingOrder="2"/>
    </xf>
    <xf numFmtId="1" fontId="147" fillId="6" borderId="138" xfId="472" applyNumberFormat="1" applyFont="1" applyFill="1" applyBorder="1" applyAlignment="1">
      <alignment horizontal="center" vertical="center" wrapText="1" readingOrder="2"/>
    </xf>
    <xf numFmtId="1" fontId="147" fillId="6" borderId="137" xfId="472" applyNumberFormat="1" applyFont="1" applyFill="1" applyBorder="1" applyAlignment="1">
      <alignment horizontal="center" vertical="center" wrapText="1" readingOrder="2"/>
    </xf>
    <xf numFmtId="0" fontId="27" fillId="44" borderId="142" xfId="472" applyFont="1" applyFill="1" applyBorder="1" applyAlignment="1">
      <alignment horizontal="center" vertical="center" wrapText="1" readingOrder="2"/>
    </xf>
    <xf numFmtId="0" fontId="27" fillId="44" borderId="141" xfId="472" applyFont="1" applyFill="1" applyBorder="1" applyAlignment="1">
      <alignment horizontal="center" vertical="center" wrapText="1" readingOrder="2"/>
    </xf>
    <xf numFmtId="0" fontId="27" fillId="44" borderId="140" xfId="472" applyFont="1" applyFill="1" applyBorder="1" applyAlignment="1">
      <alignment horizontal="center" vertical="center" wrapText="1" readingOrder="2"/>
    </xf>
    <xf numFmtId="0" fontId="148" fillId="0" borderId="0" xfId="472" applyFont="1" applyAlignment="1">
      <alignment horizontal="center" vertical="center"/>
    </xf>
  </cellXfs>
  <cellStyles count="1500">
    <cellStyle name="20% - Accent1" xfId="21" builtinId="30" customBuiltin="1"/>
    <cellStyle name="20% - Accent1 10" xfId="326" xr:uid="{00000000-0005-0000-0000-000001000000}"/>
    <cellStyle name="20% - Accent1 10 2" xfId="817" xr:uid="{00000000-0005-0000-0000-000002000000}"/>
    <cellStyle name="20% - Accent1 10 3" xfId="1286" xr:uid="{00000000-0005-0000-0000-000003000000}"/>
    <cellStyle name="20% - Accent1 11" xfId="333" xr:uid="{00000000-0005-0000-0000-000004000000}"/>
    <cellStyle name="20% - Accent1 11 2" xfId="824" xr:uid="{00000000-0005-0000-0000-000005000000}"/>
    <cellStyle name="20% - Accent1 11 3" xfId="1293" xr:uid="{00000000-0005-0000-0000-000006000000}"/>
    <cellStyle name="20% - Accent1 12" xfId="332" xr:uid="{00000000-0005-0000-0000-000007000000}"/>
    <cellStyle name="20% - Accent1 12 2" xfId="823" xr:uid="{00000000-0005-0000-0000-000008000000}"/>
    <cellStyle name="20% - Accent1 12 3" xfId="1292" xr:uid="{00000000-0005-0000-0000-000009000000}"/>
    <cellStyle name="20% - Accent1 13" xfId="364" xr:uid="{00000000-0005-0000-0000-00000A000000}"/>
    <cellStyle name="20% - Accent1 13 2" xfId="855" xr:uid="{00000000-0005-0000-0000-00000B000000}"/>
    <cellStyle name="20% - Accent1 13 3" xfId="1324" xr:uid="{00000000-0005-0000-0000-00000C000000}"/>
    <cellStyle name="20% - Accent1 14" xfId="370" xr:uid="{00000000-0005-0000-0000-00000D000000}"/>
    <cellStyle name="20% - Accent1 14 2" xfId="861" xr:uid="{00000000-0005-0000-0000-00000E000000}"/>
    <cellStyle name="20% - Accent1 14 3" xfId="1330" xr:uid="{00000000-0005-0000-0000-00000F000000}"/>
    <cellStyle name="20% - Accent1 15" xfId="393" xr:uid="{00000000-0005-0000-0000-000010000000}"/>
    <cellStyle name="20% - Accent1 15 2" xfId="884" xr:uid="{00000000-0005-0000-0000-000011000000}"/>
    <cellStyle name="20% - Accent1 15 3" xfId="1353" xr:uid="{00000000-0005-0000-0000-000012000000}"/>
    <cellStyle name="20% - Accent1 16" xfId="400" xr:uid="{00000000-0005-0000-0000-000013000000}"/>
    <cellStyle name="20% - Accent1 16 2" xfId="891" xr:uid="{00000000-0005-0000-0000-000014000000}"/>
    <cellStyle name="20% - Accent1 16 3" xfId="1360" xr:uid="{00000000-0005-0000-0000-000015000000}"/>
    <cellStyle name="20% - Accent1 17" xfId="399" xr:uid="{00000000-0005-0000-0000-000016000000}"/>
    <cellStyle name="20% - Accent1 17 2" xfId="890" xr:uid="{00000000-0005-0000-0000-000017000000}"/>
    <cellStyle name="20% - Accent1 17 3" xfId="1359" xr:uid="{00000000-0005-0000-0000-000018000000}"/>
    <cellStyle name="20% - Accent1 18" xfId="430" xr:uid="{00000000-0005-0000-0000-000019000000}"/>
    <cellStyle name="20% - Accent1 18 2" xfId="921" xr:uid="{00000000-0005-0000-0000-00001A000000}"/>
    <cellStyle name="20% - Accent1 18 3" xfId="1390" xr:uid="{00000000-0005-0000-0000-00001B000000}"/>
    <cellStyle name="20% - Accent1 19" xfId="444" xr:uid="{00000000-0005-0000-0000-00001C000000}"/>
    <cellStyle name="20% - Accent1 19 2" xfId="935" xr:uid="{00000000-0005-0000-0000-00001D000000}"/>
    <cellStyle name="20% - Accent1 19 3" xfId="1404" xr:uid="{00000000-0005-0000-0000-00001E000000}"/>
    <cellStyle name="20% - Accent1 2" xfId="58" xr:uid="{00000000-0005-0000-0000-00001F000000}"/>
    <cellStyle name="20% - Accent1 2 2" xfId="156" xr:uid="{00000000-0005-0000-0000-000020000000}"/>
    <cellStyle name="20% - Accent1 2 2 2" xfId="648" xr:uid="{00000000-0005-0000-0000-000021000000}"/>
    <cellStyle name="20% - Accent1 2 2 3" xfId="1118" xr:uid="{00000000-0005-0000-0000-000022000000}"/>
    <cellStyle name="20% - Accent1 2 3" xfId="239" xr:uid="{00000000-0005-0000-0000-000023000000}"/>
    <cellStyle name="20% - Accent1 2 3 2" xfId="731" xr:uid="{00000000-0005-0000-0000-000024000000}"/>
    <cellStyle name="20% - Accent1 2 3 3" xfId="1201" xr:uid="{00000000-0005-0000-0000-000025000000}"/>
    <cellStyle name="20% - Accent1 2 4" xfId="551" xr:uid="{00000000-0005-0000-0000-000026000000}"/>
    <cellStyle name="20% - Accent1 2 5" xfId="512" xr:uid="{00000000-0005-0000-0000-000027000000}"/>
    <cellStyle name="20% - Accent1 20" xfId="502" xr:uid="{00000000-0005-0000-0000-000028000000}"/>
    <cellStyle name="20% - Accent1 21" xfId="952" xr:uid="{00000000-0005-0000-0000-000029000000}"/>
    <cellStyle name="20% - Accent1 22" xfId="1457" xr:uid="{ABA24BE4-DF6E-4905-9B64-F3EBA70807B2}"/>
    <cellStyle name="20% - Accent1 3" xfId="65" xr:uid="{00000000-0005-0000-0000-00002A000000}"/>
    <cellStyle name="20% - Accent1 3 2" xfId="163" xr:uid="{00000000-0005-0000-0000-00002B000000}"/>
    <cellStyle name="20% - Accent1 3 2 2" xfId="655" xr:uid="{00000000-0005-0000-0000-00002C000000}"/>
    <cellStyle name="20% - Accent1 3 2 3" xfId="1125" xr:uid="{00000000-0005-0000-0000-00002D000000}"/>
    <cellStyle name="20% - Accent1 3 3" xfId="246" xr:uid="{00000000-0005-0000-0000-00002E000000}"/>
    <cellStyle name="20% - Accent1 3 3 2" xfId="738" xr:uid="{00000000-0005-0000-0000-00002F000000}"/>
    <cellStyle name="20% - Accent1 3 3 3" xfId="1208" xr:uid="{00000000-0005-0000-0000-000030000000}"/>
    <cellStyle name="20% - Accent1 3 4" xfId="558" xr:uid="{00000000-0005-0000-0000-000031000000}"/>
    <cellStyle name="20% - Accent1 3 5" xfId="1028" xr:uid="{00000000-0005-0000-0000-000032000000}"/>
    <cellStyle name="20% - Accent1 4" xfId="64" xr:uid="{00000000-0005-0000-0000-000033000000}"/>
    <cellStyle name="20% - Accent1 4 2" xfId="162" xr:uid="{00000000-0005-0000-0000-000034000000}"/>
    <cellStyle name="20% - Accent1 4 2 2" xfId="654" xr:uid="{00000000-0005-0000-0000-000035000000}"/>
    <cellStyle name="20% - Accent1 4 2 3" xfId="1124" xr:uid="{00000000-0005-0000-0000-000036000000}"/>
    <cellStyle name="20% - Accent1 4 3" xfId="245" xr:uid="{00000000-0005-0000-0000-000037000000}"/>
    <cellStyle name="20% - Accent1 4 3 2" xfId="737" xr:uid="{00000000-0005-0000-0000-000038000000}"/>
    <cellStyle name="20% - Accent1 4 3 3" xfId="1207" xr:uid="{00000000-0005-0000-0000-000039000000}"/>
    <cellStyle name="20% - Accent1 4 4" xfId="557" xr:uid="{00000000-0005-0000-0000-00003A000000}"/>
    <cellStyle name="20% - Accent1 4 5" xfId="1027" xr:uid="{00000000-0005-0000-0000-00003B000000}"/>
    <cellStyle name="20% - Accent1 5" xfId="100" xr:uid="{00000000-0005-0000-0000-00003C000000}"/>
    <cellStyle name="20% - Accent1 5 2" xfId="195" xr:uid="{00000000-0005-0000-0000-00003D000000}"/>
    <cellStyle name="20% - Accent1 5 2 2" xfId="687" xr:uid="{00000000-0005-0000-0000-00003E000000}"/>
    <cellStyle name="20% - Accent1 5 2 3" xfId="1157" xr:uid="{00000000-0005-0000-0000-00003F000000}"/>
    <cellStyle name="20% - Accent1 5 3" xfId="278" xr:uid="{00000000-0005-0000-0000-000040000000}"/>
    <cellStyle name="20% - Accent1 5 3 2" xfId="770" xr:uid="{00000000-0005-0000-0000-000041000000}"/>
    <cellStyle name="20% - Accent1 5 3 3" xfId="1240" xr:uid="{00000000-0005-0000-0000-000042000000}"/>
    <cellStyle name="20% - Accent1 5 4" xfId="593" xr:uid="{00000000-0005-0000-0000-000043000000}"/>
    <cellStyle name="20% - Accent1 5 5" xfId="1063" xr:uid="{00000000-0005-0000-0000-000044000000}"/>
    <cellStyle name="20% - Accent1 6" xfId="107" xr:uid="{00000000-0005-0000-0000-000045000000}"/>
    <cellStyle name="20% - Accent1 6 2" xfId="201" xr:uid="{00000000-0005-0000-0000-000046000000}"/>
    <cellStyle name="20% - Accent1 6 2 2" xfId="693" xr:uid="{00000000-0005-0000-0000-000047000000}"/>
    <cellStyle name="20% - Accent1 6 2 3" xfId="1163" xr:uid="{00000000-0005-0000-0000-000048000000}"/>
    <cellStyle name="20% - Accent1 6 3" xfId="284" xr:uid="{00000000-0005-0000-0000-000049000000}"/>
    <cellStyle name="20% - Accent1 6 3 2" xfId="776" xr:uid="{00000000-0005-0000-0000-00004A000000}"/>
    <cellStyle name="20% - Accent1 6 3 3" xfId="1246" xr:uid="{00000000-0005-0000-0000-00004B000000}"/>
    <cellStyle name="20% - Accent1 6 4" xfId="600" xr:uid="{00000000-0005-0000-0000-00004C000000}"/>
    <cellStyle name="20% - Accent1 6 5" xfId="1070" xr:uid="{00000000-0005-0000-0000-00004D000000}"/>
    <cellStyle name="20% - Accent1 7" xfId="106" xr:uid="{00000000-0005-0000-0000-00004E000000}"/>
    <cellStyle name="20% - Accent1 7 2" xfId="599" xr:uid="{00000000-0005-0000-0000-00004F000000}"/>
    <cellStyle name="20% - Accent1 7 3" xfId="1069" xr:uid="{00000000-0005-0000-0000-000050000000}"/>
    <cellStyle name="20% - Accent1 8" xfId="135" xr:uid="{00000000-0005-0000-0000-000051000000}"/>
    <cellStyle name="20% - Accent1 8 2" xfId="628" xr:uid="{00000000-0005-0000-0000-000052000000}"/>
    <cellStyle name="20% - Accent1 8 3" xfId="1098" xr:uid="{00000000-0005-0000-0000-000053000000}"/>
    <cellStyle name="20% - Accent1 9" xfId="304" xr:uid="{00000000-0005-0000-0000-000054000000}"/>
    <cellStyle name="20% - Accent1 9 2" xfId="796" xr:uid="{00000000-0005-0000-0000-000055000000}"/>
    <cellStyle name="20% - Accent1 9 3" xfId="1266" xr:uid="{00000000-0005-0000-0000-000056000000}"/>
    <cellStyle name="20% - Accent2" xfId="25" builtinId="34" customBuiltin="1"/>
    <cellStyle name="20% - Accent2 10" xfId="330" xr:uid="{00000000-0005-0000-0000-000058000000}"/>
    <cellStyle name="20% - Accent2 10 2" xfId="821" xr:uid="{00000000-0005-0000-0000-000059000000}"/>
    <cellStyle name="20% - Accent2 10 3" xfId="1290" xr:uid="{00000000-0005-0000-0000-00005A000000}"/>
    <cellStyle name="20% - Accent2 11" xfId="341" xr:uid="{00000000-0005-0000-0000-00005B000000}"/>
    <cellStyle name="20% - Accent2 11 2" xfId="832" xr:uid="{00000000-0005-0000-0000-00005C000000}"/>
    <cellStyle name="20% - Accent2 11 3" xfId="1301" xr:uid="{00000000-0005-0000-0000-00005D000000}"/>
    <cellStyle name="20% - Accent2 12" xfId="351" xr:uid="{00000000-0005-0000-0000-00005E000000}"/>
    <cellStyle name="20% - Accent2 12 2" xfId="842" xr:uid="{00000000-0005-0000-0000-00005F000000}"/>
    <cellStyle name="20% - Accent2 12 3" xfId="1311" xr:uid="{00000000-0005-0000-0000-000060000000}"/>
    <cellStyle name="20% - Accent2 13" xfId="368" xr:uid="{00000000-0005-0000-0000-000061000000}"/>
    <cellStyle name="20% - Accent2 13 2" xfId="859" xr:uid="{00000000-0005-0000-0000-000062000000}"/>
    <cellStyle name="20% - Accent2 13 3" xfId="1328" xr:uid="{00000000-0005-0000-0000-000063000000}"/>
    <cellStyle name="20% - Accent2 14" xfId="378" xr:uid="{00000000-0005-0000-0000-000064000000}"/>
    <cellStyle name="20% - Accent2 14 2" xfId="869" xr:uid="{00000000-0005-0000-0000-000065000000}"/>
    <cellStyle name="20% - Accent2 14 3" xfId="1338" xr:uid="{00000000-0005-0000-0000-000066000000}"/>
    <cellStyle name="20% - Accent2 15" xfId="397" xr:uid="{00000000-0005-0000-0000-000067000000}"/>
    <cellStyle name="20% - Accent2 15 2" xfId="888" xr:uid="{00000000-0005-0000-0000-000068000000}"/>
    <cellStyle name="20% - Accent2 15 3" xfId="1357" xr:uid="{00000000-0005-0000-0000-000069000000}"/>
    <cellStyle name="20% - Accent2 16" xfId="408" xr:uid="{00000000-0005-0000-0000-00006A000000}"/>
    <cellStyle name="20% - Accent2 16 2" xfId="899" xr:uid="{00000000-0005-0000-0000-00006B000000}"/>
    <cellStyle name="20% - Accent2 16 3" xfId="1368" xr:uid="{00000000-0005-0000-0000-00006C000000}"/>
    <cellStyle name="20% - Accent2 17" xfId="418" xr:uid="{00000000-0005-0000-0000-00006D000000}"/>
    <cellStyle name="20% - Accent2 17 2" xfId="909" xr:uid="{00000000-0005-0000-0000-00006E000000}"/>
    <cellStyle name="20% - Accent2 17 3" xfId="1378" xr:uid="{00000000-0005-0000-0000-00006F000000}"/>
    <cellStyle name="20% - Accent2 18" xfId="432" xr:uid="{00000000-0005-0000-0000-000070000000}"/>
    <cellStyle name="20% - Accent2 18 2" xfId="923" xr:uid="{00000000-0005-0000-0000-000071000000}"/>
    <cellStyle name="20% - Accent2 18 3" xfId="1392" xr:uid="{00000000-0005-0000-0000-000072000000}"/>
    <cellStyle name="20% - Accent2 19" xfId="446" xr:uid="{00000000-0005-0000-0000-000073000000}"/>
    <cellStyle name="20% - Accent2 19 2" xfId="937" xr:uid="{00000000-0005-0000-0000-000074000000}"/>
    <cellStyle name="20% - Accent2 19 3" xfId="1406" xr:uid="{00000000-0005-0000-0000-000075000000}"/>
    <cellStyle name="20% - Accent2 2" xfId="62" xr:uid="{00000000-0005-0000-0000-000076000000}"/>
    <cellStyle name="20% - Accent2 2 2" xfId="160" xr:uid="{00000000-0005-0000-0000-000077000000}"/>
    <cellStyle name="20% - Accent2 2 2 2" xfId="652" xr:uid="{00000000-0005-0000-0000-000078000000}"/>
    <cellStyle name="20% - Accent2 2 2 3" xfId="1122" xr:uid="{00000000-0005-0000-0000-000079000000}"/>
    <cellStyle name="20% - Accent2 2 3" xfId="243" xr:uid="{00000000-0005-0000-0000-00007A000000}"/>
    <cellStyle name="20% - Accent2 2 3 2" xfId="735" xr:uid="{00000000-0005-0000-0000-00007B000000}"/>
    <cellStyle name="20% - Accent2 2 3 3" xfId="1205" xr:uid="{00000000-0005-0000-0000-00007C000000}"/>
    <cellStyle name="20% - Accent2 2 4" xfId="555" xr:uid="{00000000-0005-0000-0000-00007D000000}"/>
    <cellStyle name="20% - Accent2 2 5" xfId="1025" xr:uid="{00000000-0005-0000-0000-00007E000000}"/>
    <cellStyle name="20% - Accent2 20" xfId="506" xr:uid="{00000000-0005-0000-0000-00007F000000}"/>
    <cellStyle name="20% - Accent2 21" xfId="949" xr:uid="{00000000-0005-0000-0000-000080000000}"/>
    <cellStyle name="20% - Accent2 22" xfId="1460" xr:uid="{135C605A-22F5-4043-B4F3-17816280C3B7}"/>
    <cellStyle name="20% - Accent2 3" xfId="73" xr:uid="{00000000-0005-0000-0000-000081000000}"/>
    <cellStyle name="20% - Accent2 3 2" xfId="171" xr:uid="{00000000-0005-0000-0000-000082000000}"/>
    <cellStyle name="20% - Accent2 3 2 2" xfId="663" xr:uid="{00000000-0005-0000-0000-000083000000}"/>
    <cellStyle name="20% - Accent2 3 2 3" xfId="1133" xr:uid="{00000000-0005-0000-0000-000084000000}"/>
    <cellStyle name="20% - Accent2 3 3" xfId="254" xr:uid="{00000000-0005-0000-0000-000085000000}"/>
    <cellStyle name="20% - Accent2 3 3 2" xfId="746" xr:uid="{00000000-0005-0000-0000-000086000000}"/>
    <cellStyle name="20% - Accent2 3 3 3" xfId="1216" xr:uid="{00000000-0005-0000-0000-000087000000}"/>
    <cellStyle name="20% - Accent2 3 4" xfId="566" xr:uid="{00000000-0005-0000-0000-000088000000}"/>
    <cellStyle name="20% - Accent2 3 5" xfId="1036" xr:uid="{00000000-0005-0000-0000-000089000000}"/>
    <cellStyle name="20% - Accent2 4" xfId="83" xr:uid="{00000000-0005-0000-0000-00008A000000}"/>
    <cellStyle name="20% - Accent2 4 2" xfId="181" xr:uid="{00000000-0005-0000-0000-00008B000000}"/>
    <cellStyle name="20% - Accent2 4 2 2" xfId="673" xr:uid="{00000000-0005-0000-0000-00008C000000}"/>
    <cellStyle name="20% - Accent2 4 2 3" xfId="1143" xr:uid="{00000000-0005-0000-0000-00008D000000}"/>
    <cellStyle name="20% - Accent2 4 3" xfId="264" xr:uid="{00000000-0005-0000-0000-00008E000000}"/>
    <cellStyle name="20% - Accent2 4 3 2" xfId="756" xr:uid="{00000000-0005-0000-0000-00008F000000}"/>
    <cellStyle name="20% - Accent2 4 3 3" xfId="1226" xr:uid="{00000000-0005-0000-0000-000090000000}"/>
    <cellStyle name="20% - Accent2 4 4" xfId="576" xr:uid="{00000000-0005-0000-0000-000091000000}"/>
    <cellStyle name="20% - Accent2 4 5" xfId="1046" xr:uid="{00000000-0005-0000-0000-000092000000}"/>
    <cellStyle name="20% - Accent2 5" xfId="104" xr:uid="{00000000-0005-0000-0000-000093000000}"/>
    <cellStyle name="20% - Accent2 5 2" xfId="199" xr:uid="{00000000-0005-0000-0000-000094000000}"/>
    <cellStyle name="20% - Accent2 5 2 2" xfId="691" xr:uid="{00000000-0005-0000-0000-000095000000}"/>
    <cellStyle name="20% - Accent2 5 2 3" xfId="1161" xr:uid="{00000000-0005-0000-0000-000096000000}"/>
    <cellStyle name="20% - Accent2 5 3" xfId="282" xr:uid="{00000000-0005-0000-0000-000097000000}"/>
    <cellStyle name="20% - Accent2 5 3 2" xfId="774" xr:uid="{00000000-0005-0000-0000-000098000000}"/>
    <cellStyle name="20% - Accent2 5 3 3" xfId="1244" xr:uid="{00000000-0005-0000-0000-000099000000}"/>
    <cellStyle name="20% - Accent2 5 4" xfId="597" xr:uid="{00000000-0005-0000-0000-00009A000000}"/>
    <cellStyle name="20% - Accent2 5 5" xfId="1067" xr:uid="{00000000-0005-0000-0000-00009B000000}"/>
    <cellStyle name="20% - Accent2 6" xfId="115" xr:uid="{00000000-0005-0000-0000-00009C000000}"/>
    <cellStyle name="20% - Accent2 6 2" xfId="209" xr:uid="{00000000-0005-0000-0000-00009D000000}"/>
    <cellStyle name="20% - Accent2 6 2 2" xfId="701" xr:uid="{00000000-0005-0000-0000-00009E000000}"/>
    <cellStyle name="20% - Accent2 6 2 3" xfId="1171" xr:uid="{00000000-0005-0000-0000-00009F000000}"/>
    <cellStyle name="20% - Accent2 6 3" xfId="292" xr:uid="{00000000-0005-0000-0000-0000A0000000}"/>
    <cellStyle name="20% - Accent2 6 3 2" xfId="784" xr:uid="{00000000-0005-0000-0000-0000A1000000}"/>
    <cellStyle name="20% - Accent2 6 3 3" xfId="1254" xr:uid="{00000000-0005-0000-0000-0000A2000000}"/>
    <cellStyle name="20% - Accent2 6 4" xfId="608" xr:uid="{00000000-0005-0000-0000-0000A3000000}"/>
    <cellStyle name="20% - Accent2 6 5" xfId="1078" xr:uid="{00000000-0005-0000-0000-0000A4000000}"/>
    <cellStyle name="20% - Accent2 7" xfId="127" xr:uid="{00000000-0005-0000-0000-0000A5000000}"/>
    <cellStyle name="20% - Accent2 7 2" xfId="620" xr:uid="{00000000-0005-0000-0000-0000A6000000}"/>
    <cellStyle name="20% - Accent2 7 3" xfId="1090" xr:uid="{00000000-0005-0000-0000-0000A7000000}"/>
    <cellStyle name="20% - Accent2 8" xfId="121" xr:uid="{00000000-0005-0000-0000-0000A8000000}"/>
    <cellStyle name="20% - Accent2 8 2" xfId="614" xr:uid="{00000000-0005-0000-0000-0000A9000000}"/>
    <cellStyle name="20% - Accent2 8 3" xfId="1084" xr:uid="{00000000-0005-0000-0000-0000AA000000}"/>
    <cellStyle name="20% - Accent2 9" xfId="306" xr:uid="{00000000-0005-0000-0000-0000AB000000}"/>
    <cellStyle name="20% - Accent2 9 2" xfId="798" xr:uid="{00000000-0005-0000-0000-0000AC000000}"/>
    <cellStyle name="20% - Accent2 9 3" xfId="1268" xr:uid="{00000000-0005-0000-0000-0000AD000000}"/>
    <cellStyle name="20% - Accent3" xfId="29" builtinId="38" customBuiltin="1"/>
    <cellStyle name="20% - Accent3 10" xfId="334" xr:uid="{00000000-0005-0000-0000-0000AF000000}"/>
    <cellStyle name="20% - Accent3 10 2" xfId="825" xr:uid="{00000000-0005-0000-0000-0000B0000000}"/>
    <cellStyle name="20% - Accent3 10 3" xfId="1294" xr:uid="{00000000-0005-0000-0000-0000B1000000}"/>
    <cellStyle name="20% - Accent3 11" xfId="328" xr:uid="{00000000-0005-0000-0000-0000B2000000}"/>
    <cellStyle name="20% - Accent3 11 2" xfId="819" xr:uid="{00000000-0005-0000-0000-0000B3000000}"/>
    <cellStyle name="20% - Accent3 11 3" xfId="1288" xr:uid="{00000000-0005-0000-0000-0000B4000000}"/>
    <cellStyle name="20% - Accent3 12" xfId="325" xr:uid="{00000000-0005-0000-0000-0000B5000000}"/>
    <cellStyle name="20% - Accent3 12 2" xfId="816" xr:uid="{00000000-0005-0000-0000-0000B6000000}"/>
    <cellStyle name="20% - Accent3 12 3" xfId="1285" xr:uid="{00000000-0005-0000-0000-0000B7000000}"/>
    <cellStyle name="20% - Accent3 13" xfId="371" xr:uid="{00000000-0005-0000-0000-0000B8000000}"/>
    <cellStyle name="20% - Accent3 13 2" xfId="862" xr:uid="{00000000-0005-0000-0000-0000B9000000}"/>
    <cellStyle name="20% - Accent3 13 3" xfId="1331" xr:uid="{00000000-0005-0000-0000-0000BA000000}"/>
    <cellStyle name="20% - Accent3 14" xfId="366" xr:uid="{00000000-0005-0000-0000-0000BB000000}"/>
    <cellStyle name="20% - Accent3 14 2" xfId="857" xr:uid="{00000000-0005-0000-0000-0000BC000000}"/>
    <cellStyle name="20% - Accent3 14 3" xfId="1326" xr:uid="{00000000-0005-0000-0000-0000BD000000}"/>
    <cellStyle name="20% - Accent3 15" xfId="401" xr:uid="{00000000-0005-0000-0000-0000BE000000}"/>
    <cellStyle name="20% - Accent3 15 2" xfId="892" xr:uid="{00000000-0005-0000-0000-0000BF000000}"/>
    <cellStyle name="20% - Accent3 15 3" xfId="1361" xr:uid="{00000000-0005-0000-0000-0000C0000000}"/>
    <cellStyle name="20% - Accent3 16" xfId="395" xr:uid="{00000000-0005-0000-0000-0000C1000000}"/>
    <cellStyle name="20% - Accent3 16 2" xfId="886" xr:uid="{00000000-0005-0000-0000-0000C2000000}"/>
    <cellStyle name="20% - Accent3 16 3" xfId="1355" xr:uid="{00000000-0005-0000-0000-0000C3000000}"/>
    <cellStyle name="20% - Accent3 17" xfId="392" xr:uid="{00000000-0005-0000-0000-0000C4000000}"/>
    <cellStyle name="20% - Accent3 17 2" xfId="883" xr:uid="{00000000-0005-0000-0000-0000C5000000}"/>
    <cellStyle name="20% - Accent3 17 3" xfId="1352" xr:uid="{00000000-0005-0000-0000-0000C6000000}"/>
    <cellStyle name="20% - Accent3 18" xfId="434" xr:uid="{00000000-0005-0000-0000-0000C7000000}"/>
    <cellStyle name="20% - Accent3 18 2" xfId="925" xr:uid="{00000000-0005-0000-0000-0000C8000000}"/>
    <cellStyle name="20% - Accent3 18 3" xfId="1394" xr:uid="{00000000-0005-0000-0000-0000C9000000}"/>
    <cellStyle name="20% - Accent3 19" xfId="448" xr:uid="{00000000-0005-0000-0000-0000CA000000}"/>
    <cellStyle name="20% - Accent3 19 2" xfId="939" xr:uid="{00000000-0005-0000-0000-0000CB000000}"/>
    <cellStyle name="20% - Accent3 19 3" xfId="1408" xr:uid="{00000000-0005-0000-0000-0000CC000000}"/>
    <cellStyle name="20% - Accent3 2" xfId="66" xr:uid="{00000000-0005-0000-0000-0000CD000000}"/>
    <cellStyle name="20% - Accent3 2 2" xfId="164" xr:uid="{00000000-0005-0000-0000-0000CE000000}"/>
    <cellStyle name="20% - Accent3 2 2 2" xfId="656" xr:uid="{00000000-0005-0000-0000-0000CF000000}"/>
    <cellStyle name="20% - Accent3 2 2 3" xfId="1126" xr:uid="{00000000-0005-0000-0000-0000D0000000}"/>
    <cellStyle name="20% - Accent3 2 3" xfId="247" xr:uid="{00000000-0005-0000-0000-0000D1000000}"/>
    <cellStyle name="20% - Accent3 2 3 2" xfId="739" xr:uid="{00000000-0005-0000-0000-0000D2000000}"/>
    <cellStyle name="20% - Accent3 2 3 3" xfId="1209" xr:uid="{00000000-0005-0000-0000-0000D3000000}"/>
    <cellStyle name="20% - Accent3 2 4" xfId="559" xr:uid="{00000000-0005-0000-0000-0000D4000000}"/>
    <cellStyle name="20% - Accent3 2 5" xfId="1029" xr:uid="{00000000-0005-0000-0000-0000D5000000}"/>
    <cellStyle name="20% - Accent3 20" xfId="510" xr:uid="{00000000-0005-0000-0000-0000D6000000}"/>
    <cellStyle name="20% - Accent3 21" xfId="956" xr:uid="{00000000-0005-0000-0000-0000D7000000}"/>
    <cellStyle name="20% - Accent3 22" xfId="1463" xr:uid="{03684A8C-9424-47AA-917A-FE3F557C05B5}"/>
    <cellStyle name="20% - Accent3 3" xfId="60" xr:uid="{00000000-0005-0000-0000-0000D8000000}"/>
    <cellStyle name="20% - Accent3 3 2" xfId="158" xr:uid="{00000000-0005-0000-0000-0000D9000000}"/>
    <cellStyle name="20% - Accent3 3 2 2" xfId="650" xr:uid="{00000000-0005-0000-0000-0000DA000000}"/>
    <cellStyle name="20% - Accent3 3 2 3" xfId="1120" xr:uid="{00000000-0005-0000-0000-0000DB000000}"/>
    <cellStyle name="20% - Accent3 3 3" xfId="241" xr:uid="{00000000-0005-0000-0000-0000DC000000}"/>
    <cellStyle name="20% - Accent3 3 3 2" xfId="733" xr:uid="{00000000-0005-0000-0000-0000DD000000}"/>
    <cellStyle name="20% - Accent3 3 3 3" xfId="1203" xr:uid="{00000000-0005-0000-0000-0000DE000000}"/>
    <cellStyle name="20% - Accent3 3 4" xfId="553" xr:uid="{00000000-0005-0000-0000-0000DF000000}"/>
    <cellStyle name="20% - Accent3 3 5" xfId="504" xr:uid="{00000000-0005-0000-0000-0000E0000000}"/>
    <cellStyle name="20% - Accent3 4" xfId="57" xr:uid="{00000000-0005-0000-0000-0000E1000000}"/>
    <cellStyle name="20% - Accent3 4 2" xfId="155" xr:uid="{00000000-0005-0000-0000-0000E2000000}"/>
    <cellStyle name="20% - Accent3 4 2 2" xfId="647" xr:uid="{00000000-0005-0000-0000-0000E3000000}"/>
    <cellStyle name="20% - Accent3 4 2 3" xfId="1117" xr:uid="{00000000-0005-0000-0000-0000E4000000}"/>
    <cellStyle name="20% - Accent3 4 3" xfId="238" xr:uid="{00000000-0005-0000-0000-0000E5000000}"/>
    <cellStyle name="20% - Accent3 4 3 2" xfId="730" xr:uid="{00000000-0005-0000-0000-0000E6000000}"/>
    <cellStyle name="20% - Accent3 4 3 3" xfId="1200" xr:uid="{00000000-0005-0000-0000-0000E7000000}"/>
    <cellStyle name="20% - Accent3 4 4" xfId="550" xr:uid="{00000000-0005-0000-0000-0000E8000000}"/>
    <cellStyle name="20% - Accent3 4 5" xfId="516" xr:uid="{00000000-0005-0000-0000-0000E9000000}"/>
    <cellStyle name="20% - Accent3 5" xfId="108" xr:uid="{00000000-0005-0000-0000-0000EA000000}"/>
    <cellStyle name="20% - Accent3 5 2" xfId="202" xr:uid="{00000000-0005-0000-0000-0000EB000000}"/>
    <cellStyle name="20% - Accent3 5 2 2" xfId="694" xr:uid="{00000000-0005-0000-0000-0000EC000000}"/>
    <cellStyle name="20% - Accent3 5 2 3" xfId="1164" xr:uid="{00000000-0005-0000-0000-0000ED000000}"/>
    <cellStyle name="20% - Accent3 5 3" xfId="285" xr:uid="{00000000-0005-0000-0000-0000EE000000}"/>
    <cellStyle name="20% - Accent3 5 3 2" xfId="777" xr:uid="{00000000-0005-0000-0000-0000EF000000}"/>
    <cellStyle name="20% - Accent3 5 3 3" xfId="1247" xr:uid="{00000000-0005-0000-0000-0000F0000000}"/>
    <cellStyle name="20% - Accent3 5 4" xfId="601" xr:uid="{00000000-0005-0000-0000-0000F1000000}"/>
    <cellStyle name="20% - Accent3 5 5" xfId="1071" xr:uid="{00000000-0005-0000-0000-0000F2000000}"/>
    <cellStyle name="20% - Accent3 6" xfId="102" xr:uid="{00000000-0005-0000-0000-0000F3000000}"/>
    <cellStyle name="20% - Accent3 6 2" xfId="197" xr:uid="{00000000-0005-0000-0000-0000F4000000}"/>
    <cellStyle name="20% - Accent3 6 2 2" xfId="689" xr:uid="{00000000-0005-0000-0000-0000F5000000}"/>
    <cellStyle name="20% - Accent3 6 2 3" xfId="1159" xr:uid="{00000000-0005-0000-0000-0000F6000000}"/>
    <cellStyle name="20% - Accent3 6 3" xfId="280" xr:uid="{00000000-0005-0000-0000-0000F7000000}"/>
    <cellStyle name="20% - Accent3 6 3 2" xfId="772" xr:uid="{00000000-0005-0000-0000-0000F8000000}"/>
    <cellStyle name="20% - Accent3 6 3 3" xfId="1242" xr:uid="{00000000-0005-0000-0000-0000F9000000}"/>
    <cellStyle name="20% - Accent3 6 4" xfId="595" xr:uid="{00000000-0005-0000-0000-0000FA000000}"/>
    <cellStyle name="20% - Accent3 6 5" xfId="1065" xr:uid="{00000000-0005-0000-0000-0000FB000000}"/>
    <cellStyle name="20% - Accent3 7" xfId="99" xr:uid="{00000000-0005-0000-0000-0000FC000000}"/>
    <cellStyle name="20% - Accent3 7 2" xfId="592" xr:uid="{00000000-0005-0000-0000-0000FD000000}"/>
    <cellStyle name="20% - Accent3 7 3" xfId="1062" xr:uid="{00000000-0005-0000-0000-0000FE000000}"/>
    <cellStyle name="20% - Accent3 8" xfId="131" xr:uid="{00000000-0005-0000-0000-0000FF000000}"/>
    <cellStyle name="20% - Accent3 8 2" xfId="624" xr:uid="{00000000-0005-0000-0000-000000010000}"/>
    <cellStyle name="20% - Accent3 8 3" xfId="1094" xr:uid="{00000000-0005-0000-0000-000001010000}"/>
    <cellStyle name="20% - Accent3 9" xfId="308" xr:uid="{00000000-0005-0000-0000-000002010000}"/>
    <cellStyle name="20% - Accent3 9 2" xfId="800" xr:uid="{00000000-0005-0000-0000-000003010000}"/>
    <cellStyle name="20% - Accent3 9 3" xfId="1270" xr:uid="{00000000-0005-0000-0000-000004010000}"/>
    <cellStyle name="20% - Accent4" xfId="33" builtinId="42" customBuiltin="1"/>
    <cellStyle name="20% - Accent4 10" xfId="336" xr:uid="{00000000-0005-0000-0000-000006010000}"/>
    <cellStyle name="20% - Accent4 10 2" xfId="827" xr:uid="{00000000-0005-0000-0000-000007010000}"/>
    <cellStyle name="20% - Accent4 10 3" xfId="1296" xr:uid="{00000000-0005-0000-0000-000008010000}"/>
    <cellStyle name="20% - Accent4 11" xfId="346" xr:uid="{00000000-0005-0000-0000-000009010000}"/>
    <cellStyle name="20% - Accent4 11 2" xfId="837" xr:uid="{00000000-0005-0000-0000-00000A010000}"/>
    <cellStyle name="20% - Accent4 11 3" xfId="1306" xr:uid="{00000000-0005-0000-0000-00000B010000}"/>
    <cellStyle name="20% - Accent4 12" xfId="355" xr:uid="{00000000-0005-0000-0000-00000C010000}"/>
    <cellStyle name="20% - Accent4 12 2" xfId="846" xr:uid="{00000000-0005-0000-0000-00000D010000}"/>
    <cellStyle name="20% - Accent4 12 3" xfId="1315" xr:uid="{00000000-0005-0000-0000-00000E010000}"/>
    <cellStyle name="20% - Accent4 13" xfId="373" xr:uid="{00000000-0005-0000-0000-00000F010000}"/>
    <cellStyle name="20% - Accent4 13 2" xfId="864" xr:uid="{00000000-0005-0000-0000-000010010000}"/>
    <cellStyle name="20% - Accent4 13 3" xfId="1333" xr:uid="{00000000-0005-0000-0000-000011010000}"/>
    <cellStyle name="20% - Accent4 14" xfId="382" xr:uid="{00000000-0005-0000-0000-000012010000}"/>
    <cellStyle name="20% - Accent4 14 2" xfId="873" xr:uid="{00000000-0005-0000-0000-000013010000}"/>
    <cellStyle name="20% - Accent4 14 3" xfId="1342" xr:uid="{00000000-0005-0000-0000-000014010000}"/>
    <cellStyle name="20% - Accent4 15" xfId="403" xr:uid="{00000000-0005-0000-0000-000015010000}"/>
    <cellStyle name="20% - Accent4 15 2" xfId="894" xr:uid="{00000000-0005-0000-0000-000016010000}"/>
    <cellStyle name="20% - Accent4 15 3" xfId="1363" xr:uid="{00000000-0005-0000-0000-000017010000}"/>
    <cellStyle name="20% - Accent4 16" xfId="413" xr:uid="{00000000-0005-0000-0000-000018010000}"/>
    <cellStyle name="20% - Accent4 16 2" xfId="904" xr:uid="{00000000-0005-0000-0000-000019010000}"/>
    <cellStyle name="20% - Accent4 16 3" xfId="1373" xr:uid="{00000000-0005-0000-0000-00001A010000}"/>
    <cellStyle name="20% - Accent4 17" xfId="422" xr:uid="{00000000-0005-0000-0000-00001B010000}"/>
    <cellStyle name="20% - Accent4 17 2" xfId="913" xr:uid="{00000000-0005-0000-0000-00001C010000}"/>
    <cellStyle name="20% - Accent4 17 3" xfId="1382" xr:uid="{00000000-0005-0000-0000-00001D010000}"/>
    <cellStyle name="20% - Accent4 18" xfId="436" xr:uid="{00000000-0005-0000-0000-00001E010000}"/>
    <cellStyle name="20% - Accent4 18 2" xfId="927" xr:uid="{00000000-0005-0000-0000-00001F010000}"/>
    <cellStyle name="20% - Accent4 18 3" xfId="1396" xr:uid="{00000000-0005-0000-0000-000020010000}"/>
    <cellStyle name="20% - Accent4 19" xfId="450" xr:uid="{00000000-0005-0000-0000-000021010000}"/>
    <cellStyle name="20% - Accent4 19 2" xfId="941" xr:uid="{00000000-0005-0000-0000-000022010000}"/>
    <cellStyle name="20% - Accent4 19 3" xfId="1410" xr:uid="{00000000-0005-0000-0000-000023010000}"/>
    <cellStyle name="20% - Accent4 2" xfId="68" xr:uid="{00000000-0005-0000-0000-000024010000}"/>
    <cellStyle name="20% - Accent4 2 2" xfId="166" xr:uid="{00000000-0005-0000-0000-000025010000}"/>
    <cellStyle name="20% - Accent4 2 2 2" xfId="658" xr:uid="{00000000-0005-0000-0000-000026010000}"/>
    <cellStyle name="20% - Accent4 2 2 3" xfId="1128" xr:uid="{00000000-0005-0000-0000-000027010000}"/>
    <cellStyle name="20% - Accent4 2 3" xfId="249" xr:uid="{00000000-0005-0000-0000-000028010000}"/>
    <cellStyle name="20% - Accent4 2 3 2" xfId="741" xr:uid="{00000000-0005-0000-0000-000029010000}"/>
    <cellStyle name="20% - Accent4 2 3 3" xfId="1211" xr:uid="{00000000-0005-0000-0000-00002A010000}"/>
    <cellStyle name="20% - Accent4 2 4" xfId="561" xr:uid="{00000000-0005-0000-0000-00002B010000}"/>
    <cellStyle name="20% - Accent4 2 5" xfId="1031" xr:uid="{00000000-0005-0000-0000-00002C010000}"/>
    <cellStyle name="20% - Accent4 20" xfId="514" xr:uid="{00000000-0005-0000-0000-00002D010000}"/>
    <cellStyle name="20% - Accent4 21" xfId="954" xr:uid="{00000000-0005-0000-0000-00002E010000}"/>
    <cellStyle name="20% - Accent4 22" xfId="1466" xr:uid="{B00EC446-9077-4FB0-A81C-EC61EF405393}"/>
    <cellStyle name="20% - Accent4 3" xfId="78" xr:uid="{00000000-0005-0000-0000-00002F010000}"/>
    <cellStyle name="20% - Accent4 3 2" xfId="176" xr:uid="{00000000-0005-0000-0000-000030010000}"/>
    <cellStyle name="20% - Accent4 3 2 2" xfId="668" xr:uid="{00000000-0005-0000-0000-000031010000}"/>
    <cellStyle name="20% - Accent4 3 2 3" xfId="1138" xr:uid="{00000000-0005-0000-0000-000032010000}"/>
    <cellStyle name="20% - Accent4 3 3" xfId="259" xr:uid="{00000000-0005-0000-0000-000033010000}"/>
    <cellStyle name="20% - Accent4 3 3 2" xfId="751" xr:uid="{00000000-0005-0000-0000-000034010000}"/>
    <cellStyle name="20% - Accent4 3 3 3" xfId="1221" xr:uid="{00000000-0005-0000-0000-000035010000}"/>
    <cellStyle name="20% - Accent4 3 4" xfId="571" xr:uid="{00000000-0005-0000-0000-000036010000}"/>
    <cellStyle name="20% - Accent4 3 5" xfId="1041" xr:uid="{00000000-0005-0000-0000-000037010000}"/>
    <cellStyle name="20% - Accent4 4" xfId="87" xr:uid="{00000000-0005-0000-0000-000038010000}"/>
    <cellStyle name="20% - Accent4 4 2" xfId="185" xr:uid="{00000000-0005-0000-0000-000039010000}"/>
    <cellStyle name="20% - Accent4 4 2 2" xfId="677" xr:uid="{00000000-0005-0000-0000-00003A010000}"/>
    <cellStyle name="20% - Accent4 4 2 3" xfId="1147" xr:uid="{00000000-0005-0000-0000-00003B010000}"/>
    <cellStyle name="20% - Accent4 4 3" xfId="268" xr:uid="{00000000-0005-0000-0000-00003C010000}"/>
    <cellStyle name="20% - Accent4 4 3 2" xfId="760" xr:uid="{00000000-0005-0000-0000-00003D010000}"/>
    <cellStyle name="20% - Accent4 4 3 3" xfId="1230" xr:uid="{00000000-0005-0000-0000-00003E010000}"/>
    <cellStyle name="20% - Accent4 4 4" xfId="580" xr:uid="{00000000-0005-0000-0000-00003F010000}"/>
    <cellStyle name="20% - Accent4 4 5" xfId="1050" xr:uid="{00000000-0005-0000-0000-000040010000}"/>
    <cellStyle name="20% - Accent4 5" xfId="110" xr:uid="{00000000-0005-0000-0000-000041010000}"/>
    <cellStyle name="20% - Accent4 5 2" xfId="204" xr:uid="{00000000-0005-0000-0000-000042010000}"/>
    <cellStyle name="20% - Accent4 5 2 2" xfId="696" xr:uid="{00000000-0005-0000-0000-000043010000}"/>
    <cellStyle name="20% - Accent4 5 2 3" xfId="1166" xr:uid="{00000000-0005-0000-0000-000044010000}"/>
    <cellStyle name="20% - Accent4 5 3" xfId="287" xr:uid="{00000000-0005-0000-0000-000045010000}"/>
    <cellStyle name="20% - Accent4 5 3 2" xfId="779" xr:uid="{00000000-0005-0000-0000-000046010000}"/>
    <cellStyle name="20% - Accent4 5 3 3" xfId="1249" xr:uid="{00000000-0005-0000-0000-000047010000}"/>
    <cellStyle name="20% - Accent4 5 4" xfId="603" xr:uid="{00000000-0005-0000-0000-000048010000}"/>
    <cellStyle name="20% - Accent4 5 5" xfId="1073" xr:uid="{00000000-0005-0000-0000-000049010000}"/>
    <cellStyle name="20% - Accent4 6" xfId="122" xr:uid="{00000000-0005-0000-0000-00004A010000}"/>
    <cellStyle name="20% - Accent4 6 2" xfId="213" xr:uid="{00000000-0005-0000-0000-00004B010000}"/>
    <cellStyle name="20% - Accent4 6 2 2" xfId="705" xr:uid="{00000000-0005-0000-0000-00004C010000}"/>
    <cellStyle name="20% - Accent4 6 2 3" xfId="1175" xr:uid="{00000000-0005-0000-0000-00004D010000}"/>
    <cellStyle name="20% - Accent4 6 3" xfId="296" xr:uid="{00000000-0005-0000-0000-00004E010000}"/>
    <cellStyle name="20% - Accent4 6 3 2" xfId="788" xr:uid="{00000000-0005-0000-0000-00004F010000}"/>
    <cellStyle name="20% - Accent4 6 3 3" xfId="1258" xr:uid="{00000000-0005-0000-0000-000050010000}"/>
    <cellStyle name="20% - Accent4 6 4" xfId="615" xr:uid="{00000000-0005-0000-0000-000051010000}"/>
    <cellStyle name="20% - Accent4 6 5" xfId="1085" xr:uid="{00000000-0005-0000-0000-000052010000}"/>
    <cellStyle name="20% - Accent4 7" xfId="133" xr:uid="{00000000-0005-0000-0000-000053010000}"/>
    <cellStyle name="20% - Accent4 7 2" xfId="626" xr:uid="{00000000-0005-0000-0000-000054010000}"/>
    <cellStyle name="20% - Accent4 7 3" xfId="1096" xr:uid="{00000000-0005-0000-0000-000055010000}"/>
    <cellStyle name="20% - Accent4 8" xfId="219" xr:uid="{00000000-0005-0000-0000-000056010000}"/>
    <cellStyle name="20% - Accent4 8 2" xfId="711" xr:uid="{00000000-0005-0000-0000-000057010000}"/>
    <cellStyle name="20% - Accent4 8 3" xfId="1181" xr:uid="{00000000-0005-0000-0000-000058010000}"/>
    <cellStyle name="20% - Accent4 9" xfId="310" xr:uid="{00000000-0005-0000-0000-000059010000}"/>
    <cellStyle name="20% - Accent4 9 2" xfId="802" xr:uid="{00000000-0005-0000-0000-00005A010000}"/>
    <cellStyle name="20% - Accent4 9 3" xfId="1272" xr:uid="{00000000-0005-0000-0000-00005B010000}"/>
    <cellStyle name="20% - Accent5" xfId="37" builtinId="46" customBuiltin="1"/>
    <cellStyle name="20% - Accent5 10" xfId="339" xr:uid="{00000000-0005-0000-0000-00005D010000}"/>
    <cellStyle name="20% - Accent5 10 2" xfId="830" xr:uid="{00000000-0005-0000-0000-00005E010000}"/>
    <cellStyle name="20% - Accent5 10 3" xfId="1299" xr:uid="{00000000-0005-0000-0000-00005F010000}"/>
    <cellStyle name="20% - Accent5 11" xfId="349" xr:uid="{00000000-0005-0000-0000-000060010000}"/>
    <cellStyle name="20% - Accent5 11 2" xfId="840" xr:uid="{00000000-0005-0000-0000-000061010000}"/>
    <cellStyle name="20% - Accent5 11 3" xfId="1309" xr:uid="{00000000-0005-0000-0000-000062010000}"/>
    <cellStyle name="20% - Accent5 12" xfId="357" xr:uid="{00000000-0005-0000-0000-000063010000}"/>
    <cellStyle name="20% - Accent5 12 2" xfId="848" xr:uid="{00000000-0005-0000-0000-000064010000}"/>
    <cellStyle name="20% - Accent5 12 3" xfId="1317" xr:uid="{00000000-0005-0000-0000-000065010000}"/>
    <cellStyle name="20% - Accent5 13" xfId="376" xr:uid="{00000000-0005-0000-0000-000066010000}"/>
    <cellStyle name="20% - Accent5 13 2" xfId="867" xr:uid="{00000000-0005-0000-0000-000067010000}"/>
    <cellStyle name="20% - Accent5 13 3" xfId="1336" xr:uid="{00000000-0005-0000-0000-000068010000}"/>
    <cellStyle name="20% - Accent5 14" xfId="384" xr:uid="{00000000-0005-0000-0000-000069010000}"/>
    <cellStyle name="20% - Accent5 14 2" xfId="875" xr:uid="{00000000-0005-0000-0000-00006A010000}"/>
    <cellStyle name="20% - Accent5 14 3" xfId="1344" xr:uid="{00000000-0005-0000-0000-00006B010000}"/>
    <cellStyle name="20% - Accent5 15" xfId="406" xr:uid="{00000000-0005-0000-0000-00006C010000}"/>
    <cellStyle name="20% - Accent5 15 2" xfId="897" xr:uid="{00000000-0005-0000-0000-00006D010000}"/>
    <cellStyle name="20% - Accent5 15 3" xfId="1366" xr:uid="{00000000-0005-0000-0000-00006E010000}"/>
    <cellStyle name="20% - Accent5 16" xfId="416" xr:uid="{00000000-0005-0000-0000-00006F010000}"/>
    <cellStyle name="20% - Accent5 16 2" xfId="907" xr:uid="{00000000-0005-0000-0000-000070010000}"/>
    <cellStyle name="20% - Accent5 16 3" xfId="1376" xr:uid="{00000000-0005-0000-0000-000071010000}"/>
    <cellStyle name="20% - Accent5 17" xfId="424" xr:uid="{00000000-0005-0000-0000-000072010000}"/>
    <cellStyle name="20% - Accent5 17 2" xfId="915" xr:uid="{00000000-0005-0000-0000-000073010000}"/>
    <cellStyle name="20% - Accent5 17 3" xfId="1384" xr:uid="{00000000-0005-0000-0000-000074010000}"/>
    <cellStyle name="20% - Accent5 18" xfId="438" xr:uid="{00000000-0005-0000-0000-000075010000}"/>
    <cellStyle name="20% - Accent5 18 2" xfId="929" xr:uid="{00000000-0005-0000-0000-000076010000}"/>
    <cellStyle name="20% - Accent5 18 3" xfId="1398" xr:uid="{00000000-0005-0000-0000-000077010000}"/>
    <cellStyle name="20% - Accent5 19" xfId="452" xr:uid="{00000000-0005-0000-0000-000078010000}"/>
    <cellStyle name="20% - Accent5 19 2" xfId="943" xr:uid="{00000000-0005-0000-0000-000079010000}"/>
    <cellStyle name="20% - Accent5 19 3" xfId="1412" xr:uid="{00000000-0005-0000-0000-00007A010000}"/>
    <cellStyle name="20% - Accent5 2" xfId="71" xr:uid="{00000000-0005-0000-0000-00007B010000}"/>
    <cellStyle name="20% - Accent5 2 2" xfId="169" xr:uid="{00000000-0005-0000-0000-00007C010000}"/>
    <cellStyle name="20% - Accent5 2 2 2" xfId="661" xr:uid="{00000000-0005-0000-0000-00007D010000}"/>
    <cellStyle name="20% - Accent5 2 2 3" xfId="1131" xr:uid="{00000000-0005-0000-0000-00007E010000}"/>
    <cellStyle name="20% - Accent5 2 3" xfId="252" xr:uid="{00000000-0005-0000-0000-00007F010000}"/>
    <cellStyle name="20% - Accent5 2 3 2" xfId="744" xr:uid="{00000000-0005-0000-0000-000080010000}"/>
    <cellStyle name="20% - Accent5 2 3 3" xfId="1214" xr:uid="{00000000-0005-0000-0000-000081010000}"/>
    <cellStyle name="20% - Accent5 2 4" xfId="564" xr:uid="{00000000-0005-0000-0000-000082010000}"/>
    <cellStyle name="20% - Accent5 2 5" xfId="1034" xr:uid="{00000000-0005-0000-0000-000083010000}"/>
    <cellStyle name="20% - Accent5 20" xfId="518" xr:uid="{00000000-0005-0000-0000-000084010000}"/>
    <cellStyle name="20% - Accent5 21" xfId="950" xr:uid="{00000000-0005-0000-0000-000085010000}"/>
    <cellStyle name="20% - Accent5 22" xfId="1469" xr:uid="{18C6D790-D0DB-452C-90C5-392823010667}"/>
    <cellStyle name="20% - Accent5 3" xfId="81" xr:uid="{00000000-0005-0000-0000-000086010000}"/>
    <cellStyle name="20% - Accent5 3 2" xfId="179" xr:uid="{00000000-0005-0000-0000-000087010000}"/>
    <cellStyle name="20% - Accent5 3 2 2" xfId="671" xr:uid="{00000000-0005-0000-0000-000088010000}"/>
    <cellStyle name="20% - Accent5 3 2 3" xfId="1141" xr:uid="{00000000-0005-0000-0000-000089010000}"/>
    <cellStyle name="20% - Accent5 3 3" xfId="262" xr:uid="{00000000-0005-0000-0000-00008A010000}"/>
    <cellStyle name="20% - Accent5 3 3 2" xfId="754" xr:uid="{00000000-0005-0000-0000-00008B010000}"/>
    <cellStyle name="20% - Accent5 3 3 3" xfId="1224" xr:uid="{00000000-0005-0000-0000-00008C010000}"/>
    <cellStyle name="20% - Accent5 3 4" xfId="574" xr:uid="{00000000-0005-0000-0000-00008D010000}"/>
    <cellStyle name="20% - Accent5 3 5" xfId="1044" xr:uid="{00000000-0005-0000-0000-00008E010000}"/>
    <cellStyle name="20% - Accent5 4" xfId="89" xr:uid="{00000000-0005-0000-0000-00008F010000}"/>
    <cellStyle name="20% - Accent5 4 2" xfId="188" xr:uid="{00000000-0005-0000-0000-000090010000}"/>
    <cellStyle name="20% - Accent5 4 2 2" xfId="680" xr:uid="{00000000-0005-0000-0000-000091010000}"/>
    <cellStyle name="20% - Accent5 4 2 3" xfId="1150" xr:uid="{00000000-0005-0000-0000-000092010000}"/>
    <cellStyle name="20% - Accent5 4 3" xfId="271" xr:uid="{00000000-0005-0000-0000-000093010000}"/>
    <cellStyle name="20% - Accent5 4 3 2" xfId="763" xr:uid="{00000000-0005-0000-0000-000094010000}"/>
    <cellStyle name="20% - Accent5 4 3 3" xfId="1233" xr:uid="{00000000-0005-0000-0000-000095010000}"/>
    <cellStyle name="20% - Accent5 4 4" xfId="582" xr:uid="{00000000-0005-0000-0000-000096010000}"/>
    <cellStyle name="20% - Accent5 4 5" xfId="1052" xr:uid="{00000000-0005-0000-0000-000097010000}"/>
    <cellStyle name="20% - Accent5 5" xfId="113" xr:uid="{00000000-0005-0000-0000-000098010000}"/>
    <cellStyle name="20% - Accent5 5 2" xfId="207" xr:uid="{00000000-0005-0000-0000-000099010000}"/>
    <cellStyle name="20% - Accent5 5 2 2" xfId="699" xr:uid="{00000000-0005-0000-0000-00009A010000}"/>
    <cellStyle name="20% - Accent5 5 2 3" xfId="1169" xr:uid="{00000000-0005-0000-0000-00009B010000}"/>
    <cellStyle name="20% - Accent5 5 3" xfId="290" xr:uid="{00000000-0005-0000-0000-00009C010000}"/>
    <cellStyle name="20% - Accent5 5 3 2" xfId="782" xr:uid="{00000000-0005-0000-0000-00009D010000}"/>
    <cellStyle name="20% - Accent5 5 3 3" xfId="1252" xr:uid="{00000000-0005-0000-0000-00009E010000}"/>
    <cellStyle name="20% - Accent5 5 4" xfId="606" xr:uid="{00000000-0005-0000-0000-00009F010000}"/>
    <cellStyle name="20% - Accent5 5 5" xfId="1076" xr:uid="{00000000-0005-0000-0000-0000A0010000}"/>
    <cellStyle name="20% - Accent5 6" xfId="125" xr:uid="{00000000-0005-0000-0000-0000A1010000}"/>
    <cellStyle name="20% - Accent5 6 2" xfId="215" xr:uid="{00000000-0005-0000-0000-0000A2010000}"/>
    <cellStyle name="20% - Accent5 6 2 2" xfId="707" xr:uid="{00000000-0005-0000-0000-0000A3010000}"/>
    <cellStyle name="20% - Accent5 6 2 3" xfId="1177" xr:uid="{00000000-0005-0000-0000-0000A4010000}"/>
    <cellStyle name="20% - Accent5 6 3" xfId="298" xr:uid="{00000000-0005-0000-0000-0000A5010000}"/>
    <cellStyle name="20% - Accent5 6 3 2" xfId="790" xr:uid="{00000000-0005-0000-0000-0000A6010000}"/>
    <cellStyle name="20% - Accent5 6 3 3" xfId="1260" xr:uid="{00000000-0005-0000-0000-0000A7010000}"/>
    <cellStyle name="20% - Accent5 6 4" xfId="618" xr:uid="{00000000-0005-0000-0000-0000A8010000}"/>
    <cellStyle name="20% - Accent5 6 5" xfId="1088" xr:uid="{00000000-0005-0000-0000-0000A9010000}"/>
    <cellStyle name="20% - Accent5 7" xfId="136" xr:uid="{00000000-0005-0000-0000-0000AA010000}"/>
    <cellStyle name="20% - Accent5 7 2" xfId="629" xr:uid="{00000000-0005-0000-0000-0000AB010000}"/>
    <cellStyle name="20% - Accent5 7 3" xfId="1099" xr:uid="{00000000-0005-0000-0000-0000AC010000}"/>
    <cellStyle name="20% - Accent5 8" xfId="221" xr:uid="{00000000-0005-0000-0000-0000AD010000}"/>
    <cellStyle name="20% - Accent5 8 2" xfId="713" xr:uid="{00000000-0005-0000-0000-0000AE010000}"/>
    <cellStyle name="20% - Accent5 8 3" xfId="1183" xr:uid="{00000000-0005-0000-0000-0000AF010000}"/>
    <cellStyle name="20% - Accent5 9" xfId="312" xr:uid="{00000000-0005-0000-0000-0000B0010000}"/>
    <cellStyle name="20% - Accent5 9 2" xfId="804" xr:uid="{00000000-0005-0000-0000-0000B1010000}"/>
    <cellStyle name="20% - Accent5 9 3" xfId="1274" xr:uid="{00000000-0005-0000-0000-0000B2010000}"/>
    <cellStyle name="20% - Accent6" xfId="41" builtinId="50" customBuiltin="1"/>
    <cellStyle name="20% - Accent6 10" xfId="342" xr:uid="{00000000-0005-0000-0000-0000B4010000}"/>
    <cellStyle name="20% - Accent6 10 2" xfId="833" xr:uid="{00000000-0005-0000-0000-0000B5010000}"/>
    <cellStyle name="20% - Accent6 10 3" xfId="1302" xr:uid="{00000000-0005-0000-0000-0000B6010000}"/>
    <cellStyle name="20% - Accent6 11" xfId="352" xr:uid="{00000000-0005-0000-0000-0000B7010000}"/>
    <cellStyle name="20% - Accent6 11 2" xfId="843" xr:uid="{00000000-0005-0000-0000-0000B8010000}"/>
    <cellStyle name="20% - Accent6 11 3" xfId="1312" xr:uid="{00000000-0005-0000-0000-0000B9010000}"/>
    <cellStyle name="20% - Accent6 12" xfId="359" xr:uid="{00000000-0005-0000-0000-0000BA010000}"/>
    <cellStyle name="20% - Accent6 12 2" xfId="850" xr:uid="{00000000-0005-0000-0000-0000BB010000}"/>
    <cellStyle name="20% - Accent6 12 3" xfId="1319" xr:uid="{00000000-0005-0000-0000-0000BC010000}"/>
    <cellStyle name="20% - Accent6 13" xfId="379" xr:uid="{00000000-0005-0000-0000-0000BD010000}"/>
    <cellStyle name="20% - Accent6 13 2" xfId="870" xr:uid="{00000000-0005-0000-0000-0000BE010000}"/>
    <cellStyle name="20% - Accent6 13 3" xfId="1339" xr:uid="{00000000-0005-0000-0000-0000BF010000}"/>
    <cellStyle name="20% - Accent6 14" xfId="386" xr:uid="{00000000-0005-0000-0000-0000C0010000}"/>
    <cellStyle name="20% - Accent6 14 2" xfId="877" xr:uid="{00000000-0005-0000-0000-0000C1010000}"/>
    <cellStyle name="20% - Accent6 14 3" xfId="1346" xr:uid="{00000000-0005-0000-0000-0000C2010000}"/>
    <cellStyle name="20% - Accent6 15" xfId="409" xr:uid="{00000000-0005-0000-0000-0000C3010000}"/>
    <cellStyle name="20% - Accent6 15 2" xfId="900" xr:uid="{00000000-0005-0000-0000-0000C4010000}"/>
    <cellStyle name="20% - Accent6 15 3" xfId="1369" xr:uid="{00000000-0005-0000-0000-0000C5010000}"/>
    <cellStyle name="20% - Accent6 16" xfId="419" xr:uid="{00000000-0005-0000-0000-0000C6010000}"/>
    <cellStyle name="20% - Accent6 16 2" xfId="910" xr:uid="{00000000-0005-0000-0000-0000C7010000}"/>
    <cellStyle name="20% - Accent6 16 3" xfId="1379" xr:uid="{00000000-0005-0000-0000-0000C8010000}"/>
    <cellStyle name="20% - Accent6 17" xfId="426" xr:uid="{00000000-0005-0000-0000-0000C9010000}"/>
    <cellStyle name="20% - Accent6 17 2" xfId="917" xr:uid="{00000000-0005-0000-0000-0000CA010000}"/>
    <cellStyle name="20% - Accent6 17 3" xfId="1386" xr:uid="{00000000-0005-0000-0000-0000CB010000}"/>
    <cellStyle name="20% - Accent6 18" xfId="440" xr:uid="{00000000-0005-0000-0000-0000CC010000}"/>
    <cellStyle name="20% - Accent6 18 2" xfId="931" xr:uid="{00000000-0005-0000-0000-0000CD010000}"/>
    <cellStyle name="20% - Accent6 18 3" xfId="1400" xr:uid="{00000000-0005-0000-0000-0000CE010000}"/>
    <cellStyle name="20% - Accent6 19" xfId="454" xr:uid="{00000000-0005-0000-0000-0000CF010000}"/>
    <cellStyle name="20% - Accent6 19 2" xfId="945" xr:uid="{00000000-0005-0000-0000-0000D0010000}"/>
    <cellStyle name="20% - Accent6 19 3" xfId="1414" xr:uid="{00000000-0005-0000-0000-0000D1010000}"/>
    <cellStyle name="20% - Accent6 2" xfId="74" xr:uid="{00000000-0005-0000-0000-0000D2010000}"/>
    <cellStyle name="20% - Accent6 2 2" xfId="172" xr:uid="{00000000-0005-0000-0000-0000D3010000}"/>
    <cellStyle name="20% - Accent6 2 2 2" xfId="664" xr:uid="{00000000-0005-0000-0000-0000D4010000}"/>
    <cellStyle name="20% - Accent6 2 2 3" xfId="1134" xr:uid="{00000000-0005-0000-0000-0000D5010000}"/>
    <cellStyle name="20% - Accent6 2 3" xfId="255" xr:uid="{00000000-0005-0000-0000-0000D6010000}"/>
    <cellStyle name="20% - Accent6 2 3 2" xfId="747" xr:uid="{00000000-0005-0000-0000-0000D7010000}"/>
    <cellStyle name="20% - Accent6 2 3 3" xfId="1217" xr:uid="{00000000-0005-0000-0000-0000D8010000}"/>
    <cellStyle name="20% - Accent6 2 4" xfId="567" xr:uid="{00000000-0005-0000-0000-0000D9010000}"/>
    <cellStyle name="20% - Accent6 2 5" xfId="1037" xr:uid="{00000000-0005-0000-0000-0000DA010000}"/>
    <cellStyle name="20% - Accent6 20" xfId="522" xr:uid="{00000000-0005-0000-0000-0000DB010000}"/>
    <cellStyle name="20% - Accent6 21" xfId="971" xr:uid="{00000000-0005-0000-0000-0000DC010000}"/>
    <cellStyle name="20% - Accent6 22" xfId="1473" xr:uid="{53BAA8ED-14C1-43DB-BE07-A80A500ACB7A}"/>
    <cellStyle name="20% - Accent6 3" xfId="84" xr:uid="{00000000-0005-0000-0000-0000DD010000}"/>
    <cellStyle name="20% - Accent6 3 2" xfId="182" xr:uid="{00000000-0005-0000-0000-0000DE010000}"/>
    <cellStyle name="20% - Accent6 3 2 2" xfId="674" xr:uid="{00000000-0005-0000-0000-0000DF010000}"/>
    <cellStyle name="20% - Accent6 3 2 3" xfId="1144" xr:uid="{00000000-0005-0000-0000-0000E0010000}"/>
    <cellStyle name="20% - Accent6 3 3" xfId="265" xr:uid="{00000000-0005-0000-0000-0000E1010000}"/>
    <cellStyle name="20% - Accent6 3 3 2" xfId="757" xr:uid="{00000000-0005-0000-0000-0000E2010000}"/>
    <cellStyle name="20% - Accent6 3 3 3" xfId="1227" xr:uid="{00000000-0005-0000-0000-0000E3010000}"/>
    <cellStyle name="20% - Accent6 3 4" xfId="577" xr:uid="{00000000-0005-0000-0000-0000E4010000}"/>
    <cellStyle name="20% - Accent6 3 5" xfId="1047" xr:uid="{00000000-0005-0000-0000-0000E5010000}"/>
    <cellStyle name="20% - Accent6 4" xfId="91" xr:uid="{00000000-0005-0000-0000-0000E6010000}"/>
    <cellStyle name="20% - Accent6 4 2" xfId="190" xr:uid="{00000000-0005-0000-0000-0000E7010000}"/>
    <cellStyle name="20% - Accent6 4 2 2" xfId="682" xr:uid="{00000000-0005-0000-0000-0000E8010000}"/>
    <cellStyle name="20% - Accent6 4 2 3" xfId="1152" xr:uid="{00000000-0005-0000-0000-0000E9010000}"/>
    <cellStyle name="20% - Accent6 4 3" xfId="273" xr:uid="{00000000-0005-0000-0000-0000EA010000}"/>
    <cellStyle name="20% - Accent6 4 3 2" xfId="765" xr:uid="{00000000-0005-0000-0000-0000EB010000}"/>
    <cellStyle name="20% - Accent6 4 3 3" xfId="1235" xr:uid="{00000000-0005-0000-0000-0000EC010000}"/>
    <cellStyle name="20% - Accent6 4 4" xfId="584" xr:uid="{00000000-0005-0000-0000-0000ED010000}"/>
    <cellStyle name="20% - Accent6 4 5" xfId="1054" xr:uid="{00000000-0005-0000-0000-0000EE010000}"/>
    <cellStyle name="20% - Accent6 5" xfId="116" xr:uid="{00000000-0005-0000-0000-0000EF010000}"/>
    <cellStyle name="20% - Accent6 5 2" xfId="210" xr:uid="{00000000-0005-0000-0000-0000F0010000}"/>
    <cellStyle name="20% - Accent6 5 2 2" xfId="702" xr:uid="{00000000-0005-0000-0000-0000F1010000}"/>
    <cellStyle name="20% - Accent6 5 2 3" xfId="1172" xr:uid="{00000000-0005-0000-0000-0000F2010000}"/>
    <cellStyle name="20% - Accent6 5 3" xfId="293" xr:uid="{00000000-0005-0000-0000-0000F3010000}"/>
    <cellStyle name="20% - Accent6 5 3 2" xfId="785" xr:uid="{00000000-0005-0000-0000-0000F4010000}"/>
    <cellStyle name="20% - Accent6 5 3 3" xfId="1255" xr:uid="{00000000-0005-0000-0000-0000F5010000}"/>
    <cellStyle name="20% - Accent6 5 4" xfId="609" xr:uid="{00000000-0005-0000-0000-0000F6010000}"/>
    <cellStyle name="20% - Accent6 5 5" xfId="1079" xr:uid="{00000000-0005-0000-0000-0000F7010000}"/>
    <cellStyle name="20% - Accent6 6" xfId="128" xr:uid="{00000000-0005-0000-0000-0000F8010000}"/>
    <cellStyle name="20% - Accent6 6 2" xfId="217" xr:uid="{00000000-0005-0000-0000-0000F9010000}"/>
    <cellStyle name="20% - Accent6 6 2 2" xfId="709" xr:uid="{00000000-0005-0000-0000-0000FA010000}"/>
    <cellStyle name="20% - Accent6 6 2 3" xfId="1179" xr:uid="{00000000-0005-0000-0000-0000FB010000}"/>
    <cellStyle name="20% - Accent6 6 3" xfId="300" xr:uid="{00000000-0005-0000-0000-0000FC010000}"/>
    <cellStyle name="20% - Accent6 6 3 2" xfId="792" xr:uid="{00000000-0005-0000-0000-0000FD010000}"/>
    <cellStyle name="20% - Accent6 6 3 3" xfId="1262" xr:uid="{00000000-0005-0000-0000-0000FE010000}"/>
    <cellStyle name="20% - Accent6 6 4" xfId="621" xr:uid="{00000000-0005-0000-0000-0000FF010000}"/>
    <cellStyle name="20% - Accent6 6 5" xfId="1091" xr:uid="{00000000-0005-0000-0000-000000020000}"/>
    <cellStyle name="20% - Accent6 7" xfId="138" xr:uid="{00000000-0005-0000-0000-000001020000}"/>
    <cellStyle name="20% - Accent6 7 2" xfId="631" xr:uid="{00000000-0005-0000-0000-000002020000}"/>
    <cellStyle name="20% - Accent6 7 3" xfId="1101" xr:uid="{00000000-0005-0000-0000-000003020000}"/>
    <cellStyle name="20% - Accent6 8" xfId="223" xr:uid="{00000000-0005-0000-0000-000004020000}"/>
    <cellStyle name="20% - Accent6 8 2" xfId="715" xr:uid="{00000000-0005-0000-0000-000005020000}"/>
    <cellStyle name="20% - Accent6 8 3" xfId="1185" xr:uid="{00000000-0005-0000-0000-000006020000}"/>
    <cellStyle name="20% - Accent6 9" xfId="314" xr:uid="{00000000-0005-0000-0000-000007020000}"/>
    <cellStyle name="20% - Accent6 9 2" xfId="806" xr:uid="{00000000-0005-0000-0000-000008020000}"/>
    <cellStyle name="20% - Accent6 9 3" xfId="1276" xr:uid="{00000000-0005-0000-0000-000009020000}"/>
    <cellStyle name="40% - Accent1" xfId="22" builtinId="31" customBuiltin="1"/>
    <cellStyle name="40% - Accent1 10" xfId="327" xr:uid="{00000000-0005-0000-0000-00000B020000}"/>
    <cellStyle name="40% - Accent1 10 2" xfId="818" xr:uid="{00000000-0005-0000-0000-00000C020000}"/>
    <cellStyle name="40% - Accent1 10 3" xfId="1287" xr:uid="{00000000-0005-0000-0000-00000D020000}"/>
    <cellStyle name="40% - Accent1 11" xfId="329" xr:uid="{00000000-0005-0000-0000-00000E020000}"/>
    <cellStyle name="40% - Accent1 11 2" xfId="820" xr:uid="{00000000-0005-0000-0000-00000F020000}"/>
    <cellStyle name="40% - Accent1 11 3" xfId="1289" xr:uid="{00000000-0005-0000-0000-000010020000}"/>
    <cellStyle name="40% - Accent1 12" xfId="344" xr:uid="{00000000-0005-0000-0000-000011020000}"/>
    <cellStyle name="40% - Accent1 12 2" xfId="835" xr:uid="{00000000-0005-0000-0000-000012020000}"/>
    <cellStyle name="40% - Accent1 12 3" xfId="1304" xr:uid="{00000000-0005-0000-0000-000013020000}"/>
    <cellStyle name="40% - Accent1 13" xfId="365" xr:uid="{00000000-0005-0000-0000-000014020000}"/>
    <cellStyle name="40% - Accent1 13 2" xfId="856" xr:uid="{00000000-0005-0000-0000-000015020000}"/>
    <cellStyle name="40% - Accent1 13 3" xfId="1325" xr:uid="{00000000-0005-0000-0000-000016020000}"/>
    <cellStyle name="40% - Accent1 14" xfId="367" xr:uid="{00000000-0005-0000-0000-000017020000}"/>
    <cellStyle name="40% - Accent1 14 2" xfId="858" xr:uid="{00000000-0005-0000-0000-000018020000}"/>
    <cellStyle name="40% - Accent1 14 3" xfId="1327" xr:uid="{00000000-0005-0000-0000-000019020000}"/>
    <cellStyle name="40% - Accent1 15" xfId="394" xr:uid="{00000000-0005-0000-0000-00001A020000}"/>
    <cellStyle name="40% - Accent1 15 2" xfId="885" xr:uid="{00000000-0005-0000-0000-00001B020000}"/>
    <cellStyle name="40% - Accent1 15 3" xfId="1354" xr:uid="{00000000-0005-0000-0000-00001C020000}"/>
    <cellStyle name="40% - Accent1 16" xfId="396" xr:uid="{00000000-0005-0000-0000-00001D020000}"/>
    <cellStyle name="40% - Accent1 16 2" xfId="887" xr:uid="{00000000-0005-0000-0000-00001E020000}"/>
    <cellStyle name="40% - Accent1 16 3" xfId="1356" xr:uid="{00000000-0005-0000-0000-00001F020000}"/>
    <cellStyle name="40% - Accent1 17" xfId="411" xr:uid="{00000000-0005-0000-0000-000020020000}"/>
    <cellStyle name="40% - Accent1 17 2" xfId="902" xr:uid="{00000000-0005-0000-0000-000021020000}"/>
    <cellStyle name="40% - Accent1 17 3" xfId="1371" xr:uid="{00000000-0005-0000-0000-000022020000}"/>
    <cellStyle name="40% - Accent1 18" xfId="431" xr:uid="{00000000-0005-0000-0000-000023020000}"/>
    <cellStyle name="40% - Accent1 18 2" xfId="922" xr:uid="{00000000-0005-0000-0000-000024020000}"/>
    <cellStyle name="40% - Accent1 18 3" xfId="1391" xr:uid="{00000000-0005-0000-0000-000025020000}"/>
    <cellStyle name="40% - Accent1 19" xfId="445" xr:uid="{00000000-0005-0000-0000-000026020000}"/>
    <cellStyle name="40% - Accent1 19 2" xfId="936" xr:uid="{00000000-0005-0000-0000-000027020000}"/>
    <cellStyle name="40% - Accent1 19 3" xfId="1405" xr:uid="{00000000-0005-0000-0000-000028020000}"/>
    <cellStyle name="40% - Accent1 2" xfId="59" xr:uid="{00000000-0005-0000-0000-000029020000}"/>
    <cellStyle name="40% - Accent1 2 2" xfId="157" xr:uid="{00000000-0005-0000-0000-00002A020000}"/>
    <cellStyle name="40% - Accent1 2 2 2" xfId="649" xr:uid="{00000000-0005-0000-0000-00002B020000}"/>
    <cellStyle name="40% - Accent1 2 2 3" xfId="1119" xr:uid="{00000000-0005-0000-0000-00002C020000}"/>
    <cellStyle name="40% - Accent1 2 3" xfId="240" xr:uid="{00000000-0005-0000-0000-00002D020000}"/>
    <cellStyle name="40% - Accent1 2 3 2" xfId="732" xr:uid="{00000000-0005-0000-0000-00002E020000}"/>
    <cellStyle name="40% - Accent1 2 3 3" xfId="1202" xr:uid="{00000000-0005-0000-0000-00002F020000}"/>
    <cellStyle name="40% - Accent1 2 4" xfId="552" xr:uid="{00000000-0005-0000-0000-000030020000}"/>
    <cellStyle name="40% - Accent1 2 5" xfId="508" xr:uid="{00000000-0005-0000-0000-000031020000}"/>
    <cellStyle name="40% - Accent1 20" xfId="503" xr:uid="{00000000-0005-0000-0000-000032020000}"/>
    <cellStyle name="40% - Accent1 21" xfId="951" xr:uid="{00000000-0005-0000-0000-000033020000}"/>
    <cellStyle name="40% - Accent1 22" xfId="1458" xr:uid="{6B8939C9-E415-4EBF-B35D-591E112E2380}"/>
    <cellStyle name="40% - Accent1 3" xfId="61" xr:uid="{00000000-0005-0000-0000-000034020000}"/>
    <cellStyle name="40% - Accent1 3 2" xfId="159" xr:uid="{00000000-0005-0000-0000-000035020000}"/>
    <cellStyle name="40% - Accent1 3 2 2" xfId="651" xr:uid="{00000000-0005-0000-0000-000036020000}"/>
    <cellStyle name="40% - Accent1 3 2 3" xfId="1121" xr:uid="{00000000-0005-0000-0000-000037020000}"/>
    <cellStyle name="40% - Accent1 3 3" xfId="242" xr:uid="{00000000-0005-0000-0000-000038020000}"/>
    <cellStyle name="40% - Accent1 3 3 2" xfId="734" xr:uid="{00000000-0005-0000-0000-000039020000}"/>
    <cellStyle name="40% - Accent1 3 3 3" xfId="1204" xr:uid="{00000000-0005-0000-0000-00003A020000}"/>
    <cellStyle name="40% - Accent1 3 4" xfId="554" xr:uid="{00000000-0005-0000-0000-00003B020000}"/>
    <cellStyle name="40% - Accent1 3 5" xfId="1024" xr:uid="{00000000-0005-0000-0000-00003C020000}"/>
    <cellStyle name="40% - Accent1 4" xfId="76" xr:uid="{00000000-0005-0000-0000-00003D020000}"/>
    <cellStyle name="40% - Accent1 4 2" xfId="174" xr:uid="{00000000-0005-0000-0000-00003E020000}"/>
    <cellStyle name="40% - Accent1 4 2 2" xfId="666" xr:uid="{00000000-0005-0000-0000-00003F020000}"/>
    <cellStyle name="40% - Accent1 4 2 3" xfId="1136" xr:uid="{00000000-0005-0000-0000-000040020000}"/>
    <cellStyle name="40% - Accent1 4 3" xfId="257" xr:uid="{00000000-0005-0000-0000-000041020000}"/>
    <cellStyle name="40% - Accent1 4 3 2" xfId="749" xr:uid="{00000000-0005-0000-0000-000042020000}"/>
    <cellStyle name="40% - Accent1 4 3 3" xfId="1219" xr:uid="{00000000-0005-0000-0000-000043020000}"/>
    <cellStyle name="40% - Accent1 4 4" xfId="569" xr:uid="{00000000-0005-0000-0000-000044020000}"/>
    <cellStyle name="40% - Accent1 4 5" xfId="1039" xr:uid="{00000000-0005-0000-0000-000045020000}"/>
    <cellStyle name="40% - Accent1 5" xfId="101" xr:uid="{00000000-0005-0000-0000-000046020000}"/>
    <cellStyle name="40% - Accent1 5 2" xfId="196" xr:uid="{00000000-0005-0000-0000-000047020000}"/>
    <cellStyle name="40% - Accent1 5 2 2" xfId="688" xr:uid="{00000000-0005-0000-0000-000048020000}"/>
    <cellStyle name="40% - Accent1 5 2 3" xfId="1158" xr:uid="{00000000-0005-0000-0000-000049020000}"/>
    <cellStyle name="40% - Accent1 5 3" xfId="279" xr:uid="{00000000-0005-0000-0000-00004A020000}"/>
    <cellStyle name="40% - Accent1 5 3 2" xfId="771" xr:uid="{00000000-0005-0000-0000-00004B020000}"/>
    <cellStyle name="40% - Accent1 5 3 3" xfId="1241" xr:uid="{00000000-0005-0000-0000-00004C020000}"/>
    <cellStyle name="40% - Accent1 5 4" xfId="594" xr:uid="{00000000-0005-0000-0000-00004D020000}"/>
    <cellStyle name="40% - Accent1 5 5" xfId="1064" xr:uid="{00000000-0005-0000-0000-00004E020000}"/>
    <cellStyle name="40% - Accent1 6" xfId="103" xr:uid="{00000000-0005-0000-0000-00004F020000}"/>
    <cellStyle name="40% - Accent1 6 2" xfId="198" xr:uid="{00000000-0005-0000-0000-000050020000}"/>
    <cellStyle name="40% - Accent1 6 2 2" xfId="690" xr:uid="{00000000-0005-0000-0000-000051020000}"/>
    <cellStyle name="40% - Accent1 6 2 3" xfId="1160" xr:uid="{00000000-0005-0000-0000-000052020000}"/>
    <cellStyle name="40% - Accent1 6 3" xfId="281" xr:uid="{00000000-0005-0000-0000-000053020000}"/>
    <cellStyle name="40% - Accent1 6 3 2" xfId="773" xr:uid="{00000000-0005-0000-0000-000054020000}"/>
    <cellStyle name="40% - Accent1 6 3 3" xfId="1243" xr:uid="{00000000-0005-0000-0000-000055020000}"/>
    <cellStyle name="40% - Accent1 6 4" xfId="596" xr:uid="{00000000-0005-0000-0000-000056020000}"/>
    <cellStyle name="40% - Accent1 6 5" xfId="1066" xr:uid="{00000000-0005-0000-0000-000057020000}"/>
    <cellStyle name="40% - Accent1 7" xfId="118" xr:uid="{00000000-0005-0000-0000-000058020000}"/>
    <cellStyle name="40% - Accent1 7 2" xfId="611" xr:uid="{00000000-0005-0000-0000-000059020000}"/>
    <cellStyle name="40% - Accent1 7 3" xfId="1081" xr:uid="{00000000-0005-0000-0000-00005A020000}"/>
    <cellStyle name="40% - Accent1 8" xfId="132" xr:uid="{00000000-0005-0000-0000-00005B020000}"/>
    <cellStyle name="40% - Accent1 8 2" xfId="625" xr:uid="{00000000-0005-0000-0000-00005C020000}"/>
    <cellStyle name="40% - Accent1 8 3" xfId="1095" xr:uid="{00000000-0005-0000-0000-00005D020000}"/>
    <cellStyle name="40% - Accent1 9" xfId="305" xr:uid="{00000000-0005-0000-0000-00005E020000}"/>
    <cellStyle name="40% - Accent1 9 2" xfId="797" xr:uid="{00000000-0005-0000-0000-00005F020000}"/>
    <cellStyle name="40% - Accent1 9 3" xfId="1267" xr:uid="{00000000-0005-0000-0000-000060020000}"/>
    <cellStyle name="40% - Accent2" xfId="26" builtinId="35" customBuiltin="1"/>
    <cellStyle name="40% - Accent2 10" xfId="331" xr:uid="{00000000-0005-0000-0000-000062020000}"/>
    <cellStyle name="40% - Accent2 10 2" xfId="822" xr:uid="{00000000-0005-0000-0000-000063020000}"/>
    <cellStyle name="40% - Accent2 10 3" xfId="1291" xr:uid="{00000000-0005-0000-0000-000064020000}"/>
    <cellStyle name="40% - Accent2 11" xfId="338" xr:uid="{00000000-0005-0000-0000-000065020000}"/>
    <cellStyle name="40% - Accent2 11 2" xfId="829" xr:uid="{00000000-0005-0000-0000-000066020000}"/>
    <cellStyle name="40% - Accent2 11 3" xfId="1298" xr:uid="{00000000-0005-0000-0000-000067020000}"/>
    <cellStyle name="40% - Accent2 12" xfId="348" xr:uid="{00000000-0005-0000-0000-000068020000}"/>
    <cellStyle name="40% - Accent2 12 2" xfId="839" xr:uid="{00000000-0005-0000-0000-000069020000}"/>
    <cellStyle name="40% - Accent2 12 3" xfId="1308" xr:uid="{00000000-0005-0000-0000-00006A020000}"/>
    <cellStyle name="40% - Accent2 13" xfId="369" xr:uid="{00000000-0005-0000-0000-00006B020000}"/>
    <cellStyle name="40% - Accent2 13 2" xfId="860" xr:uid="{00000000-0005-0000-0000-00006C020000}"/>
    <cellStyle name="40% - Accent2 13 3" xfId="1329" xr:uid="{00000000-0005-0000-0000-00006D020000}"/>
    <cellStyle name="40% - Accent2 14" xfId="375" xr:uid="{00000000-0005-0000-0000-00006E020000}"/>
    <cellStyle name="40% - Accent2 14 2" xfId="866" xr:uid="{00000000-0005-0000-0000-00006F020000}"/>
    <cellStyle name="40% - Accent2 14 3" xfId="1335" xr:uid="{00000000-0005-0000-0000-000070020000}"/>
    <cellStyle name="40% - Accent2 15" xfId="398" xr:uid="{00000000-0005-0000-0000-000071020000}"/>
    <cellStyle name="40% - Accent2 15 2" xfId="889" xr:uid="{00000000-0005-0000-0000-000072020000}"/>
    <cellStyle name="40% - Accent2 15 3" xfId="1358" xr:uid="{00000000-0005-0000-0000-000073020000}"/>
    <cellStyle name="40% - Accent2 16" xfId="405" xr:uid="{00000000-0005-0000-0000-000074020000}"/>
    <cellStyle name="40% - Accent2 16 2" xfId="896" xr:uid="{00000000-0005-0000-0000-000075020000}"/>
    <cellStyle name="40% - Accent2 16 3" xfId="1365" xr:uid="{00000000-0005-0000-0000-000076020000}"/>
    <cellStyle name="40% - Accent2 17" xfId="415" xr:uid="{00000000-0005-0000-0000-000077020000}"/>
    <cellStyle name="40% - Accent2 17 2" xfId="906" xr:uid="{00000000-0005-0000-0000-000078020000}"/>
    <cellStyle name="40% - Accent2 17 3" xfId="1375" xr:uid="{00000000-0005-0000-0000-000079020000}"/>
    <cellStyle name="40% - Accent2 18" xfId="433" xr:uid="{00000000-0005-0000-0000-00007A020000}"/>
    <cellStyle name="40% - Accent2 18 2" xfId="924" xr:uid="{00000000-0005-0000-0000-00007B020000}"/>
    <cellStyle name="40% - Accent2 18 3" xfId="1393" xr:uid="{00000000-0005-0000-0000-00007C020000}"/>
    <cellStyle name="40% - Accent2 19" xfId="447" xr:uid="{00000000-0005-0000-0000-00007D020000}"/>
    <cellStyle name="40% - Accent2 19 2" xfId="938" xr:uid="{00000000-0005-0000-0000-00007E020000}"/>
    <cellStyle name="40% - Accent2 19 3" xfId="1407" xr:uid="{00000000-0005-0000-0000-00007F020000}"/>
    <cellStyle name="40% - Accent2 2" xfId="63" xr:uid="{00000000-0005-0000-0000-000080020000}"/>
    <cellStyle name="40% - Accent2 2 2" xfId="161" xr:uid="{00000000-0005-0000-0000-000081020000}"/>
    <cellStyle name="40% - Accent2 2 2 2" xfId="653" xr:uid="{00000000-0005-0000-0000-000082020000}"/>
    <cellStyle name="40% - Accent2 2 2 3" xfId="1123" xr:uid="{00000000-0005-0000-0000-000083020000}"/>
    <cellStyle name="40% - Accent2 2 3" xfId="244" xr:uid="{00000000-0005-0000-0000-000084020000}"/>
    <cellStyle name="40% - Accent2 2 3 2" xfId="736" xr:uid="{00000000-0005-0000-0000-000085020000}"/>
    <cellStyle name="40% - Accent2 2 3 3" xfId="1206" xr:uid="{00000000-0005-0000-0000-000086020000}"/>
    <cellStyle name="40% - Accent2 2 4" xfId="556" xr:uid="{00000000-0005-0000-0000-000087020000}"/>
    <cellStyle name="40% - Accent2 2 5" xfId="1026" xr:uid="{00000000-0005-0000-0000-000088020000}"/>
    <cellStyle name="40% - Accent2 20" xfId="507" xr:uid="{00000000-0005-0000-0000-000089020000}"/>
    <cellStyle name="40% - Accent2 21" xfId="957" xr:uid="{00000000-0005-0000-0000-00008A020000}"/>
    <cellStyle name="40% - Accent2 22" xfId="1461" xr:uid="{4EC8B20F-8E18-481B-8077-57CB606E0DB2}"/>
    <cellStyle name="40% - Accent2 3" xfId="70" xr:uid="{00000000-0005-0000-0000-00008B020000}"/>
    <cellStyle name="40% - Accent2 3 2" xfId="168" xr:uid="{00000000-0005-0000-0000-00008C020000}"/>
    <cellStyle name="40% - Accent2 3 2 2" xfId="660" xr:uid="{00000000-0005-0000-0000-00008D020000}"/>
    <cellStyle name="40% - Accent2 3 2 3" xfId="1130" xr:uid="{00000000-0005-0000-0000-00008E020000}"/>
    <cellStyle name="40% - Accent2 3 3" xfId="251" xr:uid="{00000000-0005-0000-0000-00008F020000}"/>
    <cellStyle name="40% - Accent2 3 3 2" xfId="743" xr:uid="{00000000-0005-0000-0000-000090020000}"/>
    <cellStyle name="40% - Accent2 3 3 3" xfId="1213" xr:uid="{00000000-0005-0000-0000-000091020000}"/>
    <cellStyle name="40% - Accent2 3 4" xfId="563" xr:uid="{00000000-0005-0000-0000-000092020000}"/>
    <cellStyle name="40% - Accent2 3 5" xfId="1033" xr:uid="{00000000-0005-0000-0000-000093020000}"/>
    <cellStyle name="40% - Accent2 4" xfId="80" xr:uid="{00000000-0005-0000-0000-000094020000}"/>
    <cellStyle name="40% - Accent2 4 2" xfId="178" xr:uid="{00000000-0005-0000-0000-000095020000}"/>
    <cellStyle name="40% - Accent2 4 2 2" xfId="670" xr:uid="{00000000-0005-0000-0000-000096020000}"/>
    <cellStyle name="40% - Accent2 4 2 3" xfId="1140" xr:uid="{00000000-0005-0000-0000-000097020000}"/>
    <cellStyle name="40% - Accent2 4 3" xfId="261" xr:uid="{00000000-0005-0000-0000-000098020000}"/>
    <cellStyle name="40% - Accent2 4 3 2" xfId="753" xr:uid="{00000000-0005-0000-0000-000099020000}"/>
    <cellStyle name="40% - Accent2 4 3 3" xfId="1223" xr:uid="{00000000-0005-0000-0000-00009A020000}"/>
    <cellStyle name="40% - Accent2 4 4" xfId="573" xr:uid="{00000000-0005-0000-0000-00009B020000}"/>
    <cellStyle name="40% - Accent2 4 5" xfId="1043" xr:uid="{00000000-0005-0000-0000-00009C020000}"/>
    <cellStyle name="40% - Accent2 5" xfId="105" xr:uid="{00000000-0005-0000-0000-00009D020000}"/>
    <cellStyle name="40% - Accent2 5 2" xfId="200" xr:uid="{00000000-0005-0000-0000-00009E020000}"/>
    <cellStyle name="40% - Accent2 5 2 2" xfId="692" xr:uid="{00000000-0005-0000-0000-00009F020000}"/>
    <cellStyle name="40% - Accent2 5 2 3" xfId="1162" xr:uid="{00000000-0005-0000-0000-0000A0020000}"/>
    <cellStyle name="40% - Accent2 5 3" xfId="283" xr:uid="{00000000-0005-0000-0000-0000A1020000}"/>
    <cellStyle name="40% - Accent2 5 3 2" xfId="775" xr:uid="{00000000-0005-0000-0000-0000A2020000}"/>
    <cellStyle name="40% - Accent2 5 3 3" xfId="1245" xr:uid="{00000000-0005-0000-0000-0000A3020000}"/>
    <cellStyle name="40% - Accent2 5 4" xfId="598" xr:uid="{00000000-0005-0000-0000-0000A4020000}"/>
    <cellStyle name="40% - Accent2 5 5" xfId="1068" xr:uid="{00000000-0005-0000-0000-0000A5020000}"/>
    <cellStyle name="40% - Accent2 6" xfId="112" xr:uid="{00000000-0005-0000-0000-0000A6020000}"/>
    <cellStyle name="40% - Accent2 6 2" xfId="206" xr:uid="{00000000-0005-0000-0000-0000A7020000}"/>
    <cellStyle name="40% - Accent2 6 2 2" xfId="698" xr:uid="{00000000-0005-0000-0000-0000A8020000}"/>
    <cellStyle name="40% - Accent2 6 2 3" xfId="1168" xr:uid="{00000000-0005-0000-0000-0000A9020000}"/>
    <cellStyle name="40% - Accent2 6 3" xfId="289" xr:uid="{00000000-0005-0000-0000-0000AA020000}"/>
    <cellStyle name="40% - Accent2 6 3 2" xfId="781" xr:uid="{00000000-0005-0000-0000-0000AB020000}"/>
    <cellStyle name="40% - Accent2 6 3 3" xfId="1251" xr:uid="{00000000-0005-0000-0000-0000AC020000}"/>
    <cellStyle name="40% - Accent2 6 4" xfId="605" xr:uid="{00000000-0005-0000-0000-0000AD020000}"/>
    <cellStyle name="40% - Accent2 6 5" xfId="1075" xr:uid="{00000000-0005-0000-0000-0000AE020000}"/>
    <cellStyle name="40% - Accent2 7" xfId="124" xr:uid="{00000000-0005-0000-0000-0000AF020000}"/>
    <cellStyle name="40% - Accent2 7 2" xfId="617" xr:uid="{00000000-0005-0000-0000-0000B0020000}"/>
    <cellStyle name="40% - Accent2 7 3" xfId="1087" xr:uid="{00000000-0005-0000-0000-0000B1020000}"/>
    <cellStyle name="40% - Accent2 8" xfId="140" xr:uid="{00000000-0005-0000-0000-0000B2020000}"/>
    <cellStyle name="40% - Accent2 8 2" xfId="633" xr:uid="{00000000-0005-0000-0000-0000B3020000}"/>
    <cellStyle name="40% - Accent2 8 3" xfId="1103" xr:uid="{00000000-0005-0000-0000-0000B4020000}"/>
    <cellStyle name="40% - Accent2 9" xfId="307" xr:uid="{00000000-0005-0000-0000-0000B5020000}"/>
    <cellStyle name="40% - Accent2 9 2" xfId="799" xr:uid="{00000000-0005-0000-0000-0000B6020000}"/>
    <cellStyle name="40% - Accent2 9 3" xfId="1269" xr:uid="{00000000-0005-0000-0000-0000B7020000}"/>
    <cellStyle name="40% - Accent3" xfId="30" builtinId="39" customBuiltin="1"/>
    <cellStyle name="40% - Accent3 10" xfId="335" xr:uid="{00000000-0005-0000-0000-0000B9020000}"/>
    <cellStyle name="40% - Accent3 10 2" xfId="826" xr:uid="{00000000-0005-0000-0000-0000BA020000}"/>
    <cellStyle name="40% - Accent3 10 3" xfId="1295" xr:uid="{00000000-0005-0000-0000-0000BB020000}"/>
    <cellStyle name="40% - Accent3 11" xfId="345" xr:uid="{00000000-0005-0000-0000-0000BC020000}"/>
    <cellStyle name="40% - Accent3 11 2" xfId="836" xr:uid="{00000000-0005-0000-0000-0000BD020000}"/>
    <cellStyle name="40% - Accent3 11 3" xfId="1305" xr:uid="{00000000-0005-0000-0000-0000BE020000}"/>
    <cellStyle name="40% - Accent3 12" xfId="354" xr:uid="{00000000-0005-0000-0000-0000BF020000}"/>
    <cellStyle name="40% - Accent3 12 2" xfId="845" xr:uid="{00000000-0005-0000-0000-0000C0020000}"/>
    <cellStyle name="40% - Accent3 12 3" xfId="1314" xr:uid="{00000000-0005-0000-0000-0000C1020000}"/>
    <cellStyle name="40% - Accent3 13" xfId="372" xr:uid="{00000000-0005-0000-0000-0000C2020000}"/>
    <cellStyle name="40% - Accent3 13 2" xfId="863" xr:uid="{00000000-0005-0000-0000-0000C3020000}"/>
    <cellStyle name="40% - Accent3 13 3" xfId="1332" xr:uid="{00000000-0005-0000-0000-0000C4020000}"/>
    <cellStyle name="40% - Accent3 14" xfId="381" xr:uid="{00000000-0005-0000-0000-0000C5020000}"/>
    <cellStyle name="40% - Accent3 14 2" xfId="872" xr:uid="{00000000-0005-0000-0000-0000C6020000}"/>
    <cellStyle name="40% - Accent3 14 3" xfId="1341" xr:uid="{00000000-0005-0000-0000-0000C7020000}"/>
    <cellStyle name="40% - Accent3 15" xfId="402" xr:uid="{00000000-0005-0000-0000-0000C8020000}"/>
    <cellStyle name="40% - Accent3 15 2" xfId="893" xr:uid="{00000000-0005-0000-0000-0000C9020000}"/>
    <cellStyle name="40% - Accent3 15 3" xfId="1362" xr:uid="{00000000-0005-0000-0000-0000CA020000}"/>
    <cellStyle name="40% - Accent3 16" xfId="412" xr:uid="{00000000-0005-0000-0000-0000CB020000}"/>
    <cellStyle name="40% - Accent3 16 2" xfId="903" xr:uid="{00000000-0005-0000-0000-0000CC020000}"/>
    <cellStyle name="40% - Accent3 16 3" xfId="1372" xr:uid="{00000000-0005-0000-0000-0000CD020000}"/>
    <cellStyle name="40% - Accent3 17" xfId="421" xr:uid="{00000000-0005-0000-0000-0000CE020000}"/>
    <cellStyle name="40% - Accent3 17 2" xfId="912" xr:uid="{00000000-0005-0000-0000-0000CF020000}"/>
    <cellStyle name="40% - Accent3 17 3" xfId="1381" xr:uid="{00000000-0005-0000-0000-0000D0020000}"/>
    <cellStyle name="40% - Accent3 18" xfId="435" xr:uid="{00000000-0005-0000-0000-0000D1020000}"/>
    <cellStyle name="40% - Accent3 18 2" xfId="926" xr:uid="{00000000-0005-0000-0000-0000D2020000}"/>
    <cellStyle name="40% - Accent3 18 3" xfId="1395" xr:uid="{00000000-0005-0000-0000-0000D3020000}"/>
    <cellStyle name="40% - Accent3 19" xfId="449" xr:uid="{00000000-0005-0000-0000-0000D4020000}"/>
    <cellStyle name="40% - Accent3 19 2" xfId="940" xr:uid="{00000000-0005-0000-0000-0000D5020000}"/>
    <cellStyle name="40% - Accent3 19 3" xfId="1409" xr:uid="{00000000-0005-0000-0000-0000D6020000}"/>
    <cellStyle name="40% - Accent3 2" xfId="67" xr:uid="{00000000-0005-0000-0000-0000D7020000}"/>
    <cellStyle name="40% - Accent3 2 2" xfId="165" xr:uid="{00000000-0005-0000-0000-0000D8020000}"/>
    <cellStyle name="40% - Accent3 2 2 2" xfId="657" xr:uid="{00000000-0005-0000-0000-0000D9020000}"/>
    <cellStyle name="40% - Accent3 2 2 3" xfId="1127" xr:uid="{00000000-0005-0000-0000-0000DA020000}"/>
    <cellStyle name="40% - Accent3 2 3" xfId="248" xr:uid="{00000000-0005-0000-0000-0000DB020000}"/>
    <cellStyle name="40% - Accent3 2 3 2" xfId="740" xr:uid="{00000000-0005-0000-0000-0000DC020000}"/>
    <cellStyle name="40% - Accent3 2 3 3" xfId="1210" xr:uid="{00000000-0005-0000-0000-0000DD020000}"/>
    <cellStyle name="40% - Accent3 2 4" xfId="560" xr:uid="{00000000-0005-0000-0000-0000DE020000}"/>
    <cellStyle name="40% - Accent3 2 5" xfId="1030" xr:uid="{00000000-0005-0000-0000-0000DF020000}"/>
    <cellStyle name="40% - Accent3 20" xfId="511" xr:uid="{00000000-0005-0000-0000-0000E0020000}"/>
    <cellStyle name="40% - Accent3 21" xfId="955" xr:uid="{00000000-0005-0000-0000-0000E1020000}"/>
    <cellStyle name="40% - Accent3 22" xfId="1464" xr:uid="{FA4A7F98-26A7-4E33-A172-67F613C246DD}"/>
    <cellStyle name="40% - Accent3 3" xfId="77" xr:uid="{00000000-0005-0000-0000-0000E2020000}"/>
    <cellStyle name="40% - Accent3 3 2" xfId="175" xr:uid="{00000000-0005-0000-0000-0000E3020000}"/>
    <cellStyle name="40% - Accent3 3 2 2" xfId="667" xr:uid="{00000000-0005-0000-0000-0000E4020000}"/>
    <cellStyle name="40% - Accent3 3 2 3" xfId="1137" xr:uid="{00000000-0005-0000-0000-0000E5020000}"/>
    <cellStyle name="40% - Accent3 3 3" xfId="258" xr:uid="{00000000-0005-0000-0000-0000E6020000}"/>
    <cellStyle name="40% - Accent3 3 3 2" xfId="750" xr:uid="{00000000-0005-0000-0000-0000E7020000}"/>
    <cellStyle name="40% - Accent3 3 3 3" xfId="1220" xr:uid="{00000000-0005-0000-0000-0000E8020000}"/>
    <cellStyle name="40% - Accent3 3 4" xfId="570" xr:uid="{00000000-0005-0000-0000-0000E9020000}"/>
    <cellStyle name="40% - Accent3 3 5" xfId="1040" xr:uid="{00000000-0005-0000-0000-0000EA020000}"/>
    <cellStyle name="40% - Accent3 4" xfId="86" xr:uid="{00000000-0005-0000-0000-0000EB020000}"/>
    <cellStyle name="40% - Accent3 4 2" xfId="184" xr:uid="{00000000-0005-0000-0000-0000EC020000}"/>
    <cellStyle name="40% - Accent3 4 2 2" xfId="676" xr:uid="{00000000-0005-0000-0000-0000ED020000}"/>
    <cellStyle name="40% - Accent3 4 2 3" xfId="1146" xr:uid="{00000000-0005-0000-0000-0000EE020000}"/>
    <cellStyle name="40% - Accent3 4 3" xfId="267" xr:uid="{00000000-0005-0000-0000-0000EF020000}"/>
    <cellStyle name="40% - Accent3 4 3 2" xfId="759" xr:uid="{00000000-0005-0000-0000-0000F0020000}"/>
    <cellStyle name="40% - Accent3 4 3 3" xfId="1229" xr:uid="{00000000-0005-0000-0000-0000F1020000}"/>
    <cellStyle name="40% - Accent3 4 4" xfId="579" xr:uid="{00000000-0005-0000-0000-0000F2020000}"/>
    <cellStyle name="40% - Accent3 4 5" xfId="1049" xr:uid="{00000000-0005-0000-0000-0000F3020000}"/>
    <cellStyle name="40% - Accent3 5" xfId="109" xr:uid="{00000000-0005-0000-0000-0000F4020000}"/>
    <cellStyle name="40% - Accent3 5 2" xfId="203" xr:uid="{00000000-0005-0000-0000-0000F5020000}"/>
    <cellStyle name="40% - Accent3 5 2 2" xfId="695" xr:uid="{00000000-0005-0000-0000-0000F6020000}"/>
    <cellStyle name="40% - Accent3 5 2 3" xfId="1165" xr:uid="{00000000-0005-0000-0000-0000F7020000}"/>
    <cellStyle name="40% - Accent3 5 3" xfId="286" xr:uid="{00000000-0005-0000-0000-0000F8020000}"/>
    <cellStyle name="40% - Accent3 5 3 2" xfId="778" xr:uid="{00000000-0005-0000-0000-0000F9020000}"/>
    <cellStyle name="40% - Accent3 5 3 3" xfId="1248" xr:uid="{00000000-0005-0000-0000-0000FA020000}"/>
    <cellStyle name="40% - Accent3 5 4" xfId="602" xr:uid="{00000000-0005-0000-0000-0000FB020000}"/>
    <cellStyle name="40% - Accent3 5 5" xfId="1072" xr:uid="{00000000-0005-0000-0000-0000FC020000}"/>
    <cellStyle name="40% - Accent3 6" xfId="119" xr:uid="{00000000-0005-0000-0000-0000FD020000}"/>
    <cellStyle name="40% - Accent3 6 2" xfId="212" xr:uid="{00000000-0005-0000-0000-0000FE020000}"/>
    <cellStyle name="40% - Accent3 6 2 2" xfId="704" xr:uid="{00000000-0005-0000-0000-0000FF020000}"/>
    <cellStyle name="40% - Accent3 6 2 3" xfId="1174" xr:uid="{00000000-0005-0000-0000-000000030000}"/>
    <cellStyle name="40% - Accent3 6 3" xfId="295" xr:uid="{00000000-0005-0000-0000-000001030000}"/>
    <cellStyle name="40% - Accent3 6 3 2" xfId="787" xr:uid="{00000000-0005-0000-0000-000002030000}"/>
    <cellStyle name="40% - Accent3 6 3 3" xfId="1257" xr:uid="{00000000-0005-0000-0000-000003030000}"/>
    <cellStyle name="40% - Accent3 6 4" xfId="612" xr:uid="{00000000-0005-0000-0000-000004030000}"/>
    <cellStyle name="40% - Accent3 6 5" xfId="1082" xr:uid="{00000000-0005-0000-0000-000005030000}"/>
    <cellStyle name="40% - Accent3 7" xfId="130" xr:uid="{00000000-0005-0000-0000-000006030000}"/>
    <cellStyle name="40% - Accent3 7 2" xfId="623" xr:uid="{00000000-0005-0000-0000-000007030000}"/>
    <cellStyle name="40% - Accent3 7 3" xfId="1093" xr:uid="{00000000-0005-0000-0000-000008030000}"/>
    <cellStyle name="40% - Accent3 8" xfId="120" xr:uid="{00000000-0005-0000-0000-000009030000}"/>
    <cellStyle name="40% - Accent3 8 2" xfId="613" xr:uid="{00000000-0005-0000-0000-00000A030000}"/>
    <cellStyle name="40% - Accent3 8 3" xfId="1083" xr:uid="{00000000-0005-0000-0000-00000B030000}"/>
    <cellStyle name="40% - Accent3 9" xfId="309" xr:uid="{00000000-0005-0000-0000-00000C030000}"/>
    <cellStyle name="40% - Accent3 9 2" xfId="801" xr:uid="{00000000-0005-0000-0000-00000D030000}"/>
    <cellStyle name="40% - Accent3 9 3" xfId="1271" xr:uid="{00000000-0005-0000-0000-00000E030000}"/>
    <cellStyle name="40% - Accent4" xfId="34" builtinId="43" customBuiltin="1"/>
    <cellStyle name="40% - Accent4 10" xfId="337" xr:uid="{00000000-0005-0000-0000-000010030000}"/>
    <cellStyle name="40% - Accent4 10 2" xfId="828" xr:uid="{00000000-0005-0000-0000-000011030000}"/>
    <cellStyle name="40% - Accent4 10 3" xfId="1297" xr:uid="{00000000-0005-0000-0000-000012030000}"/>
    <cellStyle name="40% - Accent4 11" xfId="347" xr:uid="{00000000-0005-0000-0000-000013030000}"/>
    <cellStyle name="40% - Accent4 11 2" xfId="838" xr:uid="{00000000-0005-0000-0000-000014030000}"/>
    <cellStyle name="40% - Accent4 11 3" xfId="1307" xr:uid="{00000000-0005-0000-0000-000015030000}"/>
    <cellStyle name="40% - Accent4 12" xfId="356" xr:uid="{00000000-0005-0000-0000-000016030000}"/>
    <cellStyle name="40% - Accent4 12 2" xfId="847" xr:uid="{00000000-0005-0000-0000-000017030000}"/>
    <cellStyle name="40% - Accent4 12 3" xfId="1316" xr:uid="{00000000-0005-0000-0000-000018030000}"/>
    <cellStyle name="40% - Accent4 13" xfId="374" xr:uid="{00000000-0005-0000-0000-000019030000}"/>
    <cellStyle name="40% - Accent4 13 2" xfId="865" xr:uid="{00000000-0005-0000-0000-00001A030000}"/>
    <cellStyle name="40% - Accent4 13 3" xfId="1334" xr:uid="{00000000-0005-0000-0000-00001B030000}"/>
    <cellStyle name="40% - Accent4 14" xfId="383" xr:uid="{00000000-0005-0000-0000-00001C030000}"/>
    <cellStyle name="40% - Accent4 14 2" xfId="874" xr:uid="{00000000-0005-0000-0000-00001D030000}"/>
    <cellStyle name="40% - Accent4 14 3" xfId="1343" xr:uid="{00000000-0005-0000-0000-00001E030000}"/>
    <cellStyle name="40% - Accent4 15" xfId="404" xr:uid="{00000000-0005-0000-0000-00001F030000}"/>
    <cellStyle name="40% - Accent4 15 2" xfId="895" xr:uid="{00000000-0005-0000-0000-000020030000}"/>
    <cellStyle name="40% - Accent4 15 3" xfId="1364" xr:uid="{00000000-0005-0000-0000-000021030000}"/>
    <cellStyle name="40% - Accent4 16" xfId="414" xr:uid="{00000000-0005-0000-0000-000022030000}"/>
    <cellStyle name="40% - Accent4 16 2" xfId="905" xr:uid="{00000000-0005-0000-0000-000023030000}"/>
    <cellStyle name="40% - Accent4 16 3" xfId="1374" xr:uid="{00000000-0005-0000-0000-000024030000}"/>
    <cellStyle name="40% - Accent4 17" xfId="423" xr:uid="{00000000-0005-0000-0000-000025030000}"/>
    <cellStyle name="40% - Accent4 17 2" xfId="914" xr:uid="{00000000-0005-0000-0000-000026030000}"/>
    <cellStyle name="40% - Accent4 17 3" xfId="1383" xr:uid="{00000000-0005-0000-0000-000027030000}"/>
    <cellStyle name="40% - Accent4 18" xfId="437" xr:uid="{00000000-0005-0000-0000-000028030000}"/>
    <cellStyle name="40% - Accent4 18 2" xfId="928" xr:uid="{00000000-0005-0000-0000-000029030000}"/>
    <cellStyle name="40% - Accent4 18 3" xfId="1397" xr:uid="{00000000-0005-0000-0000-00002A030000}"/>
    <cellStyle name="40% - Accent4 19" xfId="451" xr:uid="{00000000-0005-0000-0000-00002B030000}"/>
    <cellStyle name="40% - Accent4 19 2" xfId="942" xr:uid="{00000000-0005-0000-0000-00002C030000}"/>
    <cellStyle name="40% - Accent4 19 3" xfId="1411" xr:uid="{00000000-0005-0000-0000-00002D030000}"/>
    <cellStyle name="40% - Accent4 2" xfId="69" xr:uid="{00000000-0005-0000-0000-00002E030000}"/>
    <cellStyle name="40% - Accent4 2 2" xfId="167" xr:uid="{00000000-0005-0000-0000-00002F030000}"/>
    <cellStyle name="40% - Accent4 2 2 2" xfId="659" xr:uid="{00000000-0005-0000-0000-000030030000}"/>
    <cellStyle name="40% - Accent4 2 2 3" xfId="1129" xr:uid="{00000000-0005-0000-0000-000031030000}"/>
    <cellStyle name="40% - Accent4 2 3" xfId="250" xr:uid="{00000000-0005-0000-0000-000032030000}"/>
    <cellStyle name="40% - Accent4 2 3 2" xfId="742" xr:uid="{00000000-0005-0000-0000-000033030000}"/>
    <cellStyle name="40% - Accent4 2 3 3" xfId="1212" xr:uid="{00000000-0005-0000-0000-000034030000}"/>
    <cellStyle name="40% - Accent4 2 4" xfId="562" xr:uid="{00000000-0005-0000-0000-000035030000}"/>
    <cellStyle name="40% - Accent4 2 5" xfId="1032" xr:uid="{00000000-0005-0000-0000-000036030000}"/>
    <cellStyle name="40% - Accent4 20" xfId="515" xr:uid="{00000000-0005-0000-0000-000037030000}"/>
    <cellStyle name="40% - Accent4 21" xfId="953" xr:uid="{00000000-0005-0000-0000-000038030000}"/>
    <cellStyle name="40% - Accent4 22" xfId="1467" xr:uid="{F5FDDD8A-9E01-423A-851A-BEF93C12CF26}"/>
    <cellStyle name="40% - Accent4 3" xfId="79" xr:uid="{00000000-0005-0000-0000-000039030000}"/>
    <cellStyle name="40% - Accent4 3 2" xfId="177" xr:uid="{00000000-0005-0000-0000-00003A030000}"/>
    <cellStyle name="40% - Accent4 3 2 2" xfId="669" xr:uid="{00000000-0005-0000-0000-00003B030000}"/>
    <cellStyle name="40% - Accent4 3 2 3" xfId="1139" xr:uid="{00000000-0005-0000-0000-00003C030000}"/>
    <cellStyle name="40% - Accent4 3 3" xfId="260" xr:uid="{00000000-0005-0000-0000-00003D030000}"/>
    <cellStyle name="40% - Accent4 3 3 2" xfId="752" xr:uid="{00000000-0005-0000-0000-00003E030000}"/>
    <cellStyle name="40% - Accent4 3 3 3" xfId="1222" xr:uid="{00000000-0005-0000-0000-00003F030000}"/>
    <cellStyle name="40% - Accent4 3 4" xfId="572" xr:uid="{00000000-0005-0000-0000-000040030000}"/>
    <cellStyle name="40% - Accent4 3 5" xfId="1042" xr:uid="{00000000-0005-0000-0000-000041030000}"/>
    <cellStyle name="40% - Accent4 4" xfId="88" xr:uid="{00000000-0005-0000-0000-000042030000}"/>
    <cellStyle name="40% - Accent4 4 2" xfId="186" xr:uid="{00000000-0005-0000-0000-000043030000}"/>
    <cellStyle name="40% - Accent4 4 2 2" xfId="678" xr:uid="{00000000-0005-0000-0000-000044030000}"/>
    <cellStyle name="40% - Accent4 4 2 3" xfId="1148" xr:uid="{00000000-0005-0000-0000-000045030000}"/>
    <cellStyle name="40% - Accent4 4 3" xfId="269" xr:uid="{00000000-0005-0000-0000-000046030000}"/>
    <cellStyle name="40% - Accent4 4 3 2" xfId="761" xr:uid="{00000000-0005-0000-0000-000047030000}"/>
    <cellStyle name="40% - Accent4 4 3 3" xfId="1231" xr:uid="{00000000-0005-0000-0000-000048030000}"/>
    <cellStyle name="40% - Accent4 4 4" xfId="581" xr:uid="{00000000-0005-0000-0000-000049030000}"/>
    <cellStyle name="40% - Accent4 4 5" xfId="1051" xr:uid="{00000000-0005-0000-0000-00004A030000}"/>
    <cellStyle name="40% - Accent4 5" xfId="111" xr:uid="{00000000-0005-0000-0000-00004B030000}"/>
    <cellStyle name="40% - Accent4 5 2" xfId="205" xr:uid="{00000000-0005-0000-0000-00004C030000}"/>
    <cellStyle name="40% - Accent4 5 2 2" xfId="697" xr:uid="{00000000-0005-0000-0000-00004D030000}"/>
    <cellStyle name="40% - Accent4 5 2 3" xfId="1167" xr:uid="{00000000-0005-0000-0000-00004E030000}"/>
    <cellStyle name="40% - Accent4 5 3" xfId="288" xr:uid="{00000000-0005-0000-0000-00004F030000}"/>
    <cellStyle name="40% - Accent4 5 3 2" xfId="780" xr:uid="{00000000-0005-0000-0000-000050030000}"/>
    <cellStyle name="40% - Accent4 5 3 3" xfId="1250" xr:uid="{00000000-0005-0000-0000-000051030000}"/>
    <cellStyle name="40% - Accent4 5 4" xfId="604" xr:uid="{00000000-0005-0000-0000-000052030000}"/>
    <cellStyle name="40% - Accent4 5 5" xfId="1074" xr:uid="{00000000-0005-0000-0000-000053030000}"/>
    <cellStyle name="40% - Accent4 6" xfId="123" xr:uid="{00000000-0005-0000-0000-000054030000}"/>
    <cellStyle name="40% - Accent4 6 2" xfId="214" xr:uid="{00000000-0005-0000-0000-000055030000}"/>
    <cellStyle name="40% - Accent4 6 2 2" xfId="706" xr:uid="{00000000-0005-0000-0000-000056030000}"/>
    <cellStyle name="40% - Accent4 6 2 3" xfId="1176" xr:uid="{00000000-0005-0000-0000-000057030000}"/>
    <cellStyle name="40% - Accent4 6 3" xfId="297" xr:uid="{00000000-0005-0000-0000-000058030000}"/>
    <cellStyle name="40% - Accent4 6 3 2" xfId="789" xr:uid="{00000000-0005-0000-0000-000059030000}"/>
    <cellStyle name="40% - Accent4 6 3 3" xfId="1259" xr:uid="{00000000-0005-0000-0000-00005A030000}"/>
    <cellStyle name="40% - Accent4 6 4" xfId="616" xr:uid="{00000000-0005-0000-0000-00005B030000}"/>
    <cellStyle name="40% - Accent4 6 5" xfId="1086" xr:uid="{00000000-0005-0000-0000-00005C030000}"/>
    <cellStyle name="40% - Accent4 7" xfId="134" xr:uid="{00000000-0005-0000-0000-00005D030000}"/>
    <cellStyle name="40% - Accent4 7 2" xfId="627" xr:uid="{00000000-0005-0000-0000-00005E030000}"/>
    <cellStyle name="40% - Accent4 7 3" xfId="1097" xr:uid="{00000000-0005-0000-0000-00005F030000}"/>
    <cellStyle name="40% - Accent4 8" xfId="220" xr:uid="{00000000-0005-0000-0000-000060030000}"/>
    <cellStyle name="40% - Accent4 8 2" xfId="712" xr:uid="{00000000-0005-0000-0000-000061030000}"/>
    <cellStyle name="40% - Accent4 8 3" xfId="1182" xr:uid="{00000000-0005-0000-0000-000062030000}"/>
    <cellStyle name="40% - Accent4 9" xfId="311" xr:uid="{00000000-0005-0000-0000-000063030000}"/>
    <cellStyle name="40% - Accent4 9 2" xfId="803" xr:uid="{00000000-0005-0000-0000-000064030000}"/>
    <cellStyle name="40% - Accent4 9 3" xfId="1273" xr:uid="{00000000-0005-0000-0000-000065030000}"/>
    <cellStyle name="40% - Accent5" xfId="38" builtinId="47" customBuiltin="1"/>
    <cellStyle name="40% - Accent5 10" xfId="340" xr:uid="{00000000-0005-0000-0000-000067030000}"/>
    <cellStyle name="40% - Accent5 10 2" xfId="831" xr:uid="{00000000-0005-0000-0000-000068030000}"/>
    <cellStyle name="40% - Accent5 10 3" xfId="1300" xr:uid="{00000000-0005-0000-0000-000069030000}"/>
    <cellStyle name="40% - Accent5 11" xfId="350" xr:uid="{00000000-0005-0000-0000-00006A030000}"/>
    <cellStyle name="40% - Accent5 11 2" xfId="841" xr:uid="{00000000-0005-0000-0000-00006B030000}"/>
    <cellStyle name="40% - Accent5 11 3" xfId="1310" xr:uid="{00000000-0005-0000-0000-00006C030000}"/>
    <cellStyle name="40% - Accent5 12" xfId="358" xr:uid="{00000000-0005-0000-0000-00006D030000}"/>
    <cellStyle name="40% - Accent5 12 2" xfId="849" xr:uid="{00000000-0005-0000-0000-00006E030000}"/>
    <cellStyle name="40% - Accent5 12 3" xfId="1318" xr:uid="{00000000-0005-0000-0000-00006F030000}"/>
    <cellStyle name="40% - Accent5 13" xfId="377" xr:uid="{00000000-0005-0000-0000-000070030000}"/>
    <cellStyle name="40% - Accent5 13 2" xfId="868" xr:uid="{00000000-0005-0000-0000-000071030000}"/>
    <cellStyle name="40% - Accent5 13 3" xfId="1337" xr:uid="{00000000-0005-0000-0000-000072030000}"/>
    <cellStyle name="40% - Accent5 14" xfId="385" xr:uid="{00000000-0005-0000-0000-000073030000}"/>
    <cellStyle name="40% - Accent5 14 2" xfId="876" xr:uid="{00000000-0005-0000-0000-000074030000}"/>
    <cellStyle name="40% - Accent5 14 3" xfId="1345" xr:uid="{00000000-0005-0000-0000-000075030000}"/>
    <cellStyle name="40% - Accent5 15" xfId="407" xr:uid="{00000000-0005-0000-0000-000076030000}"/>
    <cellStyle name="40% - Accent5 15 2" xfId="898" xr:uid="{00000000-0005-0000-0000-000077030000}"/>
    <cellStyle name="40% - Accent5 15 3" xfId="1367" xr:uid="{00000000-0005-0000-0000-000078030000}"/>
    <cellStyle name="40% - Accent5 16" xfId="417" xr:uid="{00000000-0005-0000-0000-000079030000}"/>
    <cellStyle name="40% - Accent5 16 2" xfId="908" xr:uid="{00000000-0005-0000-0000-00007A030000}"/>
    <cellStyle name="40% - Accent5 16 3" xfId="1377" xr:uid="{00000000-0005-0000-0000-00007B030000}"/>
    <cellStyle name="40% - Accent5 17" xfId="425" xr:uid="{00000000-0005-0000-0000-00007C030000}"/>
    <cellStyle name="40% - Accent5 17 2" xfId="916" xr:uid="{00000000-0005-0000-0000-00007D030000}"/>
    <cellStyle name="40% - Accent5 17 3" xfId="1385" xr:uid="{00000000-0005-0000-0000-00007E030000}"/>
    <cellStyle name="40% - Accent5 18" xfId="439" xr:uid="{00000000-0005-0000-0000-00007F030000}"/>
    <cellStyle name="40% - Accent5 18 2" xfId="930" xr:uid="{00000000-0005-0000-0000-000080030000}"/>
    <cellStyle name="40% - Accent5 18 3" xfId="1399" xr:uid="{00000000-0005-0000-0000-000081030000}"/>
    <cellStyle name="40% - Accent5 19" xfId="453" xr:uid="{00000000-0005-0000-0000-000082030000}"/>
    <cellStyle name="40% - Accent5 19 2" xfId="944" xr:uid="{00000000-0005-0000-0000-000083030000}"/>
    <cellStyle name="40% - Accent5 19 3" xfId="1413" xr:uid="{00000000-0005-0000-0000-000084030000}"/>
    <cellStyle name="40% - Accent5 2" xfId="72" xr:uid="{00000000-0005-0000-0000-000085030000}"/>
    <cellStyle name="40% - Accent5 2 2" xfId="170" xr:uid="{00000000-0005-0000-0000-000086030000}"/>
    <cellStyle name="40% - Accent5 2 2 2" xfId="662" xr:uid="{00000000-0005-0000-0000-000087030000}"/>
    <cellStyle name="40% - Accent5 2 2 3" xfId="1132" xr:uid="{00000000-0005-0000-0000-000088030000}"/>
    <cellStyle name="40% - Accent5 2 3" xfId="253" xr:uid="{00000000-0005-0000-0000-000089030000}"/>
    <cellStyle name="40% - Accent5 2 3 2" xfId="745" xr:uid="{00000000-0005-0000-0000-00008A030000}"/>
    <cellStyle name="40% - Accent5 2 3 3" xfId="1215" xr:uid="{00000000-0005-0000-0000-00008B030000}"/>
    <cellStyle name="40% - Accent5 2 4" xfId="565" xr:uid="{00000000-0005-0000-0000-00008C030000}"/>
    <cellStyle name="40% - Accent5 2 5" xfId="1035" xr:uid="{00000000-0005-0000-0000-00008D030000}"/>
    <cellStyle name="40% - Accent5 20" xfId="519" xr:uid="{00000000-0005-0000-0000-00008E030000}"/>
    <cellStyle name="40% - Accent5 21" xfId="972" xr:uid="{00000000-0005-0000-0000-00008F030000}"/>
    <cellStyle name="40% - Accent5 22" xfId="1470" xr:uid="{9D910C1B-8341-4863-AA4D-20C59254F8B3}"/>
    <cellStyle name="40% - Accent5 3" xfId="82" xr:uid="{00000000-0005-0000-0000-000090030000}"/>
    <cellStyle name="40% - Accent5 3 2" xfId="180" xr:uid="{00000000-0005-0000-0000-000091030000}"/>
    <cellStyle name="40% - Accent5 3 2 2" xfId="672" xr:uid="{00000000-0005-0000-0000-000092030000}"/>
    <cellStyle name="40% - Accent5 3 2 3" xfId="1142" xr:uid="{00000000-0005-0000-0000-000093030000}"/>
    <cellStyle name="40% - Accent5 3 3" xfId="263" xr:uid="{00000000-0005-0000-0000-000094030000}"/>
    <cellStyle name="40% - Accent5 3 3 2" xfId="755" xr:uid="{00000000-0005-0000-0000-000095030000}"/>
    <cellStyle name="40% - Accent5 3 3 3" xfId="1225" xr:uid="{00000000-0005-0000-0000-000096030000}"/>
    <cellStyle name="40% - Accent5 3 4" xfId="575" xr:uid="{00000000-0005-0000-0000-000097030000}"/>
    <cellStyle name="40% - Accent5 3 5" xfId="1045" xr:uid="{00000000-0005-0000-0000-000098030000}"/>
    <cellStyle name="40% - Accent5 4" xfId="90" xr:uid="{00000000-0005-0000-0000-000099030000}"/>
    <cellStyle name="40% - Accent5 4 2" xfId="189" xr:uid="{00000000-0005-0000-0000-00009A030000}"/>
    <cellStyle name="40% - Accent5 4 2 2" xfId="681" xr:uid="{00000000-0005-0000-0000-00009B030000}"/>
    <cellStyle name="40% - Accent5 4 2 3" xfId="1151" xr:uid="{00000000-0005-0000-0000-00009C030000}"/>
    <cellStyle name="40% - Accent5 4 3" xfId="272" xr:uid="{00000000-0005-0000-0000-00009D030000}"/>
    <cellStyle name="40% - Accent5 4 3 2" xfId="764" xr:uid="{00000000-0005-0000-0000-00009E030000}"/>
    <cellStyle name="40% - Accent5 4 3 3" xfId="1234" xr:uid="{00000000-0005-0000-0000-00009F030000}"/>
    <cellStyle name="40% - Accent5 4 4" xfId="583" xr:uid="{00000000-0005-0000-0000-0000A0030000}"/>
    <cellStyle name="40% - Accent5 4 5" xfId="1053" xr:uid="{00000000-0005-0000-0000-0000A1030000}"/>
    <cellStyle name="40% - Accent5 5" xfId="114" xr:uid="{00000000-0005-0000-0000-0000A2030000}"/>
    <cellStyle name="40% - Accent5 5 2" xfId="208" xr:uid="{00000000-0005-0000-0000-0000A3030000}"/>
    <cellStyle name="40% - Accent5 5 2 2" xfId="700" xr:uid="{00000000-0005-0000-0000-0000A4030000}"/>
    <cellStyle name="40% - Accent5 5 2 3" xfId="1170" xr:uid="{00000000-0005-0000-0000-0000A5030000}"/>
    <cellStyle name="40% - Accent5 5 3" xfId="291" xr:uid="{00000000-0005-0000-0000-0000A6030000}"/>
    <cellStyle name="40% - Accent5 5 3 2" xfId="783" xr:uid="{00000000-0005-0000-0000-0000A7030000}"/>
    <cellStyle name="40% - Accent5 5 3 3" xfId="1253" xr:uid="{00000000-0005-0000-0000-0000A8030000}"/>
    <cellStyle name="40% - Accent5 5 4" xfId="607" xr:uid="{00000000-0005-0000-0000-0000A9030000}"/>
    <cellStyle name="40% - Accent5 5 5" xfId="1077" xr:uid="{00000000-0005-0000-0000-0000AA030000}"/>
    <cellStyle name="40% - Accent5 6" xfId="126" xr:uid="{00000000-0005-0000-0000-0000AB030000}"/>
    <cellStyle name="40% - Accent5 6 2" xfId="216" xr:uid="{00000000-0005-0000-0000-0000AC030000}"/>
    <cellStyle name="40% - Accent5 6 2 2" xfId="708" xr:uid="{00000000-0005-0000-0000-0000AD030000}"/>
    <cellStyle name="40% - Accent5 6 2 3" xfId="1178" xr:uid="{00000000-0005-0000-0000-0000AE030000}"/>
    <cellStyle name="40% - Accent5 6 3" xfId="299" xr:uid="{00000000-0005-0000-0000-0000AF030000}"/>
    <cellStyle name="40% - Accent5 6 3 2" xfId="791" xr:uid="{00000000-0005-0000-0000-0000B0030000}"/>
    <cellStyle name="40% - Accent5 6 3 3" xfId="1261" xr:uid="{00000000-0005-0000-0000-0000B1030000}"/>
    <cellStyle name="40% - Accent5 6 4" xfId="619" xr:uid="{00000000-0005-0000-0000-0000B2030000}"/>
    <cellStyle name="40% - Accent5 6 5" xfId="1089" xr:uid="{00000000-0005-0000-0000-0000B3030000}"/>
    <cellStyle name="40% - Accent5 7" xfId="137" xr:uid="{00000000-0005-0000-0000-0000B4030000}"/>
    <cellStyle name="40% - Accent5 7 2" xfId="630" xr:uid="{00000000-0005-0000-0000-0000B5030000}"/>
    <cellStyle name="40% - Accent5 7 3" xfId="1100" xr:uid="{00000000-0005-0000-0000-0000B6030000}"/>
    <cellStyle name="40% - Accent5 8" xfId="222" xr:uid="{00000000-0005-0000-0000-0000B7030000}"/>
    <cellStyle name="40% - Accent5 8 2" xfId="714" xr:uid="{00000000-0005-0000-0000-0000B8030000}"/>
    <cellStyle name="40% - Accent5 8 3" xfId="1184" xr:uid="{00000000-0005-0000-0000-0000B9030000}"/>
    <cellStyle name="40% - Accent5 9" xfId="313" xr:uid="{00000000-0005-0000-0000-0000BA030000}"/>
    <cellStyle name="40% - Accent5 9 2" xfId="805" xr:uid="{00000000-0005-0000-0000-0000BB030000}"/>
    <cellStyle name="40% - Accent5 9 3" xfId="1275" xr:uid="{00000000-0005-0000-0000-0000BC030000}"/>
    <cellStyle name="40% - Accent6" xfId="42" builtinId="51" customBuiltin="1"/>
    <cellStyle name="40% - Accent6 10" xfId="343" xr:uid="{00000000-0005-0000-0000-0000BE030000}"/>
    <cellStyle name="40% - Accent6 10 2" xfId="834" xr:uid="{00000000-0005-0000-0000-0000BF030000}"/>
    <cellStyle name="40% - Accent6 10 3" xfId="1303" xr:uid="{00000000-0005-0000-0000-0000C0030000}"/>
    <cellStyle name="40% - Accent6 11" xfId="353" xr:uid="{00000000-0005-0000-0000-0000C1030000}"/>
    <cellStyle name="40% - Accent6 11 2" xfId="844" xr:uid="{00000000-0005-0000-0000-0000C2030000}"/>
    <cellStyle name="40% - Accent6 11 3" xfId="1313" xr:uid="{00000000-0005-0000-0000-0000C3030000}"/>
    <cellStyle name="40% - Accent6 12" xfId="360" xr:uid="{00000000-0005-0000-0000-0000C4030000}"/>
    <cellStyle name="40% - Accent6 12 2" xfId="851" xr:uid="{00000000-0005-0000-0000-0000C5030000}"/>
    <cellStyle name="40% - Accent6 12 3" xfId="1320" xr:uid="{00000000-0005-0000-0000-0000C6030000}"/>
    <cellStyle name="40% - Accent6 13" xfId="380" xr:uid="{00000000-0005-0000-0000-0000C7030000}"/>
    <cellStyle name="40% - Accent6 13 2" xfId="871" xr:uid="{00000000-0005-0000-0000-0000C8030000}"/>
    <cellStyle name="40% - Accent6 13 3" xfId="1340" xr:uid="{00000000-0005-0000-0000-0000C9030000}"/>
    <cellStyle name="40% - Accent6 14" xfId="387" xr:uid="{00000000-0005-0000-0000-0000CA030000}"/>
    <cellStyle name="40% - Accent6 14 2" xfId="878" xr:uid="{00000000-0005-0000-0000-0000CB030000}"/>
    <cellStyle name="40% - Accent6 14 3" xfId="1347" xr:uid="{00000000-0005-0000-0000-0000CC030000}"/>
    <cellStyle name="40% - Accent6 15" xfId="410" xr:uid="{00000000-0005-0000-0000-0000CD030000}"/>
    <cellStyle name="40% - Accent6 15 2" xfId="901" xr:uid="{00000000-0005-0000-0000-0000CE030000}"/>
    <cellStyle name="40% - Accent6 15 3" xfId="1370" xr:uid="{00000000-0005-0000-0000-0000CF030000}"/>
    <cellStyle name="40% - Accent6 16" xfId="420" xr:uid="{00000000-0005-0000-0000-0000D0030000}"/>
    <cellStyle name="40% - Accent6 16 2" xfId="911" xr:uid="{00000000-0005-0000-0000-0000D1030000}"/>
    <cellStyle name="40% - Accent6 16 3" xfId="1380" xr:uid="{00000000-0005-0000-0000-0000D2030000}"/>
    <cellStyle name="40% - Accent6 17" xfId="427" xr:uid="{00000000-0005-0000-0000-0000D3030000}"/>
    <cellStyle name="40% - Accent6 17 2" xfId="918" xr:uid="{00000000-0005-0000-0000-0000D4030000}"/>
    <cellStyle name="40% - Accent6 17 3" xfId="1387" xr:uid="{00000000-0005-0000-0000-0000D5030000}"/>
    <cellStyle name="40% - Accent6 18" xfId="441" xr:uid="{00000000-0005-0000-0000-0000D6030000}"/>
    <cellStyle name="40% - Accent6 18 2" xfId="932" xr:uid="{00000000-0005-0000-0000-0000D7030000}"/>
    <cellStyle name="40% - Accent6 18 3" xfId="1401" xr:uid="{00000000-0005-0000-0000-0000D8030000}"/>
    <cellStyle name="40% - Accent6 19" xfId="455" xr:uid="{00000000-0005-0000-0000-0000D9030000}"/>
    <cellStyle name="40% - Accent6 19 2" xfId="946" xr:uid="{00000000-0005-0000-0000-0000DA030000}"/>
    <cellStyle name="40% - Accent6 19 3" xfId="1415" xr:uid="{00000000-0005-0000-0000-0000DB030000}"/>
    <cellStyle name="40% - Accent6 2" xfId="75" xr:uid="{00000000-0005-0000-0000-0000DC030000}"/>
    <cellStyle name="40% - Accent6 2 2" xfId="173" xr:uid="{00000000-0005-0000-0000-0000DD030000}"/>
    <cellStyle name="40% - Accent6 2 2 2" xfId="665" xr:uid="{00000000-0005-0000-0000-0000DE030000}"/>
    <cellStyle name="40% - Accent6 2 2 3" xfId="1135" xr:uid="{00000000-0005-0000-0000-0000DF030000}"/>
    <cellStyle name="40% - Accent6 2 3" xfId="256" xr:uid="{00000000-0005-0000-0000-0000E0030000}"/>
    <cellStyle name="40% - Accent6 2 3 2" xfId="748" xr:uid="{00000000-0005-0000-0000-0000E1030000}"/>
    <cellStyle name="40% - Accent6 2 3 3" xfId="1218" xr:uid="{00000000-0005-0000-0000-0000E2030000}"/>
    <cellStyle name="40% - Accent6 2 4" xfId="568" xr:uid="{00000000-0005-0000-0000-0000E3030000}"/>
    <cellStyle name="40% - Accent6 2 5" xfId="1038" xr:uid="{00000000-0005-0000-0000-0000E4030000}"/>
    <cellStyle name="40% - Accent6 20" xfId="523" xr:uid="{00000000-0005-0000-0000-0000E5030000}"/>
    <cellStyle name="40% - Accent6 21" xfId="970" xr:uid="{00000000-0005-0000-0000-0000E6030000}"/>
    <cellStyle name="40% - Accent6 22" xfId="1474" xr:uid="{8B262423-85E6-484C-A065-6671465C8D33}"/>
    <cellStyle name="40% - Accent6 3" xfId="85" xr:uid="{00000000-0005-0000-0000-0000E7030000}"/>
    <cellStyle name="40% - Accent6 3 2" xfId="183" xr:uid="{00000000-0005-0000-0000-0000E8030000}"/>
    <cellStyle name="40% - Accent6 3 2 2" xfId="675" xr:uid="{00000000-0005-0000-0000-0000E9030000}"/>
    <cellStyle name="40% - Accent6 3 2 3" xfId="1145" xr:uid="{00000000-0005-0000-0000-0000EA030000}"/>
    <cellStyle name="40% - Accent6 3 3" xfId="266" xr:uid="{00000000-0005-0000-0000-0000EB030000}"/>
    <cellStyle name="40% - Accent6 3 3 2" xfId="758" xr:uid="{00000000-0005-0000-0000-0000EC030000}"/>
    <cellStyle name="40% - Accent6 3 3 3" xfId="1228" xr:uid="{00000000-0005-0000-0000-0000ED030000}"/>
    <cellStyle name="40% - Accent6 3 4" xfId="578" xr:uid="{00000000-0005-0000-0000-0000EE030000}"/>
    <cellStyle name="40% - Accent6 3 5" xfId="1048" xr:uid="{00000000-0005-0000-0000-0000EF030000}"/>
    <cellStyle name="40% - Accent6 4" xfId="92" xr:uid="{00000000-0005-0000-0000-0000F0030000}"/>
    <cellStyle name="40% - Accent6 4 2" xfId="191" xr:uid="{00000000-0005-0000-0000-0000F1030000}"/>
    <cellStyle name="40% - Accent6 4 2 2" xfId="683" xr:uid="{00000000-0005-0000-0000-0000F2030000}"/>
    <cellStyle name="40% - Accent6 4 2 3" xfId="1153" xr:uid="{00000000-0005-0000-0000-0000F3030000}"/>
    <cellStyle name="40% - Accent6 4 3" xfId="274" xr:uid="{00000000-0005-0000-0000-0000F4030000}"/>
    <cellStyle name="40% - Accent6 4 3 2" xfId="766" xr:uid="{00000000-0005-0000-0000-0000F5030000}"/>
    <cellStyle name="40% - Accent6 4 3 3" xfId="1236" xr:uid="{00000000-0005-0000-0000-0000F6030000}"/>
    <cellStyle name="40% - Accent6 4 4" xfId="585" xr:uid="{00000000-0005-0000-0000-0000F7030000}"/>
    <cellStyle name="40% - Accent6 4 5" xfId="1055" xr:uid="{00000000-0005-0000-0000-0000F8030000}"/>
    <cellStyle name="40% - Accent6 5" xfId="117" xr:uid="{00000000-0005-0000-0000-0000F9030000}"/>
    <cellStyle name="40% - Accent6 5 2" xfId="211" xr:uid="{00000000-0005-0000-0000-0000FA030000}"/>
    <cellStyle name="40% - Accent6 5 2 2" xfId="703" xr:uid="{00000000-0005-0000-0000-0000FB030000}"/>
    <cellStyle name="40% - Accent6 5 2 3" xfId="1173" xr:uid="{00000000-0005-0000-0000-0000FC030000}"/>
    <cellStyle name="40% - Accent6 5 3" xfId="294" xr:uid="{00000000-0005-0000-0000-0000FD030000}"/>
    <cellStyle name="40% - Accent6 5 3 2" xfId="786" xr:uid="{00000000-0005-0000-0000-0000FE030000}"/>
    <cellStyle name="40% - Accent6 5 3 3" xfId="1256" xr:uid="{00000000-0005-0000-0000-0000FF030000}"/>
    <cellStyle name="40% - Accent6 5 4" xfId="610" xr:uid="{00000000-0005-0000-0000-000000040000}"/>
    <cellStyle name="40% - Accent6 5 5" xfId="1080" xr:uid="{00000000-0005-0000-0000-000001040000}"/>
    <cellStyle name="40% - Accent6 6" xfId="129" xr:uid="{00000000-0005-0000-0000-000002040000}"/>
    <cellStyle name="40% - Accent6 6 2" xfId="218" xr:uid="{00000000-0005-0000-0000-000003040000}"/>
    <cellStyle name="40% - Accent6 6 2 2" xfId="710" xr:uid="{00000000-0005-0000-0000-000004040000}"/>
    <cellStyle name="40% - Accent6 6 2 3" xfId="1180" xr:uid="{00000000-0005-0000-0000-000005040000}"/>
    <cellStyle name="40% - Accent6 6 3" xfId="301" xr:uid="{00000000-0005-0000-0000-000006040000}"/>
    <cellStyle name="40% - Accent6 6 3 2" xfId="793" xr:uid="{00000000-0005-0000-0000-000007040000}"/>
    <cellStyle name="40% - Accent6 6 3 3" xfId="1263" xr:uid="{00000000-0005-0000-0000-000008040000}"/>
    <cellStyle name="40% - Accent6 6 4" xfId="622" xr:uid="{00000000-0005-0000-0000-000009040000}"/>
    <cellStyle name="40% - Accent6 6 5" xfId="1092" xr:uid="{00000000-0005-0000-0000-00000A040000}"/>
    <cellStyle name="40% - Accent6 7" xfId="139" xr:uid="{00000000-0005-0000-0000-00000B040000}"/>
    <cellStyle name="40% - Accent6 7 2" xfId="632" xr:uid="{00000000-0005-0000-0000-00000C040000}"/>
    <cellStyle name="40% - Accent6 7 3" xfId="1102" xr:uid="{00000000-0005-0000-0000-00000D040000}"/>
    <cellStyle name="40% - Accent6 8" xfId="224" xr:uid="{00000000-0005-0000-0000-00000E040000}"/>
    <cellStyle name="40% - Accent6 8 2" xfId="716" xr:uid="{00000000-0005-0000-0000-00000F040000}"/>
    <cellStyle name="40% - Accent6 8 3" xfId="1186" xr:uid="{00000000-0005-0000-0000-000010040000}"/>
    <cellStyle name="40% - Accent6 9" xfId="315" xr:uid="{00000000-0005-0000-0000-000011040000}"/>
    <cellStyle name="40% - Accent6 9 2" xfId="807" xr:uid="{00000000-0005-0000-0000-000012040000}"/>
    <cellStyle name="40% - Accent6 9 3" xfId="1277" xr:uid="{00000000-0005-0000-0000-000013040000}"/>
    <cellStyle name="60% - Accent1" xfId="23" builtinId="32" customBuiltin="1"/>
    <cellStyle name="60% - Accent1 2" xfId="1459" xr:uid="{A8081C0F-364A-4116-BDEE-27C13870B269}"/>
    <cellStyle name="60% - Accent2" xfId="27" builtinId="36" customBuiltin="1"/>
    <cellStyle name="60% - Accent2 2" xfId="1462" xr:uid="{51FC9E8D-E69B-4C00-B252-82337A95A686}"/>
    <cellStyle name="60% - Accent3" xfId="31" builtinId="40" customBuiltin="1"/>
    <cellStyle name="60% - Accent3 2" xfId="1465" xr:uid="{B39CB62F-7B3F-477B-92CA-BA3E042B7088}"/>
    <cellStyle name="60% - Accent4" xfId="35" builtinId="44" customBuiltin="1"/>
    <cellStyle name="60% - Accent4 2" xfId="1468" xr:uid="{E6BFEA9C-EBFB-4F6A-93A3-8E68B48C3023}"/>
    <cellStyle name="60% - Accent5" xfId="39" builtinId="48" customBuiltin="1"/>
    <cellStyle name="60% - Accent5 2" xfId="1471" xr:uid="{5323EA1F-EAB4-43F7-B372-033C75B3D880}"/>
    <cellStyle name="60% - Accent6" xfId="43" builtinId="52" customBuiltin="1"/>
    <cellStyle name="60% - Accent6 2" xfId="1475" xr:uid="{FD05A2BD-A097-4544-BB95-77D19EAEC685}"/>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14" builtinId="22" customBuiltin="1"/>
    <cellStyle name="Check Cell" xfId="16" builtinId="23" customBuiltin="1"/>
    <cellStyle name="Explanatory Text" xfId="18" builtinId="53" customBuiltin="1"/>
    <cellStyle name="Followed Hyperlink" xfId="1477" builtinId="9"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1476" builtinId="8" customBuiltin="1"/>
    <cellStyle name="Input" xfId="12" builtinId="20" customBuiltin="1"/>
    <cellStyle name="Linked Cell" xfId="15" builtinId="24" customBuiltin="1"/>
    <cellStyle name="Neutral" xfId="11" builtinId="28" customBuiltin="1"/>
    <cellStyle name="Neutral 2" xfId="1454" xr:uid="{043C4FC1-A005-4EC1-9317-6BE44EF49104}"/>
    <cellStyle name="Normal" xfId="0" builtinId="0"/>
    <cellStyle name="Normal 10" xfId="319" xr:uid="{00000000-0005-0000-0000-00002D040000}"/>
    <cellStyle name="Normal 10 2" xfId="2" xr:uid="{00000000-0005-0000-0000-00002E040000}"/>
    <cellStyle name="Normal 10 3" xfId="187" xr:uid="{00000000-0005-0000-0000-00002F040000}"/>
    <cellStyle name="Normal 10 3 2" xfId="679" xr:uid="{00000000-0005-0000-0000-000030040000}"/>
    <cellStyle name="Normal 10 3 2 2" xfId="1448" xr:uid="{1D16F49A-A332-4E37-9220-FDC3F2DF1DA3}"/>
    <cellStyle name="Normal 10 3 3" xfId="1149" xr:uid="{00000000-0005-0000-0000-000031040000}"/>
    <cellStyle name="Normal 10 4" xfId="270" xr:uid="{00000000-0005-0000-0000-000032040000}"/>
    <cellStyle name="Normal 10 4 2" xfId="762" xr:uid="{00000000-0005-0000-0000-000033040000}"/>
    <cellStyle name="Normal 10 4 3" xfId="1232" xr:uid="{00000000-0005-0000-0000-000034040000}"/>
    <cellStyle name="Normal 10 5" xfId="472" xr:uid="{00000000-0005-0000-0000-000035040000}"/>
    <cellStyle name="Normal 10 6" xfId="810" xr:uid="{00000000-0005-0000-0000-000036040000}"/>
    <cellStyle name="Normal 10 7" xfId="1279" xr:uid="{00000000-0005-0000-0000-000037040000}"/>
    <cellStyle name="Normal 11" xfId="97" xr:uid="{00000000-0005-0000-0000-000038040000}"/>
    <cellStyle name="Normal 11 2" xfId="193" xr:uid="{00000000-0005-0000-0000-000039040000}"/>
    <cellStyle name="Normal 11 2 2" xfId="685" xr:uid="{00000000-0005-0000-0000-00003A040000}"/>
    <cellStyle name="Normal 11 2 2 2" xfId="1446" xr:uid="{53F286DE-0EE2-44F0-9D06-03794797F310}"/>
    <cellStyle name="Normal 11 2 3" xfId="1155" xr:uid="{00000000-0005-0000-0000-00003B040000}"/>
    <cellStyle name="Normal 11 3" xfId="276" xr:uid="{00000000-0005-0000-0000-00003C040000}"/>
    <cellStyle name="Normal 11 3 2" xfId="768" xr:uid="{00000000-0005-0000-0000-00003D040000}"/>
    <cellStyle name="Normal 11 3 3" xfId="1238" xr:uid="{00000000-0005-0000-0000-00003E040000}"/>
    <cellStyle name="Normal 11 4" xfId="481" xr:uid="{00000000-0005-0000-0000-00003F040000}"/>
    <cellStyle name="Normal 11 5" xfId="590" xr:uid="{00000000-0005-0000-0000-000040040000}"/>
    <cellStyle name="Normal 11 6" xfId="1060" xr:uid="{00000000-0005-0000-0000-000041040000}"/>
    <cellStyle name="Normal 12" xfId="323" xr:uid="{00000000-0005-0000-0000-000042040000}"/>
    <cellStyle name="Normal 12 2" xfId="486" xr:uid="{00000000-0005-0000-0000-000043040000}"/>
    <cellStyle name="Normal 12 3" xfId="814" xr:uid="{00000000-0005-0000-0000-000044040000}"/>
    <cellStyle name="Normal 12 4" xfId="1283" xr:uid="{00000000-0005-0000-0000-000045040000}"/>
    <cellStyle name="Normal 13" xfId="94" xr:uid="{00000000-0005-0000-0000-000046040000}"/>
    <cellStyle name="Normal 13 2" xfId="587" xr:uid="{00000000-0005-0000-0000-000047040000}"/>
    <cellStyle name="Normal 13 2 2" xfId="968" xr:uid="{00000000-0005-0000-0000-000048040000}"/>
    <cellStyle name="Normal 13 3" xfId="1057" xr:uid="{00000000-0005-0000-0000-000049040000}"/>
    <cellStyle name="Normal 14" xfId="318" xr:uid="{00000000-0005-0000-0000-00004A040000}"/>
    <cellStyle name="Normal 14 2" xfId="317" xr:uid="{00000000-0005-0000-0000-00004B040000}"/>
    <cellStyle name="Normal 14 2 2" xfId="456" xr:uid="{00000000-0005-0000-0000-00004C040000}"/>
    <cellStyle name="Normal 14 2 2 2" xfId="947" xr:uid="{00000000-0005-0000-0000-00004D040000}"/>
    <cellStyle name="Normal 14 2 2 3" xfId="1416" xr:uid="{00000000-0005-0000-0000-00004E040000}"/>
    <cellStyle name="Normal 14 2 3" xfId="808" xr:uid="{00000000-0005-0000-0000-00004F040000}"/>
    <cellStyle name="Normal 14 2 4" xfId="1278" xr:uid="{00000000-0005-0000-0000-000050040000}"/>
    <cellStyle name="Normal 14 3" xfId="489" xr:uid="{00000000-0005-0000-0000-000051040000}"/>
    <cellStyle name="Normal 15" xfId="322" xr:uid="{00000000-0005-0000-0000-000052040000}"/>
    <cellStyle name="Normal 15 2" xfId="813" xr:uid="{00000000-0005-0000-0000-000053040000}"/>
    <cellStyle name="Normal 15 3" xfId="1282" xr:uid="{00000000-0005-0000-0000-000054040000}"/>
    <cellStyle name="Normal 16" xfId="428" xr:uid="{00000000-0005-0000-0000-000055040000}"/>
    <cellStyle name="Normal 16 2" xfId="919" xr:uid="{00000000-0005-0000-0000-000056040000}"/>
    <cellStyle name="Normal 16 3" xfId="1388" xr:uid="{00000000-0005-0000-0000-000057040000}"/>
    <cellStyle name="Normal 17" xfId="362" xr:uid="{00000000-0005-0000-0000-000058040000}"/>
    <cellStyle name="Normal 17 2" xfId="853" xr:uid="{00000000-0005-0000-0000-000059040000}"/>
    <cellStyle name="Normal 17 2 2" xfId="1447" xr:uid="{F62E9B80-E85E-4258-8423-583673924E26}"/>
    <cellStyle name="Normal 17 3" xfId="1322" xr:uid="{00000000-0005-0000-0000-00005A040000}"/>
    <cellStyle name="Normal 18" xfId="442" xr:uid="{00000000-0005-0000-0000-00005B040000}"/>
    <cellStyle name="Normal 18 2" xfId="933" xr:uid="{00000000-0005-0000-0000-00005C040000}"/>
    <cellStyle name="Normal 18 2 2" xfId="1443" xr:uid="{369DE362-C946-4BC6-AFE5-F6E140B63C8D}"/>
    <cellStyle name="Normal 18 3" xfId="1402" xr:uid="{00000000-0005-0000-0000-00005D040000}"/>
    <cellStyle name="Normal 19" xfId="390" xr:uid="{00000000-0005-0000-0000-00005E040000}"/>
    <cellStyle name="Normal 19 2" xfId="881" xr:uid="{00000000-0005-0000-0000-00005F040000}"/>
    <cellStyle name="Normal 19 3" xfId="1350" xr:uid="{00000000-0005-0000-0000-000060040000}"/>
    <cellStyle name="Normal 2" xfId="1" xr:uid="{00000000-0005-0000-0000-000061040000}"/>
    <cellStyle name="Normal 2 10" xfId="491" xr:uid="{00000000-0005-0000-0000-000062040000}"/>
    <cellStyle name="Normal 2 10 2" xfId="962" xr:uid="{00000000-0005-0000-0000-000063040000}"/>
    <cellStyle name="Normal 2 10 3" xfId="1421" xr:uid="{00000000-0005-0000-0000-000064040000}"/>
    <cellStyle name="Normal 2 11" xfId="492" xr:uid="{00000000-0005-0000-0000-000065040000}"/>
    <cellStyle name="Normal 2 11 2" xfId="963" xr:uid="{00000000-0005-0000-0000-000066040000}"/>
    <cellStyle name="Normal 2 11 3" xfId="1422" xr:uid="{00000000-0005-0000-0000-000067040000}"/>
    <cellStyle name="Normal 2 12" xfId="493" xr:uid="{00000000-0005-0000-0000-000068040000}"/>
    <cellStyle name="Normal 2 12 2" xfId="964" xr:uid="{00000000-0005-0000-0000-000069040000}"/>
    <cellStyle name="Normal 2 12 3" xfId="1423" xr:uid="{00000000-0005-0000-0000-00006A040000}"/>
    <cellStyle name="Normal 2 13" xfId="525" xr:uid="{00000000-0005-0000-0000-00006B040000}"/>
    <cellStyle name="Normal 2 14" xfId="531" xr:uid="{00000000-0005-0000-0000-00006C040000}"/>
    <cellStyle name="Normal 2 15" xfId="965" xr:uid="{00000000-0005-0000-0000-00006D040000}"/>
    <cellStyle name="Normal 2 16" xfId="960" xr:uid="{00000000-0005-0000-0000-00006E040000}"/>
    <cellStyle name="Normal 2 2" xfId="141" xr:uid="{00000000-0005-0000-0000-00006F040000}"/>
    <cellStyle name="Normal 2 2 10" xfId="809" xr:uid="{00000000-0005-0000-0000-000070040000}"/>
    <cellStyle name="Normal 2 2 10 2" xfId="1440" xr:uid="{8902F197-1510-4FD6-8619-2990765C7AA1}"/>
    <cellStyle name="Normal 2 2 2" xfId="460" xr:uid="{00000000-0005-0000-0000-000071040000}"/>
    <cellStyle name="Normal 2 2 2 2" xfId="461" xr:uid="{00000000-0005-0000-0000-000072040000}"/>
    <cellStyle name="Normal 2 2 2 2 2" xfId="462" xr:uid="{00000000-0005-0000-0000-000073040000}"/>
    <cellStyle name="Normal 2 2 2 2 3" xfId="476" xr:uid="{00000000-0005-0000-0000-000074040000}"/>
    <cellStyle name="Normal 2 2 2 2 4" xfId="477" xr:uid="{00000000-0005-0000-0000-000075040000}"/>
    <cellStyle name="Normal 2 2 2 2 5" xfId="482" xr:uid="{00000000-0005-0000-0000-000076040000}"/>
    <cellStyle name="Normal 2 2 2 3" xfId="475" xr:uid="{00000000-0005-0000-0000-000077040000}"/>
    <cellStyle name="Normal 2 2 2 4" xfId="478" xr:uid="{00000000-0005-0000-0000-000078040000}"/>
    <cellStyle name="Normal 2 2 2 5" xfId="483" xr:uid="{00000000-0005-0000-0000-000079040000}"/>
    <cellStyle name="Normal 2 2 3" xfId="474" xr:uid="{00000000-0005-0000-0000-00007A040000}"/>
    <cellStyle name="Normal 2 2 4" xfId="479" xr:uid="{00000000-0005-0000-0000-00007B040000}"/>
    <cellStyle name="Normal 2 2 5" xfId="484" xr:uid="{00000000-0005-0000-0000-00007C040000}"/>
    <cellStyle name="Normal 2 2 6" xfId="459" xr:uid="{00000000-0005-0000-0000-00007D040000}"/>
    <cellStyle name="Normal 2 2 7" xfId="526" xr:uid="{00000000-0005-0000-0000-00007E040000}"/>
    <cellStyle name="Normal 2 2 7 2" xfId="973" xr:uid="{00000000-0005-0000-0000-00007F040000}"/>
    <cellStyle name="Normal 2 2 7 3" xfId="1424" xr:uid="{00000000-0005-0000-0000-000080040000}"/>
    <cellStyle name="Normal 2 2 8" xfId="532" xr:uid="{00000000-0005-0000-0000-000081040000}"/>
    <cellStyle name="Normal 2 2 9" xfId="966" xr:uid="{00000000-0005-0000-0000-000082040000}"/>
    <cellStyle name="Normal 2 2_asnad-88" xfId="463" xr:uid="{00000000-0005-0000-0000-000083040000}"/>
    <cellStyle name="Normal 2 3" xfId="464" xr:uid="{00000000-0005-0000-0000-000084040000}"/>
    <cellStyle name="Normal 2 4" xfId="465" xr:uid="{00000000-0005-0000-0000-000085040000}"/>
    <cellStyle name="Normal 2 5" xfId="473" xr:uid="{00000000-0005-0000-0000-000086040000}"/>
    <cellStyle name="Normal 2 6" xfId="480" xr:uid="{00000000-0005-0000-0000-000087040000}"/>
    <cellStyle name="Normal 2 7" xfId="485" xr:uid="{00000000-0005-0000-0000-000088040000}"/>
    <cellStyle name="Normal 2 8" xfId="458" xr:uid="{00000000-0005-0000-0000-000089040000}"/>
    <cellStyle name="Normal 2 9" xfId="490" xr:uid="{00000000-0005-0000-0000-00008A040000}"/>
    <cellStyle name="Normal 2 9 2" xfId="961" xr:uid="{00000000-0005-0000-0000-00008B040000}"/>
    <cellStyle name="Normal 2 9 3" xfId="1420" xr:uid="{00000000-0005-0000-0000-00008C040000}"/>
    <cellStyle name="Normal 20" xfId="457" xr:uid="{00000000-0005-0000-0000-00008D040000}"/>
    <cellStyle name="Normal 20 2" xfId="948" xr:uid="{00000000-0005-0000-0000-00008E040000}"/>
    <cellStyle name="Normal 20 3" xfId="1417" xr:uid="{00000000-0005-0000-0000-00008F040000}"/>
    <cellStyle name="Normal 21" xfId="487" xr:uid="{00000000-0005-0000-0000-000090040000}"/>
    <cellStyle name="Normal 21 2" xfId="958" xr:uid="{00000000-0005-0000-0000-000091040000}"/>
    <cellStyle name="Normal 21 3" xfId="1418" xr:uid="{00000000-0005-0000-0000-000092040000}"/>
    <cellStyle name="Normal 22" xfId="488" xr:uid="{00000000-0005-0000-0000-000093040000}"/>
    <cellStyle name="Normal 22 2" xfId="959" xr:uid="{00000000-0005-0000-0000-000094040000}"/>
    <cellStyle name="Normal 22 2 2" xfId="1449" xr:uid="{425B11F5-62A8-4860-9F3B-983EA9DE9B71}"/>
    <cellStyle name="Normal 22 3" xfId="1419" xr:uid="{00000000-0005-0000-0000-000095040000}"/>
    <cellStyle name="Normal 23" xfId="1438" xr:uid="{5DC57858-D2BE-49BF-A119-1AAC9032FE54}"/>
    <cellStyle name="Normal 23 2" xfId="975" xr:uid="{00000000-0005-0000-0000-000096040000}"/>
    <cellStyle name="Normal 23 3" xfId="1451" xr:uid="{677BE1AD-4EB9-453A-8B9C-9F0BA93ED31D}"/>
    <cellStyle name="Normal 23 3 2" xfId="1489" xr:uid="{394418DF-0319-4BE0-9386-3392FE35AB25}"/>
    <cellStyle name="Normal 23 3 2 2" xfId="1499" xr:uid="{0303E83C-D4DB-4A19-A28D-DBD5BA899C83}"/>
    <cellStyle name="Normal 23 3 3" xfId="1497" xr:uid="{1C8E0F25-ADCF-4902-AB26-C4DD6EA8221D}"/>
    <cellStyle name="Normal 23 4" xfId="1488" xr:uid="{85D4C058-E707-48F3-A2BA-FE573C521A73}"/>
    <cellStyle name="Normal 23 4 2" xfId="1498" xr:uid="{50E6B8AD-9DD0-452B-9FCC-7E087A97092A}"/>
    <cellStyle name="Normal 23 5" xfId="1496" xr:uid="{6E4873FD-ECBC-494D-B5FB-4D59DC4DEC23}"/>
    <cellStyle name="Normal 24" xfId="1450" xr:uid="{79F51B88-E978-4404-A68E-B7CB503B8732}"/>
    <cellStyle name="Normal 24 2" xfId="976" xr:uid="{00000000-0005-0000-0000-000097040000}"/>
    <cellStyle name="Normal 24 3" xfId="1495" xr:uid="{F3B9EE11-72FB-496F-A789-06FAF068129F}"/>
    <cellStyle name="Normal 25" xfId="1452" xr:uid="{D8EEC837-C5B8-4F8F-BCF3-02AAFC19973E}"/>
    <cellStyle name="Normal 25 2" xfId="977" xr:uid="{00000000-0005-0000-0000-000098040000}"/>
    <cellStyle name="Normal 25 3" xfId="1490" xr:uid="{6B07FE0F-6AB9-4287-A7A8-0210BB4A05BE}"/>
    <cellStyle name="Normal 25 4" xfId="1492" xr:uid="{0843CF5A-210E-4C33-A269-AA2395B14205}"/>
    <cellStyle name="Normal 26" xfId="1455" xr:uid="{0E19C448-33AD-4084-804F-C50F33671C0C}"/>
    <cellStyle name="Normal 26 2" xfId="978" xr:uid="{00000000-0005-0000-0000-000099040000}"/>
    <cellStyle name="Normal 27" xfId="1472" xr:uid="{6B660222-07A3-421A-9CE7-654CF8EB5726}"/>
    <cellStyle name="Normal 28" xfId="498" xr:uid="{00000000-0005-0000-0000-00009A040000}"/>
    <cellStyle name="Normal 28 2" xfId="1444" xr:uid="{B5BAD747-FD1B-49B0-B218-AEBFEA234040}"/>
    <cellStyle name="Normal 29" xfId="1478" xr:uid="{EAEE89D9-0A3C-4756-A31B-9E18A383195C}"/>
    <cellStyle name="Normal 3" xfId="44" xr:uid="{00000000-0005-0000-0000-00009B040000}"/>
    <cellStyle name="Normal 3 2" xfId="3" xr:uid="{00000000-0005-0000-0000-00009C040000}"/>
    <cellStyle name="Normal 3 2 2" xfId="979" xr:uid="{00000000-0005-0000-0000-00009D040000}"/>
    <cellStyle name="Normal 3 2 3" xfId="536" xr:uid="{00000000-0005-0000-0000-00009E040000}"/>
    <cellStyle name="Normal 3 2 4" xfId="967" xr:uid="{00000000-0005-0000-0000-00009F040000}"/>
    <cellStyle name="Normal 3 2 5" xfId="1437" xr:uid="{CB6CF041-7A63-426E-995F-9B8A682E79E5}"/>
    <cellStyle name="Normal 3 3" xfId="142" xr:uid="{00000000-0005-0000-0000-0000A0040000}"/>
    <cellStyle name="Normal 3 3 2" xfId="634" xr:uid="{00000000-0005-0000-0000-0000A1040000}"/>
    <cellStyle name="Normal 3 3 3" xfId="1104" xr:uid="{00000000-0005-0000-0000-0000A2040000}"/>
    <cellStyle name="Normal 3 3 4" xfId="1439" xr:uid="{EB0F8140-0120-480A-8462-5777E0E04AF1}"/>
    <cellStyle name="Normal 3 4" xfId="225" xr:uid="{00000000-0005-0000-0000-0000A3040000}"/>
    <cellStyle name="Normal 3 4 2" xfId="717" xr:uid="{00000000-0005-0000-0000-0000A4040000}"/>
    <cellStyle name="Normal 3 4 3" xfId="1187" xr:uid="{00000000-0005-0000-0000-0000A5040000}"/>
    <cellStyle name="Normal 3 5" xfId="466" xr:uid="{00000000-0005-0000-0000-0000A6040000}"/>
    <cellStyle name="Normal 3 6" xfId="537" xr:uid="{00000000-0005-0000-0000-0000A7040000}"/>
    <cellStyle name="Normal 3 7" xfId="494" xr:uid="{00000000-0005-0000-0000-0000A8040000}"/>
    <cellStyle name="Normal 30" xfId="1479" xr:uid="{D199690D-98CA-4798-B74B-253065CBE538}"/>
    <cellStyle name="Normal 31" xfId="1480" xr:uid="{1FF604D4-A647-4A0F-9979-600DAD8B97C9}"/>
    <cellStyle name="Normal 32" xfId="1481" xr:uid="{50F4588F-0D7D-4905-B4E1-F65C975E0D27}"/>
    <cellStyle name="Normal 33" xfId="1482" xr:uid="{5F66F6BA-2945-4E20-B5C0-53C886150F26}"/>
    <cellStyle name="Normal 34" xfId="1483" xr:uid="{1871980E-6F39-45C2-95BC-1193FBBECA41}"/>
    <cellStyle name="Normal 34 2" xfId="980" xr:uid="{00000000-0005-0000-0000-0000A9040000}"/>
    <cellStyle name="Normal 35" xfId="1484" xr:uid="{279A7379-F495-4473-BF44-53C989EBC1D2}"/>
    <cellStyle name="Normal 36" xfId="1485" xr:uid="{59D1CD3E-E30E-45AB-AAC7-9C7D534E18AE}"/>
    <cellStyle name="Normal 37" xfId="1486" xr:uid="{E41BF2FD-C459-498C-B1C7-3A45785E5C0B}"/>
    <cellStyle name="Normal 38" xfId="1487" xr:uid="{436EA230-53DF-43E5-895F-A95507BBAF92}"/>
    <cellStyle name="Normal 39" xfId="1491" xr:uid="{15691184-2AC2-4B70-B29C-43C2FB5F0F3B}"/>
    <cellStyle name="Normal 4" xfId="302" xr:uid="{00000000-0005-0000-0000-0000AA040000}"/>
    <cellStyle name="Normal 4 2" xfId="467" xr:uid="{00000000-0005-0000-0000-0000AB040000}"/>
    <cellStyle name="Normal 4 2 2" xfId="982" xr:uid="{00000000-0005-0000-0000-0000AC040000}"/>
    <cellStyle name="Normal 4 2 3" xfId="534" xr:uid="{00000000-0005-0000-0000-0000AD040000}"/>
    <cellStyle name="Normal 4 2 4" xfId="969" xr:uid="{00000000-0005-0000-0000-0000AE040000}"/>
    <cellStyle name="Normal 4 3" xfId="794" xr:uid="{00000000-0005-0000-0000-0000AF040000}"/>
    <cellStyle name="Normal 4 4" xfId="1264" xr:uid="{00000000-0005-0000-0000-0000B0040000}"/>
    <cellStyle name="Normal 4 5" xfId="1445" xr:uid="{341F2051-78BD-480D-B8B1-988623DDC2AF}"/>
    <cellStyle name="Normal 5" xfId="49" xr:uid="{00000000-0005-0000-0000-0000B1040000}"/>
    <cellStyle name="Normal 5 2" xfId="147" xr:uid="{00000000-0005-0000-0000-0000B2040000}"/>
    <cellStyle name="Normal 5 2 2" xfId="639" xr:uid="{00000000-0005-0000-0000-0000B3040000}"/>
    <cellStyle name="Normal 5 2 3" xfId="1109" xr:uid="{00000000-0005-0000-0000-0000B4040000}"/>
    <cellStyle name="Normal 5 3" xfId="230" xr:uid="{00000000-0005-0000-0000-0000B5040000}"/>
    <cellStyle name="Normal 5 3 2" xfId="722" xr:uid="{00000000-0005-0000-0000-0000B6040000}"/>
    <cellStyle name="Normal 5 3 3" xfId="1192" xr:uid="{00000000-0005-0000-0000-0000B7040000}"/>
    <cellStyle name="Normal 5 4" xfId="468" xr:uid="{00000000-0005-0000-0000-0000B8040000}"/>
    <cellStyle name="Normal 5 5" xfId="542" xr:uid="{00000000-0005-0000-0000-0000B9040000}"/>
    <cellStyle name="Normal 5 6" xfId="521" xr:uid="{00000000-0005-0000-0000-0000BA040000}"/>
    <cellStyle name="Normal 5 7" xfId="1441" xr:uid="{6ABBA56C-0B48-40BB-8013-BCCA4AB8CB66}"/>
    <cellStyle name="Normal 6" xfId="46" xr:uid="{00000000-0005-0000-0000-0000BB040000}"/>
    <cellStyle name="Normal 6 2" xfId="144" xr:uid="{00000000-0005-0000-0000-0000BC040000}"/>
    <cellStyle name="Normal 6 2 2" xfId="636" xr:uid="{00000000-0005-0000-0000-0000BD040000}"/>
    <cellStyle name="Normal 6 2 3" xfId="1106" xr:uid="{00000000-0005-0000-0000-0000BE040000}"/>
    <cellStyle name="Normal 6 3" xfId="227" xr:uid="{00000000-0005-0000-0000-0000BF040000}"/>
    <cellStyle name="Normal 6 3 2" xfId="719" xr:uid="{00000000-0005-0000-0000-0000C0040000}"/>
    <cellStyle name="Normal 6 3 2 2" xfId="985" xr:uid="{00000000-0005-0000-0000-0000C1040000}"/>
    <cellStyle name="Normal 6 3 2 3" xfId="1426" xr:uid="{00000000-0005-0000-0000-0000C2040000}"/>
    <cellStyle name="Normal 6 3 3" xfId="533" xr:uid="{00000000-0005-0000-0000-0000C3040000}"/>
    <cellStyle name="Normal 6 3 4" xfId="983" xr:uid="{00000000-0005-0000-0000-0000C4040000}"/>
    <cellStyle name="Normal 6 3 5" xfId="1189" xr:uid="{00000000-0005-0000-0000-0000C5040000}"/>
    <cellStyle name="Normal 6 4" xfId="469" xr:uid="{00000000-0005-0000-0000-0000C6040000}"/>
    <cellStyle name="Normal 6 4 2" xfId="987" xr:uid="{00000000-0005-0000-0000-0000C7040000}"/>
    <cellStyle name="Normal 6 4 3" xfId="535" xr:uid="{00000000-0005-0000-0000-0000C8040000}"/>
    <cellStyle name="Normal 6 4 4" xfId="986" xr:uid="{00000000-0005-0000-0000-0000C9040000}"/>
    <cellStyle name="Normal 6 5" xfId="539" xr:uid="{00000000-0005-0000-0000-0000CA040000}"/>
    <cellStyle name="Normal 6 5 2" xfId="984" xr:uid="{00000000-0005-0000-0000-0000CB040000}"/>
    <cellStyle name="Normal 6 5 3" xfId="1425" xr:uid="{00000000-0005-0000-0000-0000CC040000}"/>
    <cellStyle name="Normal 6 6" xfId="530" xr:uid="{00000000-0005-0000-0000-0000CD040000}"/>
    <cellStyle name="Normal 6 7" xfId="981" xr:uid="{00000000-0005-0000-0000-0000CE040000}"/>
    <cellStyle name="Normal 6 8" xfId="497" xr:uid="{00000000-0005-0000-0000-0000CF040000}"/>
    <cellStyle name="Normal 7" xfId="48" xr:uid="{00000000-0005-0000-0000-0000D0040000}"/>
    <cellStyle name="Normal 7 2" xfId="146" xr:uid="{00000000-0005-0000-0000-0000D1040000}"/>
    <cellStyle name="Normal 7 2 2" xfId="638" xr:uid="{00000000-0005-0000-0000-0000D2040000}"/>
    <cellStyle name="Normal 7 2 3" xfId="1108" xr:uid="{00000000-0005-0000-0000-0000D3040000}"/>
    <cellStyle name="Normal 7 3" xfId="229" xr:uid="{00000000-0005-0000-0000-0000D4040000}"/>
    <cellStyle name="Normal 7 3 2" xfId="721" xr:uid="{00000000-0005-0000-0000-0000D5040000}"/>
    <cellStyle name="Normal 7 3 3" xfId="1191" xr:uid="{00000000-0005-0000-0000-0000D6040000}"/>
    <cellStyle name="Normal 7 4" xfId="470" xr:uid="{00000000-0005-0000-0000-0000D7040000}"/>
    <cellStyle name="Normal 7 5" xfId="541" xr:uid="{00000000-0005-0000-0000-0000D8040000}"/>
    <cellStyle name="Normal 7 6" xfId="495" xr:uid="{00000000-0005-0000-0000-0000D9040000}"/>
    <cellStyle name="Normal 8" xfId="55" xr:uid="{00000000-0005-0000-0000-0000DA040000}"/>
    <cellStyle name="Normal 8 2" xfId="153" xr:uid="{00000000-0005-0000-0000-0000DB040000}"/>
    <cellStyle name="Normal 8 2 2" xfId="645" xr:uid="{00000000-0005-0000-0000-0000DC040000}"/>
    <cellStyle name="Normal 8 2 3" xfId="1115" xr:uid="{00000000-0005-0000-0000-0000DD040000}"/>
    <cellStyle name="Normal 8 3" xfId="236" xr:uid="{00000000-0005-0000-0000-0000DE040000}"/>
    <cellStyle name="Normal 8 3 2" xfId="728" xr:uid="{00000000-0005-0000-0000-0000DF040000}"/>
    <cellStyle name="Normal 8 3 3" xfId="1198" xr:uid="{00000000-0005-0000-0000-0000E0040000}"/>
    <cellStyle name="Normal 8 4" xfId="471" xr:uid="{00000000-0005-0000-0000-0000E1040000}"/>
    <cellStyle name="Normal 8 5" xfId="548" xr:uid="{00000000-0005-0000-0000-0000E2040000}"/>
    <cellStyle name="Normal 8 6" xfId="524" xr:uid="{00000000-0005-0000-0000-0000E3040000}"/>
    <cellStyle name="Normal 9" xfId="316" xr:uid="{00000000-0005-0000-0000-0000E4040000}"/>
    <cellStyle name="Normal 9 2" xfId="988" xr:uid="{00000000-0005-0000-0000-0000E5040000}"/>
    <cellStyle name="Normal 9 3" xfId="529" xr:uid="{00000000-0005-0000-0000-0000E6040000}"/>
    <cellStyle name="Normal 9 4" xfId="989" xr:uid="{00000000-0005-0000-0000-0000E7040000}"/>
    <cellStyle name="Normal_mnabe-masaraf-85" xfId="1493" xr:uid="{D8687984-8C54-4F40-9EFC-1F4E9936715B}"/>
    <cellStyle name="Normal_درآمدها و هزینه های سالنامه" xfId="1442" xr:uid="{30982165-EF8D-44F2-BAF4-B2B965081E54}"/>
    <cellStyle name="Note 10" xfId="98" xr:uid="{00000000-0005-0000-0000-0000E8040000}"/>
    <cellStyle name="Note 10 2" xfId="194" xr:uid="{00000000-0005-0000-0000-0000E9040000}"/>
    <cellStyle name="Note 10 2 2" xfId="686" xr:uid="{00000000-0005-0000-0000-0000EA040000}"/>
    <cellStyle name="Note 10 2 2 2" xfId="991" xr:uid="{00000000-0005-0000-0000-0000EB040000}"/>
    <cellStyle name="Note 10 2 2 3" xfId="1428" xr:uid="{00000000-0005-0000-0000-0000EC040000}"/>
    <cellStyle name="Note 10 2 3" xfId="528" xr:uid="{00000000-0005-0000-0000-0000ED040000}"/>
    <cellStyle name="Note 10 2 4" xfId="993" xr:uid="{00000000-0005-0000-0000-0000EE040000}"/>
    <cellStyle name="Note 10 2 5" xfId="1156" xr:uid="{00000000-0005-0000-0000-0000EF040000}"/>
    <cellStyle name="Note 10 3" xfId="277" xr:uid="{00000000-0005-0000-0000-0000F0040000}"/>
    <cellStyle name="Note 10 3 2" xfId="769" xr:uid="{00000000-0005-0000-0000-0000F1040000}"/>
    <cellStyle name="Note 10 3 3" xfId="1239" xr:uid="{00000000-0005-0000-0000-0000F2040000}"/>
    <cellStyle name="Note 10 4" xfId="591" xr:uid="{00000000-0005-0000-0000-0000F3040000}"/>
    <cellStyle name="Note 10 4 2" xfId="990" xr:uid="{00000000-0005-0000-0000-0000F4040000}"/>
    <cellStyle name="Note 10 4 3" xfId="1427" xr:uid="{00000000-0005-0000-0000-0000F5040000}"/>
    <cellStyle name="Note 10 5" xfId="527" xr:uid="{00000000-0005-0000-0000-0000F6040000}"/>
    <cellStyle name="Note 10 6" xfId="992" xr:uid="{00000000-0005-0000-0000-0000F7040000}"/>
    <cellStyle name="Note 10 7" xfId="1061" xr:uid="{00000000-0005-0000-0000-0000F8040000}"/>
    <cellStyle name="Note 11" xfId="95" xr:uid="{00000000-0005-0000-0000-0000F9040000}"/>
    <cellStyle name="Note 11 2" xfId="192" xr:uid="{00000000-0005-0000-0000-0000FA040000}"/>
    <cellStyle name="Note 11 2 2" xfId="684" xr:uid="{00000000-0005-0000-0000-0000FB040000}"/>
    <cellStyle name="Note 11 2 3" xfId="1154" xr:uid="{00000000-0005-0000-0000-0000FC040000}"/>
    <cellStyle name="Note 11 3" xfId="275" xr:uid="{00000000-0005-0000-0000-0000FD040000}"/>
    <cellStyle name="Note 11 3 2" xfId="767" xr:uid="{00000000-0005-0000-0000-0000FE040000}"/>
    <cellStyle name="Note 11 3 3" xfId="1237" xr:uid="{00000000-0005-0000-0000-0000FF040000}"/>
    <cellStyle name="Note 11 4" xfId="588" xr:uid="{00000000-0005-0000-0000-000000050000}"/>
    <cellStyle name="Note 11 5" xfId="1058" xr:uid="{00000000-0005-0000-0000-000001050000}"/>
    <cellStyle name="Note 12" xfId="93" xr:uid="{00000000-0005-0000-0000-000002050000}"/>
    <cellStyle name="Note 12 2" xfId="586" xr:uid="{00000000-0005-0000-0000-000003050000}"/>
    <cellStyle name="Note 12 3" xfId="1056" xr:uid="{00000000-0005-0000-0000-000004050000}"/>
    <cellStyle name="Note 13" xfId="96" xr:uid="{00000000-0005-0000-0000-000005050000}"/>
    <cellStyle name="Note 13 2" xfId="589" xr:uid="{00000000-0005-0000-0000-000006050000}"/>
    <cellStyle name="Note 13 3" xfId="1059" xr:uid="{00000000-0005-0000-0000-000007050000}"/>
    <cellStyle name="Note 14" xfId="303" xr:uid="{00000000-0005-0000-0000-000008050000}"/>
    <cellStyle name="Note 14 2" xfId="795" xr:uid="{00000000-0005-0000-0000-000009050000}"/>
    <cellStyle name="Note 14 3" xfId="1265" xr:uid="{00000000-0005-0000-0000-00000A050000}"/>
    <cellStyle name="Note 15" xfId="324" xr:uid="{00000000-0005-0000-0000-00000B050000}"/>
    <cellStyle name="Note 15 2" xfId="815" xr:uid="{00000000-0005-0000-0000-00000C050000}"/>
    <cellStyle name="Note 15 3" xfId="1284" xr:uid="{00000000-0005-0000-0000-00000D050000}"/>
    <cellStyle name="Note 16" xfId="321" xr:uid="{00000000-0005-0000-0000-00000E050000}"/>
    <cellStyle name="Note 16 2" xfId="812" xr:uid="{00000000-0005-0000-0000-00000F050000}"/>
    <cellStyle name="Note 16 3" xfId="1281" xr:uid="{00000000-0005-0000-0000-000010050000}"/>
    <cellStyle name="Note 17" xfId="320" xr:uid="{00000000-0005-0000-0000-000011050000}"/>
    <cellStyle name="Note 17 2" xfId="811" xr:uid="{00000000-0005-0000-0000-000012050000}"/>
    <cellStyle name="Note 17 3" xfId="1280" xr:uid="{00000000-0005-0000-0000-000013050000}"/>
    <cellStyle name="Note 18" xfId="363" xr:uid="{00000000-0005-0000-0000-000014050000}"/>
    <cellStyle name="Note 18 2" xfId="854" xr:uid="{00000000-0005-0000-0000-000015050000}"/>
    <cellStyle name="Note 18 3" xfId="1323" xr:uid="{00000000-0005-0000-0000-000016050000}"/>
    <cellStyle name="Note 19" xfId="361" xr:uid="{00000000-0005-0000-0000-000017050000}"/>
    <cellStyle name="Note 19 2" xfId="852" xr:uid="{00000000-0005-0000-0000-000018050000}"/>
    <cellStyle name="Note 19 3" xfId="1321" xr:uid="{00000000-0005-0000-0000-000019050000}"/>
    <cellStyle name="Note 2" xfId="51" xr:uid="{00000000-0005-0000-0000-00001A050000}"/>
    <cellStyle name="Note 2 2" xfId="149" xr:uid="{00000000-0005-0000-0000-00001B050000}"/>
    <cellStyle name="Note 2 2 2" xfId="641" xr:uid="{00000000-0005-0000-0000-00001C050000}"/>
    <cellStyle name="Note 2 2 2 2" xfId="994" xr:uid="{00000000-0005-0000-0000-00001D050000}"/>
    <cellStyle name="Note 2 2 2 3" xfId="1429" xr:uid="{00000000-0005-0000-0000-00001E050000}"/>
    <cellStyle name="Note 2 2 3" xfId="1014" xr:uid="{00000000-0005-0000-0000-00001F050000}"/>
    <cellStyle name="Note 2 2 4" xfId="996" xr:uid="{00000000-0005-0000-0000-000020050000}"/>
    <cellStyle name="Note 2 2 5" xfId="1111" xr:uid="{00000000-0005-0000-0000-000021050000}"/>
    <cellStyle name="Note 2 3" xfId="232" xr:uid="{00000000-0005-0000-0000-000022050000}"/>
    <cellStyle name="Note 2 3 2" xfId="724" xr:uid="{00000000-0005-0000-0000-000023050000}"/>
    <cellStyle name="Note 2 3 3" xfId="1194" xr:uid="{00000000-0005-0000-0000-000024050000}"/>
    <cellStyle name="Note 2 4" xfId="544" xr:uid="{00000000-0005-0000-0000-000025050000}"/>
    <cellStyle name="Note 2 5" xfId="513" xr:uid="{00000000-0005-0000-0000-000026050000}"/>
    <cellStyle name="Note 20" xfId="391" xr:uid="{00000000-0005-0000-0000-000027050000}"/>
    <cellStyle name="Note 20 2" xfId="882" xr:uid="{00000000-0005-0000-0000-000028050000}"/>
    <cellStyle name="Note 20 3" xfId="1351" xr:uid="{00000000-0005-0000-0000-000029050000}"/>
    <cellStyle name="Note 21" xfId="389" xr:uid="{00000000-0005-0000-0000-00002A050000}"/>
    <cellStyle name="Note 21 2" xfId="880" xr:uid="{00000000-0005-0000-0000-00002B050000}"/>
    <cellStyle name="Note 21 3" xfId="1349" xr:uid="{00000000-0005-0000-0000-00002C050000}"/>
    <cellStyle name="Note 22" xfId="388" xr:uid="{00000000-0005-0000-0000-00002D050000}"/>
    <cellStyle name="Note 22 2" xfId="879" xr:uid="{00000000-0005-0000-0000-00002E050000}"/>
    <cellStyle name="Note 22 3" xfId="1348" xr:uid="{00000000-0005-0000-0000-00002F050000}"/>
    <cellStyle name="Note 23" xfId="429" xr:uid="{00000000-0005-0000-0000-000030050000}"/>
    <cellStyle name="Note 23 2" xfId="920" xr:uid="{00000000-0005-0000-0000-000031050000}"/>
    <cellStyle name="Note 23 3" xfId="1389" xr:uid="{00000000-0005-0000-0000-000032050000}"/>
    <cellStyle name="Note 24" xfId="443" xr:uid="{00000000-0005-0000-0000-000033050000}"/>
    <cellStyle name="Note 24 2" xfId="934" xr:uid="{00000000-0005-0000-0000-000034050000}"/>
    <cellStyle name="Note 24 3" xfId="1403" xr:uid="{00000000-0005-0000-0000-000035050000}"/>
    <cellStyle name="Note 25" xfId="499" xr:uid="{00000000-0005-0000-0000-000036050000}"/>
    <cellStyle name="Note 26" xfId="974" xr:uid="{00000000-0005-0000-0000-000037050000}"/>
    <cellStyle name="Note 27" xfId="1456" xr:uid="{85B2DEF6-4CDB-476D-B8D8-9C46E093F105}"/>
    <cellStyle name="Note 3" xfId="47" xr:uid="{00000000-0005-0000-0000-000038050000}"/>
    <cellStyle name="Note 3 2" xfId="145" xr:uid="{00000000-0005-0000-0000-000039050000}"/>
    <cellStyle name="Note 3 2 2" xfId="637" xr:uid="{00000000-0005-0000-0000-00003A050000}"/>
    <cellStyle name="Note 3 2 2 2" xfId="995" xr:uid="{00000000-0005-0000-0000-00003B050000}"/>
    <cellStyle name="Note 3 2 2 3" xfId="1430" xr:uid="{00000000-0005-0000-0000-00003C050000}"/>
    <cellStyle name="Note 3 2 3" xfId="1015" xr:uid="{00000000-0005-0000-0000-00003D050000}"/>
    <cellStyle name="Note 3 2 4" xfId="999" xr:uid="{00000000-0005-0000-0000-00003E050000}"/>
    <cellStyle name="Note 3 2 5" xfId="1107" xr:uid="{00000000-0005-0000-0000-00003F050000}"/>
    <cellStyle name="Note 3 3" xfId="228" xr:uid="{00000000-0005-0000-0000-000040050000}"/>
    <cellStyle name="Note 3 3 2" xfId="720" xr:uid="{00000000-0005-0000-0000-000041050000}"/>
    <cellStyle name="Note 3 3 3" xfId="1190" xr:uid="{00000000-0005-0000-0000-000042050000}"/>
    <cellStyle name="Note 3 4" xfId="540" xr:uid="{00000000-0005-0000-0000-000043050000}"/>
    <cellStyle name="Note 3 5" xfId="496" xr:uid="{00000000-0005-0000-0000-000044050000}"/>
    <cellStyle name="Note 4" xfId="45" xr:uid="{00000000-0005-0000-0000-000045050000}"/>
    <cellStyle name="Note 4 2" xfId="143" xr:uid="{00000000-0005-0000-0000-000046050000}"/>
    <cellStyle name="Note 4 2 2" xfId="635" xr:uid="{00000000-0005-0000-0000-000047050000}"/>
    <cellStyle name="Note 4 2 2 2" xfId="997" xr:uid="{00000000-0005-0000-0000-000048050000}"/>
    <cellStyle name="Note 4 2 2 3" xfId="1431" xr:uid="{00000000-0005-0000-0000-000049050000}"/>
    <cellStyle name="Note 4 2 3" xfId="1016" xr:uid="{00000000-0005-0000-0000-00004A050000}"/>
    <cellStyle name="Note 4 2 4" xfId="1001" xr:uid="{00000000-0005-0000-0000-00004B050000}"/>
    <cellStyle name="Note 4 2 5" xfId="1105" xr:uid="{00000000-0005-0000-0000-00004C050000}"/>
    <cellStyle name="Note 4 3" xfId="226" xr:uid="{00000000-0005-0000-0000-00004D050000}"/>
    <cellStyle name="Note 4 3 2" xfId="718" xr:uid="{00000000-0005-0000-0000-00004E050000}"/>
    <cellStyle name="Note 4 3 3" xfId="1188" xr:uid="{00000000-0005-0000-0000-00004F050000}"/>
    <cellStyle name="Note 4 4" xfId="538" xr:uid="{00000000-0005-0000-0000-000050050000}"/>
    <cellStyle name="Note 4 5" xfId="500" xr:uid="{00000000-0005-0000-0000-000051050000}"/>
    <cellStyle name="Note 5" xfId="50" xr:uid="{00000000-0005-0000-0000-000052050000}"/>
    <cellStyle name="Note 5 2" xfId="148" xr:uid="{00000000-0005-0000-0000-000053050000}"/>
    <cellStyle name="Note 5 2 2" xfId="640" xr:uid="{00000000-0005-0000-0000-000054050000}"/>
    <cellStyle name="Note 5 2 2 2" xfId="998" xr:uid="{00000000-0005-0000-0000-000055050000}"/>
    <cellStyle name="Note 5 2 2 3" xfId="1432" xr:uid="{00000000-0005-0000-0000-000056050000}"/>
    <cellStyle name="Note 5 2 3" xfId="1017" xr:uid="{00000000-0005-0000-0000-000057050000}"/>
    <cellStyle name="Note 5 2 4" xfId="1004" xr:uid="{00000000-0005-0000-0000-000058050000}"/>
    <cellStyle name="Note 5 2 5" xfId="1110" xr:uid="{00000000-0005-0000-0000-000059050000}"/>
    <cellStyle name="Note 5 3" xfId="231" xr:uid="{00000000-0005-0000-0000-00005A050000}"/>
    <cellStyle name="Note 5 3 2" xfId="723" xr:uid="{00000000-0005-0000-0000-00005B050000}"/>
    <cellStyle name="Note 5 3 3" xfId="1193" xr:uid="{00000000-0005-0000-0000-00005C050000}"/>
    <cellStyle name="Note 5 4" xfId="543" xr:uid="{00000000-0005-0000-0000-00005D050000}"/>
    <cellStyle name="Note 5 5" xfId="517" xr:uid="{00000000-0005-0000-0000-00005E050000}"/>
    <cellStyle name="Note 6" xfId="52" xr:uid="{00000000-0005-0000-0000-00005F050000}"/>
    <cellStyle name="Note 6 2" xfId="150" xr:uid="{00000000-0005-0000-0000-000060050000}"/>
    <cellStyle name="Note 6 2 2" xfId="642" xr:uid="{00000000-0005-0000-0000-000061050000}"/>
    <cellStyle name="Note 6 2 2 2" xfId="1000" xr:uid="{00000000-0005-0000-0000-000062050000}"/>
    <cellStyle name="Note 6 2 2 3" xfId="1433" xr:uid="{00000000-0005-0000-0000-000063050000}"/>
    <cellStyle name="Note 6 2 3" xfId="1018" xr:uid="{00000000-0005-0000-0000-000064050000}"/>
    <cellStyle name="Note 6 2 4" xfId="1006" xr:uid="{00000000-0005-0000-0000-000065050000}"/>
    <cellStyle name="Note 6 2 5" xfId="1112" xr:uid="{00000000-0005-0000-0000-000066050000}"/>
    <cellStyle name="Note 6 3" xfId="233" xr:uid="{00000000-0005-0000-0000-000067050000}"/>
    <cellStyle name="Note 6 3 2" xfId="725" xr:uid="{00000000-0005-0000-0000-000068050000}"/>
    <cellStyle name="Note 6 3 3" xfId="1195" xr:uid="{00000000-0005-0000-0000-000069050000}"/>
    <cellStyle name="Note 6 4" xfId="545" xr:uid="{00000000-0005-0000-0000-00006A050000}"/>
    <cellStyle name="Note 6 5" xfId="509" xr:uid="{00000000-0005-0000-0000-00006B050000}"/>
    <cellStyle name="Note 7" xfId="56" xr:uid="{00000000-0005-0000-0000-00006C050000}"/>
    <cellStyle name="Note 7 2" xfId="154" xr:uid="{00000000-0005-0000-0000-00006D050000}"/>
    <cellStyle name="Note 7 2 2" xfId="646" xr:uid="{00000000-0005-0000-0000-00006E050000}"/>
    <cellStyle name="Note 7 2 2 2" xfId="1002" xr:uid="{00000000-0005-0000-0000-00006F050000}"/>
    <cellStyle name="Note 7 2 2 3" xfId="1434" xr:uid="{00000000-0005-0000-0000-000070050000}"/>
    <cellStyle name="Note 7 2 3" xfId="1019" xr:uid="{00000000-0005-0000-0000-000071050000}"/>
    <cellStyle name="Note 7 2 4" xfId="1013" xr:uid="{00000000-0005-0000-0000-000072050000}"/>
    <cellStyle name="Note 7 2 5" xfId="1116" xr:uid="{00000000-0005-0000-0000-000073050000}"/>
    <cellStyle name="Note 7 3" xfId="237" xr:uid="{00000000-0005-0000-0000-000074050000}"/>
    <cellStyle name="Note 7 3 2" xfId="729" xr:uid="{00000000-0005-0000-0000-000075050000}"/>
    <cellStyle name="Note 7 3 3" xfId="1199" xr:uid="{00000000-0005-0000-0000-000076050000}"/>
    <cellStyle name="Note 7 4" xfId="549" xr:uid="{00000000-0005-0000-0000-000077050000}"/>
    <cellStyle name="Note 7 5" xfId="520" xr:uid="{00000000-0005-0000-0000-000078050000}"/>
    <cellStyle name="Note 8" xfId="54" xr:uid="{00000000-0005-0000-0000-000079050000}"/>
    <cellStyle name="Note 8 2" xfId="152" xr:uid="{00000000-0005-0000-0000-00007A050000}"/>
    <cellStyle name="Note 8 2 2" xfId="644" xr:uid="{00000000-0005-0000-0000-00007B050000}"/>
    <cellStyle name="Note 8 2 2 2" xfId="1003" xr:uid="{00000000-0005-0000-0000-00007C050000}"/>
    <cellStyle name="Note 8 2 2 3" xfId="1435" xr:uid="{00000000-0005-0000-0000-00007D050000}"/>
    <cellStyle name="Note 8 2 3" xfId="1020" xr:uid="{00000000-0005-0000-0000-00007E050000}"/>
    <cellStyle name="Note 8 2 4" xfId="1022" xr:uid="{00000000-0005-0000-0000-00007F050000}"/>
    <cellStyle name="Note 8 2 5" xfId="1114" xr:uid="{00000000-0005-0000-0000-000080050000}"/>
    <cellStyle name="Note 8 3" xfId="235" xr:uid="{00000000-0005-0000-0000-000081050000}"/>
    <cellStyle name="Note 8 3 2" xfId="727" xr:uid="{00000000-0005-0000-0000-000082050000}"/>
    <cellStyle name="Note 8 3 3" xfId="1197" xr:uid="{00000000-0005-0000-0000-000083050000}"/>
    <cellStyle name="Note 8 4" xfId="547" xr:uid="{00000000-0005-0000-0000-000084050000}"/>
    <cellStyle name="Note 8 5" xfId="501" xr:uid="{00000000-0005-0000-0000-000085050000}"/>
    <cellStyle name="Note 9" xfId="53" xr:uid="{00000000-0005-0000-0000-000086050000}"/>
    <cellStyle name="Note 9 2" xfId="151" xr:uid="{00000000-0005-0000-0000-000087050000}"/>
    <cellStyle name="Note 9 2 2" xfId="643" xr:uid="{00000000-0005-0000-0000-000088050000}"/>
    <cellStyle name="Note 9 2 2 2" xfId="1005" xr:uid="{00000000-0005-0000-0000-000089050000}"/>
    <cellStyle name="Note 9 2 2 3" xfId="1436" xr:uid="{00000000-0005-0000-0000-00008A050000}"/>
    <cellStyle name="Note 9 2 3" xfId="1021" xr:uid="{00000000-0005-0000-0000-00008B050000}"/>
    <cellStyle name="Note 9 2 4" xfId="1023" xr:uid="{00000000-0005-0000-0000-00008C050000}"/>
    <cellStyle name="Note 9 2 5" xfId="1113" xr:uid="{00000000-0005-0000-0000-00008D050000}"/>
    <cellStyle name="Note 9 3" xfId="234" xr:uid="{00000000-0005-0000-0000-00008E050000}"/>
    <cellStyle name="Note 9 3 2" xfId="726" xr:uid="{00000000-0005-0000-0000-00008F050000}"/>
    <cellStyle name="Note 9 3 3" xfId="1196" xr:uid="{00000000-0005-0000-0000-000090050000}"/>
    <cellStyle name="Note 9 4" xfId="546" xr:uid="{00000000-0005-0000-0000-000091050000}"/>
    <cellStyle name="Note 9 5" xfId="505" xr:uid="{00000000-0005-0000-0000-000092050000}"/>
    <cellStyle name="Output" xfId="13" builtinId="21" customBuiltin="1"/>
    <cellStyle name="Percent 2" xfId="1007" xr:uid="{00000000-0005-0000-0000-000094050000}"/>
    <cellStyle name="Percent 3" xfId="1008" xr:uid="{00000000-0005-0000-0000-000095050000}"/>
    <cellStyle name="Percent 3 2" xfId="1009" xr:uid="{00000000-0005-0000-0000-000096050000}"/>
    <cellStyle name="Percent 4" xfId="1010" xr:uid="{00000000-0005-0000-0000-000097050000}"/>
    <cellStyle name="Percent 4 2" xfId="1011" xr:uid="{00000000-0005-0000-0000-000098050000}"/>
    <cellStyle name="Percent 5" xfId="1012" xr:uid="{00000000-0005-0000-0000-000099050000}"/>
    <cellStyle name="Percent 6" xfId="1494" xr:uid="{A1343C12-C929-4A75-B35E-F3B726A5B818}"/>
    <cellStyle name="Title" xfId="4" builtinId="15" customBuiltin="1"/>
    <cellStyle name="Title 2" xfId="1453" xr:uid="{99A88435-92DF-4AD6-BAAD-511409E5A8A9}"/>
    <cellStyle name="Total" xfId="19" builtinId="25" customBuiltin="1"/>
    <cellStyle name="Warning Text" xfId="17" builtinId="11"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01000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8E254"/>
      <color rgb="FFB1E97F"/>
      <color rgb="FF9999FF"/>
      <color rgb="FFFBFF5B"/>
      <color rgb="FF77AD41"/>
      <color rgb="FF44782A"/>
      <color rgb="FFFFCC00"/>
      <color rgb="FFEBE600"/>
      <color rgb="FFF7923F"/>
      <color rgb="FFF0E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15</xdr:col>
      <xdr:colOff>57150</xdr:colOff>
      <xdr:row>0</xdr:row>
      <xdr:rowOff>47625</xdr:rowOff>
    </xdr:from>
    <xdr:to>
      <xdr:col>17</xdr:col>
      <xdr:colOff>419100</xdr:colOff>
      <xdr:row>0</xdr:row>
      <xdr:rowOff>314325</xdr:rowOff>
    </xdr:to>
    <xdr:sp macro="" textlink="">
      <xdr:nvSpPr>
        <xdr:cNvPr id="2" name="Rectangle: Rounded Corners 1">
          <a:extLst>
            <a:ext uri="{FF2B5EF4-FFF2-40B4-BE49-F238E27FC236}">
              <a16:creationId xmlns:a16="http://schemas.microsoft.com/office/drawing/2014/main" id="{BECCAABE-742D-426C-9CBF-EA7415FF73A0}"/>
            </a:ext>
          </a:extLst>
        </xdr:cNvPr>
        <xdr:cNvSpPr/>
      </xdr:nvSpPr>
      <xdr:spPr bwMode="auto">
        <a:xfrm>
          <a:off x="10294705725" y="47625"/>
          <a:ext cx="1581150" cy="266700"/>
        </a:xfrm>
        <a:prstGeom prst="roundRect">
          <a:avLst/>
        </a:prstGeom>
        <a:noFill/>
        <a:ln w="9525" cap="flat" cmpd="sng" algn="ctr">
          <a:noFill/>
          <a:prstDash val="solid"/>
          <a:round/>
          <a:headEnd type="none" w="med" len="med"/>
          <a:tailEnd type="none" w="med" len="med"/>
        </a:ln>
        <a:effectLst/>
      </xdr:spPr>
      <xdr:txBody>
        <a:bodyPr vertOverflow="clip" vert="vert" wrap="square" lIns="18288" tIns="0" rIns="0" bIns="0" rtlCol="0" anchor="ctr" upright="1"/>
        <a:lstStyle/>
        <a:p>
          <a:pPr algn="r" rtl="1"/>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vert="vert"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vert="vert"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2B62B-06BA-42D2-A75B-D8E28060E6D3}">
  <dimension ref="B1:G96"/>
  <sheetViews>
    <sheetView rightToLeft="1" view="pageBreakPreview" topLeftCell="A74" zoomScaleNormal="100" zoomScaleSheetLayoutView="100" workbookViewId="0">
      <selection activeCell="B79" sqref="B79:B92"/>
    </sheetView>
  </sheetViews>
  <sheetFormatPr defaultRowHeight="12.75"/>
  <cols>
    <col min="1" max="1" width="3.85546875" customWidth="1"/>
    <col min="2" max="2" width="108.42578125" customWidth="1"/>
    <col min="7" max="7" width="11" customWidth="1"/>
  </cols>
  <sheetData>
    <row r="1" spans="2:7" ht="21.75">
      <c r="B1" s="121"/>
    </row>
    <row r="2" spans="2:7" ht="21.75">
      <c r="B2" s="121"/>
    </row>
    <row r="3" spans="2:7" ht="21.75">
      <c r="B3" s="121" t="s">
        <v>319</v>
      </c>
      <c r="C3" s="121" t="s">
        <v>320</v>
      </c>
    </row>
    <row r="4" spans="2:7" ht="21.75">
      <c r="B4" s="121"/>
    </row>
    <row r="5" spans="2:7" ht="21.75">
      <c r="B5" s="121" t="s">
        <v>322</v>
      </c>
    </row>
    <row r="6" spans="2:7" ht="21.75">
      <c r="B6" s="121" t="s">
        <v>321</v>
      </c>
    </row>
    <row r="7" spans="2:7" ht="21.75">
      <c r="B7" s="121" t="s">
        <v>374</v>
      </c>
    </row>
    <row r="8" spans="2:7" ht="21.75">
      <c r="B8" s="121" t="s">
        <v>373</v>
      </c>
      <c r="C8" s="121"/>
      <c r="D8" s="121"/>
      <c r="E8" s="121"/>
      <c r="F8" s="121"/>
      <c r="G8" s="121"/>
    </row>
    <row r="9" spans="2:7" ht="21.75">
      <c r="B9" s="121" t="s">
        <v>372</v>
      </c>
      <c r="C9" s="121"/>
      <c r="D9" s="121"/>
      <c r="E9" s="121"/>
      <c r="F9" s="121"/>
      <c r="G9" s="121"/>
    </row>
    <row r="10" spans="2:7" ht="21.75">
      <c r="B10" s="121" t="s">
        <v>371</v>
      </c>
      <c r="C10" s="121"/>
      <c r="D10" s="121"/>
      <c r="E10" s="121"/>
      <c r="F10" s="121"/>
      <c r="G10" s="121"/>
    </row>
    <row r="11" spans="2:7" ht="21.75">
      <c r="B11" s="121" t="s">
        <v>376</v>
      </c>
      <c r="C11" s="121"/>
      <c r="D11" s="121"/>
      <c r="E11" s="121"/>
      <c r="F11" s="121"/>
      <c r="G11" s="121"/>
    </row>
    <row r="12" spans="2:7" ht="21.75">
      <c r="B12" s="121" t="s">
        <v>375</v>
      </c>
      <c r="C12" s="121"/>
      <c r="D12" s="121"/>
      <c r="E12" s="121"/>
      <c r="F12" s="121"/>
      <c r="G12" s="121"/>
    </row>
    <row r="13" spans="2:7" ht="21.75">
      <c r="B13" s="121" t="s">
        <v>323</v>
      </c>
      <c r="C13" s="121"/>
      <c r="D13" s="121"/>
      <c r="E13" s="121"/>
      <c r="F13" s="121"/>
      <c r="G13" s="121"/>
    </row>
    <row r="14" spans="2:7" ht="21.75">
      <c r="B14" s="121" t="s">
        <v>377</v>
      </c>
      <c r="C14" s="121"/>
      <c r="D14" s="121"/>
      <c r="E14" s="121"/>
      <c r="F14" s="121"/>
      <c r="G14" s="121"/>
    </row>
    <row r="15" spans="2:7" ht="21.75">
      <c r="B15" s="121" t="s">
        <v>324</v>
      </c>
      <c r="C15" s="121"/>
      <c r="D15" s="121"/>
      <c r="E15" s="121"/>
      <c r="F15" s="121"/>
      <c r="G15" s="121"/>
    </row>
    <row r="16" spans="2:7" ht="21.75">
      <c r="B16" s="121" t="s">
        <v>325</v>
      </c>
      <c r="C16" s="121"/>
      <c r="D16" s="121"/>
      <c r="E16" s="121"/>
      <c r="F16" s="121"/>
      <c r="G16" s="121"/>
    </row>
    <row r="17" spans="2:7" ht="21.75">
      <c r="B17" s="121" t="s">
        <v>326</v>
      </c>
      <c r="C17" s="121"/>
      <c r="D17" s="121"/>
      <c r="E17" s="121"/>
      <c r="F17" s="121"/>
      <c r="G17" s="121"/>
    </row>
    <row r="18" spans="2:7" ht="21.75">
      <c r="B18" s="121" t="s">
        <v>327</v>
      </c>
      <c r="C18" s="121"/>
      <c r="D18" s="121"/>
      <c r="E18" s="121"/>
      <c r="F18" s="121"/>
      <c r="G18" s="121"/>
    </row>
    <row r="19" spans="2:7" ht="21.75">
      <c r="B19" s="121" t="s">
        <v>328</v>
      </c>
      <c r="C19" s="121"/>
      <c r="D19" s="121"/>
      <c r="E19" s="121"/>
      <c r="F19" s="121"/>
      <c r="G19" s="121"/>
    </row>
    <row r="20" spans="2:7" ht="21.75">
      <c r="B20" s="121" t="s">
        <v>329</v>
      </c>
      <c r="C20" s="121"/>
      <c r="D20" s="121"/>
      <c r="E20" s="121"/>
      <c r="F20" s="121"/>
      <c r="G20" s="121"/>
    </row>
    <row r="21" spans="2:7" ht="21.75">
      <c r="B21" s="121" t="s">
        <v>330</v>
      </c>
      <c r="C21" s="121"/>
      <c r="D21" s="121"/>
      <c r="E21" s="121"/>
      <c r="F21" s="121"/>
      <c r="G21" s="121"/>
    </row>
    <row r="22" spans="2:7" ht="21.75">
      <c r="B22" s="121" t="s">
        <v>331</v>
      </c>
      <c r="C22" s="121"/>
      <c r="D22" s="121"/>
      <c r="E22" s="121"/>
      <c r="F22" s="121"/>
      <c r="G22" s="121"/>
    </row>
    <row r="23" spans="2:7" ht="21.75">
      <c r="B23" s="121" t="s">
        <v>333</v>
      </c>
      <c r="C23" s="121"/>
      <c r="D23" s="121"/>
      <c r="E23" s="121"/>
      <c r="F23" s="121"/>
      <c r="G23" s="121"/>
    </row>
    <row r="24" spans="2:7" ht="21.75">
      <c r="B24" s="121" t="s">
        <v>332</v>
      </c>
      <c r="C24" s="121"/>
      <c r="D24" s="121"/>
      <c r="E24" s="121"/>
      <c r="F24" s="121"/>
      <c r="G24" s="121"/>
    </row>
    <row r="25" spans="2:7" ht="21.75">
      <c r="B25" s="121" t="s">
        <v>334</v>
      </c>
      <c r="C25" s="121"/>
      <c r="D25" s="121"/>
      <c r="E25" s="121"/>
      <c r="F25" s="121"/>
      <c r="G25" s="121"/>
    </row>
    <row r="26" spans="2:7" ht="21.75">
      <c r="B26" s="121" t="s">
        <v>335</v>
      </c>
      <c r="C26" s="121"/>
      <c r="D26" s="121"/>
      <c r="E26" s="121"/>
      <c r="F26" s="121"/>
      <c r="G26" s="121"/>
    </row>
    <row r="27" spans="2:7" ht="21.75">
      <c r="B27" s="121" t="s">
        <v>336</v>
      </c>
      <c r="C27" s="121"/>
      <c r="D27" s="121"/>
      <c r="E27" s="121"/>
      <c r="F27" s="121"/>
      <c r="G27" s="121"/>
    </row>
    <row r="28" spans="2:7" ht="21.75">
      <c r="B28" s="121" t="s">
        <v>337</v>
      </c>
      <c r="C28" s="121"/>
      <c r="D28" s="121"/>
      <c r="E28" s="121"/>
      <c r="F28" s="121"/>
      <c r="G28" s="121"/>
    </row>
    <row r="29" spans="2:7" ht="21.75">
      <c r="B29" s="121" t="s">
        <v>338</v>
      </c>
      <c r="C29" s="121"/>
      <c r="D29" s="121"/>
      <c r="E29" s="121"/>
      <c r="F29" s="121"/>
      <c r="G29" s="121"/>
    </row>
    <row r="30" spans="2:7" ht="21.75">
      <c r="B30" s="121" t="s">
        <v>339</v>
      </c>
      <c r="C30" s="121"/>
      <c r="D30" s="121"/>
      <c r="E30" s="121"/>
      <c r="F30" s="121"/>
      <c r="G30" s="121"/>
    </row>
    <row r="31" spans="2:7" ht="21.75">
      <c r="B31" s="121" t="s">
        <v>340</v>
      </c>
      <c r="C31" s="121"/>
      <c r="D31" s="121"/>
      <c r="E31" s="121"/>
      <c r="F31" s="121"/>
      <c r="G31" s="121"/>
    </row>
    <row r="32" spans="2:7" ht="21.75">
      <c r="B32" s="121" t="s">
        <v>341</v>
      </c>
      <c r="C32" s="121"/>
      <c r="D32" s="121"/>
      <c r="E32" s="121"/>
      <c r="F32" s="121"/>
      <c r="G32" s="121"/>
    </row>
    <row r="33" spans="2:7" ht="21.75">
      <c r="B33" s="121" t="s">
        <v>342</v>
      </c>
      <c r="C33" s="121"/>
      <c r="D33" s="121"/>
      <c r="E33" s="121"/>
      <c r="F33" s="121"/>
      <c r="G33" s="121"/>
    </row>
    <row r="34" spans="2:7" ht="21.75">
      <c r="B34" s="121" t="s">
        <v>343</v>
      </c>
      <c r="C34" s="121"/>
      <c r="D34" s="121"/>
      <c r="E34" s="121"/>
      <c r="F34" s="121"/>
      <c r="G34" s="121"/>
    </row>
    <row r="35" spans="2:7" ht="21.75">
      <c r="B35" s="121" t="s">
        <v>348</v>
      </c>
      <c r="C35" s="121"/>
      <c r="D35" s="121"/>
      <c r="E35" s="121"/>
      <c r="F35" s="121"/>
      <c r="G35" s="121"/>
    </row>
    <row r="36" spans="2:7" ht="21.75">
      <c r="B36" s="121" t="s">
        <v>344</v>
      </c>
      <c r="C36" s="121"/>
      <c r="D36" s="121"/>
      <c r="E36" s="121"/>
      <c r="F36" s="121"/>
      <c r="G36" s="121"/>
    </row>
    <row r="37" spans="2:7" ht="21.75">
      <c r="B37" s="121" t="s">
        <v>345</v>
      </c>
      <c r="C37" s="121"/>
      <c r="D37" s="121"/>
      <c r="E37" s="121"/>
      <c r="F37" s="121"/>
      <c r="G37" s="121"/>
    </row>
    <row r="38" spans="2:7" ht="21.75">
      <c r="B38" s="121" t="s">
        <v>349</v>
      </c>
      <c r="C38" s="121"/>
      <c r="D38" s="121"/>
      <c r="E38" s="121"/>
      <c r="F38" s="121"/>
      <c r="G38" s="121"/>
    </row>
    <row r="39" spans="2:7" ht="21.75">
      <c r="B39" s="121" t="s">
        <v>346</v>
      </c>
      <c r="C39" s="121"/>
      <c r="D39" s="121"/>
      <c r="E39" s="121"/>
      <c r="F39" s="121"/>
      <c r="G39" s="121"/>
    </row>
    <row r="40" spans="2:7" ht="21.75">
      <c r="B40" s="121" t="s">
        <v>347</v>
      </c>
      <c r="C40" s="121"/>
      <c r="D40" s="121"/>
      <c r="E40" s="121"/>
      <c r="F40" s="121"/>
      <c r="G40" s="121"/>
    </row>
    <row r="41" spans="2:7" ht="21.75">
      <c r="B41" s="121" t="s">
        <v>350</v>
      </c>
      <c r="C41" s="121"/>
      <c r="D41" s="121"/>
      <c r="E41" s="121"/>
      <c r="F41" s="121"/>
      <c r="G41" s="121"/>
    </row>
    <row r="42" spans="2:7" ht="21.75">
      <c r="B42" s="121" t="s">
        <v>351</v>
      </c>
      <c r="C42" s="121"/>
      <c r="D42" s="121"/>
      <c r="E42" s="121"/>
      <c r="F42" s="121"/>
      <c r="G42" s="121"/>
    </row>
    <row r="43" spans="2:7" ht="21.75">
      <c r="B43" s="121" t="s">
        <v>352</v>
      </c>
      <c r="C43" s="121"/>
      <c r="D43" s="121"/>
      <c r="E43" s="121"/>
      <c r="F43" s="121"/>
      <c r="G43" s="121"/>
    </row>
    <row r="44" spans="2:7" ht="21.75">
      <c r="B44" s="121" t="s">
        <v>353</v>
      </c>
      <c r="C44" s="121"/>
      <c r="D44" s="121"/>
      <c r="E44" s="121"/>
      <c r="F44" s="121"/>
      <c r="G44" s="121"/>
    </row>
    <row r="45" spans="2:7" ht="21.75">
      <c r="B45" s="121" t="s">
        <v>354</v>
      </c>
      <c r="C45" s="121"/>
      <c r="D45" s="121"/>
      <c r="E45" s="121"/>
      <c r="F45" s="121"/>
      <c r="G45" s="121"/>
    </row>
    <row r="46" spans="2:7" ht="21.75">
      <c r="B46" s="121" t="s">
        <v>355</v>
      </c>
      <c r="C46" s="121"/>
      <c r="D46" s="121"/>
      <c r="E46" s="121"/>
      <c r="F46" s="121"/>
      <c r="G46" s="121"/>
    </row>
    <row r="47" spans="2:7" ht="21.75">
      <c r="B47" s="121" t="s">
        <v>356</v>
      </c>
      <c r="C47" s="121"/>
      <c r="D47" s="121"/>
      <c r="E47" s="121"/>
      <c r="F47" s="121"/>
      <c r="G47" s="121"/>
    </row>
    <row r="48" spans="2:7" ht="21.75">
      <c r="B48" s="121" t="s">
        <v>357</v>
      </c>
      <c r="C48" s="121"/>
      <c r="D48" s="121"/>
      <c r="E48" s="121"/>
      <c r="F48" s="121"/>
      <c r="G48" s="121"/>
    </row>
    <row r="49" spans="2:7" ht="21.75">
      <c r="B49" s="121" t="s">
        <v>358</v>
      </c>
      <c r="C49" s="121"/>
      <c r="D49" s="121"/>
      <c r="E49" s="121"/>
      <c r="F49" s="121"/>
      <c r="G49" s="121"/>
    </row>
    <row r="50" spans="2:7" ht="21.75">
      <c r="B50" s="121" t="s">
        <v>359</v>
      </c>
      <c r="C50" s="121"/>
      <c r="D50" s="121"/>
      <c r="E50" s="121"/>
      <c r="F50" s="121"/>
      <c r="G50" s="121"/>
    </row>
    <row r="51" spans="2:7" ht="21.75">
      <c r="B51" s="121" t="s">
        <v>360</v>
      </c>
      <c r="C51" s="121"/>
      <c r="D51" s="121"/>
      <c r="E51" s="121"/>
      <c r="F51" s="121"/>
      <c r="G51" s="121"/>
    </row>
    <row r="52" spans="2:7" ht="21.75">
      <c r="B52" s="121" t="s">
        <v>361</v>
      </c>
      <c r="C52" s="121"/>
      <c r="D52" s="121"/>
      <c r="E52" s="121"/>
      <c r="F52" s="121"/>
      <c r="G52" s="121"/>
    </row>
    <row r="53" spans="2:7" ht="21.75">
      <c r="B53" s="121" t="s">
        <v>362</v>
      </c>
      <c r="C53" s="121"/>
      <c r="D53" s="121"/>
      <c r="E53" s="121"/>
      <c r="F53" s="121"/>
      <c r="G53" s="121"/>
    </row>
    <row r="54" spans="2:7" ht="21.75">
      <c r="B54" s="121" t="s">
        <v>363</v>
      </c>
      <c r="C54" s="121"/>
      <c r="D54" s="121"/>
      <c r="E54" s="121"/>
      <c r="F54" s="121"/>
      <c r="G54" s="121"/>
    </row>
    <row r="55" spans="2:7" ht="21.75">
      <c r="B55" s="121" t="s">
        <v>364</v>
      </c>
      <c r="C55" s="121"/>
      <c r="D55" s="121"/>
      <c r="E55" s="121"/>
      <c r="F55" s="121"/>
      <c r="G55" s="121"/>
    </row>
    <row r="56" spans="2:7" ht="21.75">
      <c r="B56" s="121" t="s">
        <v>365</v>
      </c>
      <c r="C56" s="121"/>
      <c r="D56" s="121"/>
      <c r="E56" s="121"/>
      <c r="F56" s="121"/>
      <c r="G56" s="121"/>
    </row>
    <row r="57" spans="2:7" ht="21.75">
      <c r="B57" s="121" t="s">
        <v>366</v>
      </c>
      <c r="C57" s="121"/>
      <c r="D57" s="121"/>
      <c r="E57" s="121"/>
      <c r="F57" s="121"/>
      <c r="G57" s="121"/>
    </row>
    <row r="58" spans="2:7" ht="21.75">
      <c r="B58" s="121" t="s">
        <v>367</v>
      </c>
      <c r="C58" s="121"/>
      <c r="D58" s="121"/>
      <c r="E58" s="121"/>
      <c r="F58" s="121"/>
      <c r="G58" s="121"/>
    </row>
    <row r="59" spans="2:7" ht="21.75">
      <c r="B59" s="121" t="s">
        <v>368</v>
      </c>
      <c r="C59" s="121"/>
      <c r="D59" s="121"/>
      <c r="E59" s="121"/>
      <c r="F59" s="121"/>
      <c r="G59" s="121"/>
    </row>
    <row r="60" spans="2:7" ht="21.75">
      <c r="B60" s="121" t="s">
        <v>369</v>
      </c>
      <c r="C60" s="121"/>
      <c r="D60" s="121"/>
      <c r="E60" s="121"/>
      <c r="F60" s="121"/>
      <c r="G60" s="121"/>
    </row>
    <row r="61" spans="2:7" ht="21.75">
      <c r="B61" s="121" t="s">
        <v>370</v>
      </c>
      <c r="C61" s="121"/>
      <c r="D61" s="121"/>
      <c r="E61" s="121"/>
      <c r="F61" s="121"/>
      <c r="G61" s="121"/>
    </row>
    <row r="62" spans="2:7" ht="21.75">
      <c r="B62" s="121"/>
    </row>
    <row r="63" spans="2:7" ht="21.75">
      <c r="B63" s="121" t="s">
        <v>378</v>
      </c>
    </row>
    <row r="64" spans="2:7" ht="21.75">
      <c r="B64" s="121" t="s">
        <v>379</v>
      </c>
    </row>
    <row r="65" spans="2:2" ht="21.75">
      <c r="B65" s="121" t="s">
        <v>380</v>
      </c>
    </row>
    <row r="66" spans="2:2" ht="21.75">
      <c r="B66" s="121" t="s">
        <v>381</v>
      </c>
    </row>
    <row r="67" spans="2:2" ht="21.75">
      <c r="B67" s="121" t="s">
        <v>382</v>
      </c>
    </row>
    <row r="68" spans="2:2" ht="21.75">
      <c r="B68" s="121" t="s">
        <v>383</v>
      </c>
    </row>
    <row r="69" spans="2:2" ht="21.75">
      <c r="B69" s="121" t="s">
        <v>384</v>
      </c>
    </row>
    <row r="70" spans="2:2" ht="21.75">
      <c r="B70" s="121" t="s">
        <v>385</v>
      </c>
    </row>
    <row r="71" spans="2:2" ht="21.75">
      <c r="B71" s="121" t="s">
        <v>386</v>
      </c>
    </row>
    <row r="72" spans="2:2" ht="21.75">
      <c r="B72" s="121" t="s">
        <v>387</v>
      </c>
    </row>
    <row r="73" spans="2:2" ht="21.75">
      <c r="B73" s="121" t="s">
        <v>388</v>
      </c>
    </row>
    <row r="74" spans="2:2" ht="21.75">
      <c r="B74" s="121" t="s">
        <v>389</v>
      </c>
    </row>
    <row r="75" spans="2:2" ht="21.75">
      <c r="B75" s="121" t="s">
        <v>390</v>
      </c>
    </row>
    <row r="76" spans="2:2" ht="21.75">
      <c r="B76" s="121" t="s">
        <v>391</v>
      </c>
    </row>
    <row r="77" spans="2:2" ht="21.75">
      <c r="B77" s="121" t="s">
        <v>392</v>
      </c>
    </row>
    <row r="78" spans="2:2" ht="21.75">
      <c r="B78" s="121" t="s">
        <v>393</v>
      </c>
    </row>
    <row r="79" spans="2:2" ht="21.75">
      <c r="B79" s="121" t="s">
        <v>394</v>
      </c>
    </row>
    <row r="80" spans="2:2" ht="21.75">
      <c r="B80" s="121" t="s">
        <v>396</v>
      </c>
    </row>
    <row r="81" spans="2:2" ht="21.75">
      <c r="B81" s="121" t="s">
        <v>395</v>
      </c>
    </row>
    <row r="82" spans="2:2" ht="21.75">
      <c r="B82" s="121" t="s">
        <v>397</v>
      </c>
    </row>
    <row r="83" spans="2:2" ht="21.75">
      <c r="B83" s="121" t="s">
        <v>398</v>
      </c>
    </row>
    <row r="84" spans="2:2" ht="21.75">
      <c r="B84" s="121" t="s">
        <v>399</v>
      </c>
    </row>
    <row r="85" spans="2:2" ht="21.75">
      <c r="B85" s="121" t="s">
        <v>400</v>
      </c>
    </row>
    <row r="86" spans="2:2" ht="21.75">
      <c r="B86" s="121" t="s">
        <v>401</v>
      </c>
    </row>
    <row r="87" spans="2:2" ht="21.75">
      <c r="B87" s="121" t="s">
        <v>402</v>
      </c>
    </row>
    <row r="88" spans="2:2" ht="21.75">
      <c r="B88" s="121" t="s">
        <v>403</v>
      </c>
    </row>
    <row r="89" spans="2:2" ht="21.75">
      <c r="B89" s="121" t="s">
        <v>404</v>
      </c>
    </row>
    <row r="90" spans="2:2" ht="21.75">
      <c r="B90" s="121" t="s">
        <v>405</v>
      </c>
    </row>
    <row r="91" spans="2:2" ht="21.75">
      <c r="B91" s="121" t="s">
        <v>406</v>
      </c>
    </row>
    <row r="92" spans="2:2" ht="21.75">
      <c r="B92" s="121" t="s">
        <v>407</v>
      </c>
    </row>
    <row r="93" spans="2:2" ht="21.75">
      <c r="B93" s="121"/>
    </row>
    <row r="94" spans="2:2" ht="21.75">
      <c r="B94" s="121"/>
    </row>
    <row r="95" spans="2:2" ht="21.75">
      <c r="B95" s="121"/>
    </row>
    <row r="96" spans="2:2" ht="21.75">
      <c r="B96" s="121"/>
    </row>
  </sheetData>
  <pageMargins left="0.7" right="0.7" top="0.75" bottom="0.75" header="0.3" footer="0.3"/>
  <pageSetup scale="75" orientation="portrait" r:id="rId1"/>
  <colBreaks count="1" manualBreakCount="1">
    <brk id="1" max="97"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C9BCB-A9B3-4D3D-ADF5-8771635EDAF9}">
  <sheetPr>
    <tabColor theme="7" tint="0.39997558519241921"/>
    <pageSetUpPr fitToPage="1"/>
  </sheetPr>
  <dimension ref="A1:H52"/>
  <sheetViews>
    <sheetView rightToLeft="1" view="pageBreakPreview" zoomScaleNormal="100" zoomScaleSheetLayoutView="100" workbookViewId="0">
      <selection activeCell="M14" sqref="M14"/>
    </sheetView>
  </sheetViews>
  <sheetFormatPr defaultColWidth="15.7109375" defaultRowHeight="22.5"/>
  <cols>
    <col min="1" max="1" width="27.140625" style="14" customWidth="1"/>
    <col min="2" max="4" width="27.28515625" style="10" customWidth="1"/>
    <col min="5" max="230" width="15.7109375" style="10"/>
    <col min="231" max="231" width="19.140625" style="10" customWidth="1"/>
    <col min="232" max="232" width="15.140625" style="10" customWidth="1"/>
    <col min="233" max="236" width="16.140625" style="10" customWidth="1"/>
    <col min="237" max="242" width="15.7109375" style="10"/>
    <col min="243" max="243" width="21.28515625" style="10" bestFit="1" customWidth="1"/>
    <col min="244" max="244" width="15.140625" style="10" customWidth="1"/>
    <col min="245" max="248" width="16.140625" style="10" customWidth="1"/>
    <col min="249" max="486" width="15.7109375" style="10"/>
    <col min="487" max="487" width="19.140625" style="10" customWidth="1"/>
    <col min="488" max="488" width="15.140625" style="10" customWidth="1"/>
    <col min="489" max="492" width="16.140625" style="10" customWidth="1"/>
    <col min="493" max="498" width="15.7109375" style="10"/>
    <col min="499" max="499" width="21.28515625" style="10" bestFit="1" customWidth="1"/>
    <col min="500" max="500" width="15.140625" style="10" customWidth="1"/>
    <col min="501" max="504" width="16.140625" style="10" customWidth="1"/>
    <col min="505" max="742" width="15.7109375" style="10"/>
    <col min="743" max="743" width="19.140625" style="10" customWidth="1"/>
    <col min="744" max="744" width="15.140625" style="10" customWidth="1"/>
    <col min="745" max="748" width="16.140625" style="10" customWidth="1"/>
    <col min="749" max="754" width="15.7109375" style="10"/>
    <col min="755" max="755" width="21.28515625" style="10" bestFit="1" customWidth="1"/>
    <col min="756" max="756" width="15.140625" style="10" customWidth="1"/>
    <col min="757" max="760" width="16.140625" style="10" customWidth="1"/>
    <col min="761" max="998" width="15.7109375" style="10"/>
    <col min="999" max="999" width="19.140625" style="10" customWidth="1"/>
    <col min="1000" max="1000" width="15.140625" style="10" customWidth="1"/>
    <col min="1001" max="1004" width="16.140625" style="10" customWidth="1"/>
    <col min="1005" max="1010" width="15.7109375" style="10"/>
    <col min="1011" max="1011" width="21.28515625" style="10" bestFit="1" customWidth="1"/>
    <col min="1012" max="1012" width="15.140625" style="10" customWidth="1"/>
    <col min="1013" max="1016" width="16.140625" style="10" customWidth="1"/>
    <col min="1017" max="1254" width="15.7109375" style="10"/>
    <col min="1255" max="1255" width="19.140625" style="10" customWidth="1"/>
    <col min="1256" max="1256" width="15.140625" style="10" customWidth="1"/>
    <col min="1257" max="1260" width="16.140625" style="10" customWidth="1"/>
    <col min="1261" max="1266" width="15.7109375" style="10"/>
    <col min="1267" max="1267" width="21.28515625" style="10" bestFit="1" customWidth="1"/>
    <col min="1268" max="1268" width="15.140625" style="10" customWidth="1"/>
    <col min="1269" max="1272" width="16.140625" style="10" customWidth="1"/>
    <col min="1273" max="1510" width="15.7109375" style="10"/>
    <col min="1511" max="1511" width="19.140625" style="10" customWidth="1"/>
    <col min="1512" max="1512" width="15.140625" style="10" customWidth="1"/>
    <col min="1513" max="1516" width="16.140625" style="10" customWidth="1"/>
    <col min="1517" max="1522" width="15.7109375" style="10"/>
    <col min="1523" max="1523" width="21.28515625" style="10" bestFit="1" customWidth="1"/>
    <col min="1524" max="1524" width="15.140625" style="10" customWidth="1"/>
    <col min="1525" max="1528" width="16.140625" style="10" customWidth="1"/>
    <col min="1529" max="1766" width="15.7109375" style="10"/>
    <col min="1767" max="1767" width="19.140625" style="10" customWidth="1"/>
    <col min="1768" max="1768" width="15.140625" style="10" customWidth="1"/>
    <col min="1769" max="1772" width="16.140625" style="10" customWidth="1"/>
    <col min="1773" max="1778" width="15.7109375" style="10"/>
    <col min="1779" max="1779" width="21.28515625" style="10" bestFit="1" customWidth="1"/>
    <col min="1780" max="1780" width="15.140625" style="10" customWidth="1"/>
    <col min="1781" max="1784" width="16.140625" style="10" customWidth="1"/>
    <col min="1785" max="2022" width="15.7109375" style="10"/>
    <col min="2023" max="2023" width="19.140625" style="10" customWidth="1"/>
    <col min="2024" max="2024" width="15.140625" style="10" customWidth="1"/>
    <col min="2025" max="2028" width="16.140625" style="10" customWidth="1"/>
    <col min="2029" max="2034" width="15.7109375" style="10"/>
    <col min="2035" max="2035" width="21.28515625" style="10" bestFit="1" customWidth="1"/>
    <col min="2036" max="2036" width="15.140625" style="10" customWidth="1"/>
    <col min="2037" max="2040" width="16.140625" style="10" customWidth="1"/>
    <col min="2041" max="2278" width="15.7109375" style="10"/>
    <col min="2279" max="2279" width="19.140625" style="10" customWidth="1"/>
    <col min="2280" max="2280" width="15.140625" style="10" customWidth="1"/>
    <col min="2281" max="2284" width="16.140625" style="10" customWidth="1"/>
    <col min="2285" max="2290" width="15.7109375" style="10"/>
    <col min="2291" max="2291" width="21.28515625" style="10" bestFit="1" customWidth="1"/>
    <col min="2292" max="2292" width="15.140625" style="10" customWidth="1"/>
    <col min="2293" max="2296" width="16.140625" style="10" customWidth="1"/>
    <col min="2297" max="2534" width="15.7109375" style="10"/>
    <col min="2535" max="2535" width="19.140625" style="10" customWidth="1"/>
    <col min="2536" max="2536" width="15.140625" style="10" customWidth="1"/>
    <col min="2537" max="2540" width="16.140625" style="10" customWidth="1"/>
    <col min="2541" max="2546" width="15.7109375" style="10"/>
    <col min="2547" max="2547" width="21.28515625" style="10" bestFit="1" customWidth="1"/>
    <col min="2548" max="2548" width="15.140625" style="10" customWidth="1"/>
    <col min="2549" max="2552" width="16.140625" style="10" customWidth="1"/>
    <col min="2553" max="2790" width="15.7109375" style="10"/>
    <col min="2791" max="2791" width="19.140625" style="10" customWidth="1"/>
    <col min="2792" max="2792" width="15.140625" style="10" customWidth="1"/>
    <col min="2793" max="2796" width="16.140625" style="10" customWidth="1"/>
    <col min="2797" max="2802" width="15.7109375" style="10"/>
    <col min="2803" max="2803" width="21.28515625" style="10" bestFit="1" customWidth="1"/>
    <col min="2804" max="2804" width="15.140625" style="10" customWidth="1"/>
    <col min="2805" max="2808" width="16.140625" style="10" customWidth="1"/>
    <col min="2809" max="3046" width="15.7109375" style="10"/>
    <col min="3047" max="3047" width="19.140625" style="10" customWidth="1"/>
    <col min="3048" max="3048" width="15.140625" style="10" customWidth="1"/>
    <col min="3049" max="3052" width="16.140625" style="10" customWidth="1"/>
    <col min="3053" max="3058" width="15.7109375" style="10"/>
    <col min="3059" max="3059" width="21.28515625" style="10" bestFit="1" customWidth="1"/>
    <col min="3060" max="3060" width="15.140625" style="10" customWidth="1"/>
    <col min="3061" max="3064" width="16.140625" style="10" customWidth="1"/>
    <col min="3065" max="3302" width="15.7109375" style="10"/>
    <col min="3303" max="3303" width="19.140625" style="10" customWidth="1"/>
    <col min="3304" max="3304" width="15.140625" style="10" customWidth="1"/>
    <col min="3305" max="3308" width="16.140625" style="10" customWidth="1"/>
    <col min="3309" max="3314" width="15.7109375" style="10"/>
    <col min="3315" max="3315" width="21.28515625" style="10" bestFit="1" customWidth="1"/>
    <col min="3316" max="3316" width="15.140625" style="10" customWidth="1"/>
    <col min="3317" max="3320" width="16.140625" style="10" customWidth="1"/>
    <col min="3321" max="3558" width="15.7109375" style="10"/>
    <col min="3559" max="3559" width="19.140625" style="10" customWidth="1"/>
    <col min="3560" max="3560" width="15.140625" style="10" customWidth="1"/>
    <col min="3561" max="3564" width="16.140625" style="10" customWidth="1"/>
    <col min="3565" max="3570" width="15.7109375" style="10"/>
    <col min="3571" max="3571" width="21.28515625" style="10" bestFit="1" customWidth="1"/>
    <col min="3572" max="3572" width="15.140625" style="10" customWidth="1"/>
    <col min="3573" max="3576" width="16.140625" style="10" customWidth="1"/>
    <col min="3577" max="3814" width="15.7109375" style="10"/>
    <col min="3815" max="3815" width="19.140625" style="10" customWidth="1"/>
    <col min="3816" max="3816" width="15.140625" style="10" customWidth="1"/>
    <col min="3817" max="3820" width="16.140625" style="10" customWidth="1"/>
    <col min="3821" max="3826" width="15.7109375" style="10"/>
    <col min="3827" max="3827" width="21.28515625" style="10" bestFit="1" customWidth="1"/>
    <col min="3828" max="3828" width="15.140625" style="10" customWidth="1"/>
    <col min="3829" max="3832" width="16.140625" style="10" customWidth="1"/>
    <col min="3833" max="4070" width="15.7109375" style="10"/>
    <col min="4071" max="4071" width="19.140625" style="10" customWidth="1"/>
    <col min="4072" max="4072" width="15.140625" style="10" customWidth="1"/>
    <col min="4073" max="4076" width="16.140625" style="10" customWidth="1"/>
    <col min="4077" max="4082" width="15.7109375" style="10"/>
    <col min="4083" max="4083" width="21.28515625" style="10" bestFit="1" customWidth="1"/>
    <col min="4084" max="4084" width="15.140625" style="10" customWidth="1"/>
    <col min="4085" max="4088" width="16.140625" style="10" customWidth="1"/>
    <col min="4089" max="4326" width="15.7109375" style="10"/>
    <col min="4327" max="4327" width="19.140625" style="10" customWidth="1"/>
    <col min="4328" max="4328" width="15.140625" style="10" customWidth="1"/>
    <col min="4329" max="4332" width="16.140625" style="10" customWidth="1"/>
    <col min="4333" max="4338" width="15.7109375" style="10"/>
    <col min="4339" max="4339" width="21.28515625" style="10" bestFit="1" customWidth="1"/>
    <col min="4340" max="4340" width="15.140625" style="10" customWidth="1"/>
    <col min="4341" max="4344" width="16.140625" style="10" customWidth="1"/>
    <col min="4345" max="4582" width="15.7109375" style="10"/>
    <col min="4583" max="4583" width="19.140625" style="10" customWidth="1"/>
    <col min="4584" max="4584" width="15.140625" style="10" customWidth="1"/>
    <col min="4585" max="4588" width="16.140625" style="10" customWidth="1"/>
    <col min="4589" max="4594" width="15.7109375" style="10"/>
    <col min="4595" max="4595" width="21.28515625" style="10" bestFit="1" customWidth="1"/>
    <col min="4596" max="4596" width="15.140625" style="10" customWidth="1"/>
    <col min="4597" max="4600" width="16.140625" style="10" customWidth="1"/>
    <col min="4601" max="4838" width="15.7109375" style="10"/>
    <col min="4839" max="4839" width="19.140625" style="10" customWidth="1"/>
    <col min="4840" max="4840" width="15.140625" style="10" customWidth="1"/>
    <col min="4841" max="4844" width="16.140625" style="10" customWidth="1"/>
    <col min="4845" max="4850" width="15.7109375" style="10"/>
    <col min="4851" max="4851" width="21.28515625" style="10" bestFit="1" customWidth="1"/>
    <col min="4852" max="4852" width="15.140625" style="10" customWidth="1"/>
    <col min="4853" max="4856" width="16.140625" style="10" customWidth="1"/>
    <col min="4857" max="5094" width="15.7109375" style="10"/>
    <col min="5095" max="5095" width="19.140625" style="10" customWidth="1"/>
    <col min="5096" max="5096" width="15.140625" style="10" customWidth="1"/>
    <col min="5097" max="5100" width="16.140625" style="10" customWidth="1"/>
    <col min="5101" max="5106" width="15.7109375" style="10"/>
    <col min="5107" max="5107" width="21.28515625" style="10" bestFit="1" customWidth="1"/>
    <col min="5108" max="5108" width="15.140625" style="10" customWidth="1"/>
    <col min="5109" max="5112" width="16.140625" style="10" customWidth="1"/>
    <col min="5113" max="5350" width="15.7109375" style="10"/>
    <col min="5351" max="5351" width="19.140625" style="10" customWidth="1"/>
    <col min="5352" max="5352" width="15.140625" style="10" customWidth="1"/>
    <col min="5353" max="5356" width="16.140625" style="10" customWidth="1"/>
    <col min="5357" max="5362" width="15.7109375" style="10"/>
    <col min="5363" max="5363" width="21.28515625" style="10" bestFit="1" customWidth="1"/>
    <col min="5364" max="5364" width="15.140625" style="10" customWidth="1"/>
    <col min="5365" max="5368" width="16.140625" style="10" customWidth="1"/>
    <col min="5369" max="5606" width="15.7109375" style="10"/>
    <col min="5607" max="5607" width="19.140625" style="10" customWidth="1"/>
    <col min="5608" max="5608" width="15.140625" style="10" customWidth="1"/>
    <col min="5609" max="5612" width="16.140625" style="10" customWidth="1"/>
    <col min="5613" max="5618" width="15.7109375" style="10"/>
    <col min="5619" max="5619" width="21.28515625" style="10" bestFit="1" customWidth="1"/>
    <col min="5620" max="5620" width="15.140625" style="10" customWidth="1"/>
    <col min="5621" max="5624" width="16.140625" style="10" customWidth="1"/>
    <col min="5625" max="5862" width="15.7109375" style="10"/>
    <col min="5863" max="5863" width="19.140625" style="10" customWidth="1"/>
    <col min="5864" max="5864" width="15.140625" style="10" customWidth="1"/>
    <col min="5865" max="5868" width="16.140625" style="10" customWidth="1"/>
    <col min="5869" max="5874" width="15.7109375" style="10"/>
    <col min="5875" max="5875" width="21.28515625" style="10" bestFit="1" customWidth="1"/>
    <col min="5876" max="5876" width="15.140625" style="10" customWidth="1"/>
    <col min="5877" max="5880" width="16.140625" style="10" customWidth="1"/>
    <col min="5881" max="6118" width="15.7109375" style="10"/>
    <col min="6119" max="6119" width="19.140625" style="10" customWidth="1"/>
    <col min="6120" max="6120" width="15.140625" style="10" customWidth="1"/>
    <col min="6121" max="6124" width="16.140625" style="10" customWidth="1"/>
    <col min="6125" max="6130" width="15.7109375" style="10"/>
    <col min="6131" max="6131" width="21.28515625" style="10" bestFit="1" customWidth="1"/>
    <col min="6132" max="6132" width="15.140625" style="10" customWidth="1"/>
    <col min="6133" max="6136" width="16.140625" style="10" customWidth="1"/>
    <col min="6137" max="6374" width="15.7109375" style="10"/>
    <col min="6375" max="6375" width="19.140625" style="10" customWidth="1"/>
    <col min="6376" max="6376" width="15.140625" style="10" customWidth="1"/>
    <col min="6377" max="6380" width="16.140625" style="10" customWidth="1"/>
    <col min="6381" max="6386" width="15.7109375" style="10"/>
    <col min="6387" max="6387" width="21.28515625" style="10" bestFit="1" customWidth="1"/>
    <col min="6388" max="6388" width="15.140625" style="10" customWidth="1"/>
    <col min="6389" max="6392" width="16.140625" style="10" customWidth="1"/>
    <col min="6393" max="6630" width="15.7109375" style="10"/>
    <col min="6631" max="6631" width="19.140625" style="10" customWidth="1"/>
    <col min="6632" max="6632" width="15.140625" style="10" customWidth="1"/>
    <col min="6633" max="6636" width="16.140625" style="10" customWidth="1"/>
    <col min="6637" max="6642" width="15.7109375" style="10"/>
    <col min="6643" max="6643" width="21.28515625" style="10" bestFit="1" customWidth="1"/>
    <col min="6644" max="6644" width="15.140625" style="10" customWidth="1"/>
    <col min="6645" max="6648" width="16.140625" style="10" customWidth="1"/>
    <col min="6649" max="6886" width="15.7109375" style="10"/>
    <col min="6887" max="6887" width="19.140625" style="10" customWidth="1"/>
    <col min="6888" max="6888" width="15.140625" style="10" customWidth="1"/>
    <col min="6889" max="6892" width="16.140625" style="10" customWidth="1"/>
    <col min="6893" max="6898" width="15.7109375" style="10"/>
    <col min="6899" max="6899" width="21.28515625" style="10" bestFit="1" customWidth="1"/>
    <col min="6900" max="6900" width="15.140625" style="10" customWidth="1"/>
    <col min="6901" max="6904" width="16.140625" style="10" customWidth="1"/>
    <col min="6905" max="7142" width="15.7109375" style="10"/>
    <col min="7143" max="7143" width="19.140625" style="10" customWidth="1"/>
    <col min="7144" max="7144" width="15.140625" style="10" customWidth="1"/>
    <col min="7145" max="7148" width="16.140625" style="10" customWidth="1"/>
    <col min="7149" max="7154" width="15.7109375" style="10"/>
    <col min="7155" max="7155" width="21.28515625" style="10" bestFit="1" customWidth="1"/>
    <col min="7156" max="7156" width="15.140625" style="10" customWidth="1"/>
    <col min="7157" max="7160" width="16.140625" style="10" customWidth="1"/>
    <col min="7161" max="7398" width="15.7109375" style="10"/>
    <col min="7399" max="7399" width="19.140625" style="10" customWidth="1"/>
    <col min="7400" max="7400" width="15.140625" style="10" customWidth="1"/>
    <col min="7401" max="7404" width="16.140625" style="10" customWidth="1"/>
    <col min="7405" max="7410" width="15.7109375" style="10"/>
    <col min="7411" max="7411" width="21.28515625" style="10" bestFit="1" customWidth="1"/>
    <col min="7412" max="7412" width="15.140625" style="10" customWidth="1"/>
    <col min="7413" max="7416" width="16.140625" style="10" customWidth="1"/>
    <col min="7417" max="7654" width="15.7109375" style="10"/>
    <col min="7655" max="7655" width="19.140625" style="10" customWidth="1"/>
    <col min="7656" max="7656" width="15.140625" style="10" customWidth="1"/>
    <col min="7657" max="7660" width="16.140625" style="10" customWidth="1"/>
    <col min="7661" max="7666" width="15.7109375" style="10"/>
    <col min="7667" max="7667" width="21.28515625" style="10" bestFit="1" customWidth="1"/>
    <col min="7668" max="7668" width="15.140625" style="10" customWidth="1"/>
    <col min="7669" max="7672" width="16.140625" style="10" customWidth="1"/>
    <col min="7673" max="7910" width="15.7109375" style="10"/>
    <col min="7911" max="7911" width="19.140625" style="10" customWidth="1"/>
    <col min="7912" max="7912" width="15.140625" style="10" customWidth="1"/>
    <col min="7913" max="7916" width="16.140625" style="10" customWidth="1"/>
    <col min="7917" max="7922" width="15.7109375" style="10"/>
    <col min="7923" max="7923" width="21.28515625" style="10" bestFit="1" customWidth="1"/>
    <col min="7924" max="7924" width="15.140625" style="10" customWidth="1"/>
    <col min="7925" max="7928" width="16.140625" style="10" customWidth="1"/>
    <col min="7929" max="8166" width="15.7109375" style="10"/>
    <col min="8167" max="8167" width="19.140625" style="10" customWidth="1"/>
    <col min="8168" max="8168" width="15.140625" style="10" customWidth="1"/>
    <col min="8169" max="8172" width="16.140625" style="10" customWidth="1"/>
    <col min="8173" max="8178" width="15.7109375" style="10"/>
    <col min="8179" max="8179" width="21.28515625" style="10" bestFit="1" customWidth="1"/>
    <col min="8180" max="8180" width="15.140625" style="10" customWidth="1"/>
    <col min="8181" max="8184" width="16.140625" style="10" customWidth="1"/>
    <col min="8185" max="8422" width="15.7109375" style="10"/>
    <col min="8423" max="8423" width="19.140625" style="10" customWidth="1"/>
    <col min="8424" max="8424" width="15.140625" style="10" customWidth="1"/>
    <col min="8425" max="8428" width="16.140625" style="10" customWidth="1"/>
    <col min="8429" max="8434" width="15.7109375" style="10"/>
    <col min="8435" max="8435" width="21.28515625" style="10" bestFit="1" customWidth="1"/>
    <col min="8436" max="8436" width="15.140625" style="10" customWidth="1"/>
    <col min="8437" max="8440" width="16.140625" style="10" customWidth="1"/>
    <col min="8441" max="8678" width="15.7109375" style="10"/>
    <col min="8679" max="8679" width="19.140625" style="10" customWidth="1"/>
    <col min="8680" max="8680" width="15.140625" style="10" customWidth="1"/>
    <col min="8681" max="8684" width="16.140625" style="10" customWidth="1"/>
    <col min="8685" max="8690" width="15.7109375" style="10"/>
    <col min="8691" max="8691" width="21.28515625" style="10" bestFit="1" customWidth="1"/>
    <col min="8692" max="8692" width="15.140625" style="10" customWidth="1"/>
    <col min="8693" max="8696" width="16.140625" style="10" customWidth="1"/>
    <col min="8697" max="8934" width="15.7109375" style="10"/>
    <col min="8935" max="8935" width="19.140625" style="10" customWidth="1"/>
    <col min="8936" max="8936" width="15.140625" style="10" customWidth="1"/>
    <col min="8937" max="8940" width="16.140625" style="10" customWidth="1"/>
    <col min="8941" max="8946" width="15.7109375" style="10"/>
    <col min="8947" max="8947" width="21.28515625" style="10" bestFit="1" customWidth="1"/>
    <col min="8948" max="8948" width="15.140625" style="10" customWidth="1"/>
    <col min="8949" max="8952" width="16.140625" style="10" customWidth="1"/>
    <col min="8953" max="9190" width="15.7109375" style="10"/>
    <col min="9191" max="9191" width="19.140625" style="10" customWidth="1"/>
    <col min="9192" max="9192" width="15.140625" style="10" customWidth="1"/>
    <col min="9193" max="9196" width="16.140625" style="10" customWidth="1"/>
    <col min="9197" max="9202" width="15.7109375" style="10"/>
    <col min="9203" max="9203" width="21.28515625" style="10" bestFit="1" customWidth="1"/>
    <col min="9204" max="9204" width="15.140625" style="10" customWidth="1"/>
    <col min="9205" max="9208" width="16.140625" style="10" customWidth="1"/>
    <col min="9209" max="9446" width="15.7109375" style="10"/>
    <col min="9447" max="9447" width="19.140625" style="10" customWidth="1"/>
    <col min="9448" max="9448" width="15.140625" style="10" customWidth="1"/>
    <col min="9449" max="9452" width="16.140625" style="10" customWidth="1"/>
    <col min="9453" max="9458" width="15.7109375" style="10"/>
    <col min="9459" max="9459" width="21.28515625" style="10" bestFit="1" customWidth="1"/>
    <col min="9460" max="9460" width="15.140625" style="10" customWidth="1"/>
    <col min="9461" max="9464" width="16.140625" style="10" customWidth="1"/>
    <col min="9465" max="9702" width="15.7109375" style="10"/>
    <col min="9703" max="9703" width="19.140625" style="10" customWidth="1"/>
    <col min="9704" max="9704" width="15.140625" style="10" customWidth="1"/>
    <col min="9705" max="9708" width="16.140625" style="10" customWidth="1"/>
    <col min="9709" max="9714" width="15.7109375" style="10"/>
    <col min="9715" max="9715" width="21.28515625" style="10" bestFit="1" customWidth="1"/>
    <col min="9716" max="9716" width="15.140625" style="10" customWidth="1"/>
    <col min="9717" max="9720" width="16.140625" style="10" customWidth="1"/>
    <col min="9721" max="9958" width="15.7109375" style="10"/>
    <col min="9959" max="9959" width="19.140625" style="10" customWidth="1"/>
    <col min="9960" max="9960" width="15.140625" style="10" customWidth="1"/>
    <col min="9961" max="9964" width="16.140625" style="10" customWidth="1"/>
    <col min="9965" max="9970" width="15.7109375" style="10"/>
    <col min="9971" max="9971" width="21.28515625" style="10" bestFit="1" customWidth="1"/>
    <col min="9972" max="9972" width="15.140625" style="10" customWidth="1"/>
    <col min="9973" max="9976" width="16.140625" style="10" customWidth="1"/>
    <col min="9977" max="10214" width="15.7109375" style="10"/>
    <col min="10215" max="10215" width="19.140625" style="10" customWidth="1"/>
    <col min="10216" max="10216" width="15.140625" style="10" customWidth="1"/>
    <col min="10217" max="10220" width="16.140625" style="10" customWidth="1"/>
    <col min="10221" max="10226" width="15.7109375" style="10"/>
    <col min="10227" max="10227" width="21.28515625" style="10" bestFit="1" customWidth="1"/>
    <col min="10228" max="10228" width="15.140625" style="10" customWidth="1"/>
    <col min="10229" max="10232" width="16.140625" style="10" customWidth="1"/>
    <col min="10233" max="10470" width="15.7109375" style="10"/>
    <col min="10471" max="10471" width="19.140625" style="10" customWidth="1"/>
    <col min="10472" max="10472" width="15.140625" style="10" customWidth="1"/>
    <col min="10473" max="10476" width="16.140625" style="10" customWidth="1"/>
    <col min="10477" max="10482" width="15.7109375" style="10"/>
    <col min="10483" max="10483" width="21.28515625" style="10" bestFit="1" customWidth="1"/>
    <col min="10484" max="10484" width="15.140625" style="10" customWidth="1"/>
    <col min="10485" max="10488" width="16.140625" style="10" customWidth="1"/>
    <col min="10489" max="10726" width="15.7109375" style="10"/>
    <col min="10727" max="10727" width="19.140625" style="10" customWidth="1"/>
    <col min="10728" max="10728" width="15.140625" style="10" customWidth="1"/>
    <col min="10729" max="10732" width="16.140625" style="10" customWidth="1"/>
    <col min="10733" max="10738" width="15.7109375" style="10"/>
    <col min="10739" max="10739" width="21.28515625" style="10" bestFit="1" customWidth="1"/>
    <col min="10740" max="10740" width="15.140625" style="10" customWidth="1"/>
    <col min="10741" max="10744" width="16.140625" style="10" customWidth="1"/>
    <col min="10745" max="10982" width="15.7109375" style="10"/>
    <col min="10983" max="10983" width="19.140625" style="10" customWidth="1"/>
    <col min="10984" max="10984" width="15.140625" style="10" customWidth="1"/>
    <col min="10985" max="10988" width="16.140625" style="10" customWidth="1"/>
    <col min="10989" max="10994" width="15.7109375" style="10"/>
    <col min="10995" max="10995" width="21.28515625" style="10" bestFit="1" customWidth="1"/>
    <col min="10996" max="10996" width="15.140625" style="10" customWidth="1"/>
    <col min="10997" max="11000" width="16.140625" style="10" customWidth="1"/>
    <col min="11001" max="11238" width="15.7109375" style="10"/>
    <col min="11239" max="11239" width="19.140625" style="10" customWidth="1"/>
    <col min="11240" max="11240" width="15.140625" style="10" customWidth="1"/>
    <col min="11241" max="11244" width="16.140625" style="10" customWidth="1"/>
    <col min="11245" max="11250" width="15.7109375" style="10"/>
    <col min="11251" max="11251" width="21.28515625" style="10" bestFit="1" customWidth="1"/>
    <col min="11252" max="11252" width="15.140625" style="10" customWidth="1"/>
    <col min="11253" max="11256" width="16.140625" style="10" customWidth="1"/>
    <col min="11257" max="11494" width="15.7109375" style="10"/>
    <col min="11495" max="11495" width="19.140625" style="10" customWidth="1"/>
    <col min="11496" max="11496" width="15.140625" style="10" customWidth="1"/>
    <col min="11497" max="11500" width="16.140625" style="10" customWidth="1"/>
    <col min="11501" max="11506" width="15.7109375" style="10"/>
    <col min="11507" max="11507" width="21.28515625" style="10" bestFit="1" customWidth="1"/>
    <col min="11508" max="11508" width="15.140625" style="10" customWidth="1"/>
    <col min="11509" max="11512" width="16.140625" style="10" customWidth="1"/>
    <col min="11513" max="11750" width="15.7109375" style="10"/>
    <col min="11751" max="11751" width="19.140625" style="10" customWidth="1"/>
    <col min="11752" max="11752" width="15.140625" style="10" customWidth="1"/>
    <col min="11753" max="11756" width="16.140625" style="10" customWidth="1"/>
    <col min="11757" max="11762" width="15.7109375" style="10"/>
    <col min="11763" max="11763" width="21.28515625" style="10" bestFit="1" customWidth="1"/>
    <col min="11764" max="11764" width="15.140625" style="10" customWidth="1"/>
    <col min="11765" max="11768" width="16.140625" style="10" customWidth="1"/>
    <col min="11769" max="12006" width="15.7109375" style="10"/>
    <col min="12007" max="12007" width="19.140625" style="10" customWidth="1"/>
    <col min="12008" max="12008" width="15.140625" style="10" customWidth="1"/>
    <col min="12009" max="12012" width="16.140625" style="10" customWidth="1"/>
    <col min="12013" max="12018" width="15.7109375" style="10"/>
    <col min="12019" max="12019" width="21.28515625" style="10" bestFit="1" customWidth="1"/>
    <col min="12020" max="12020" width="15.140625" style="10" customWidth="1"/>
    <col min="12021" max="12024" width="16.140625" style="10" customWidth="1"/>
    <col min="12025" max="12262" width="15.7109375" style="10"/>
    <col min="12263" max="12263" width="19.140625" style="10" customWidth="1"/>
    <col min="12264" max="12264" width="15.140625" style="10" customWidth="1"/>
    <col min="12265" max="12268" width="16.140625" style="10" customWidth="1"/>
    <col min="12269" max="12274" width="15.7109375" style="10"/>
    <col min="12275" max="12275" width="21.28515625" style="10" bestFit="1" customWidth="1"/>
    <col min="12276" max="12276" width="15.140625" style="10" customWidth="1"/>
    <col min="12277" max="12280" width="16.140625" style="10" customWidth="1"/>
    <col min="12281" max="12518" width="15.7109375" style="10"/>
    <col min="12519" max="12519" width="19.140625" style="10" customWidth="1"/>
    <col min="12520" max="12520" width="15.140625" style="10" customWidth="1"/>
    <col min="12521" max="12524" width="16.140625" style="10" customWidth="1"/>
    <col min="12525" max="12530" width="15.7109375" style="10"/>
    <col min="12531" max="12531" width="21.28515625" style="10" bestFit="1" customWidth="1"/>
    <col min="12532" max="12532" width="15.140625" style="10" customWidth="1"/>
    <col min="12533" max="12536" width="16.140625" style="10" customWidth="1"/>
    <col min="12537" max="12774" width="15.7109375" style="10"/>
    <col min="12775" max="12775" width="19.140625" style="10" customWidth="1"/>
    <col min="12776" max="12776" width="15.140625" style="10" customWidth="1"/>
    <col min="12777" max="12780" width="16.140625" style="10" customWidth="1"/>
    <col min="12781" max="12786" width="15.7109375" style="10"/>
    <col min="12787" max="12787" width="21.28515625" style="10" bestFit="1" customWidth="1"/>
    <col min="12788" max="12788" width="15.140625" style="10" customWidth="1"/>
    <col min="12789" max="12792" width="16.140625" style="10" customWidth="1"/>
    <col min="12793" max="13030" width="15.7109375" style="10"/>
    <col min="13031" max="13031" width="19.140625" style="10" customWidth="1"/>
    <col min="13032" max="13032" width="15.140625" style="10" customWidth="1"/>
    <col min="13033" max="13036" width="16.140625" style="10" customWidth="1"/>
    <col min="13037" max="13042" width="15.7109375" style="10"/>
    <col min="13043" max="13043" width="21.28515625" style="10" bestFit="1" customWidth="1"/>
    <col min="13044" max="13044" width="15.140625" style="10" customWidth="1"/>
    <col min="13045" max="13048" width="16.140625" style="10" customWidth="1"/>
    <col min="13049" max="13286" width="15.7109375" style="10"/>
    <col min="13287" max="13287" width="19.140625" style="10" customWidth="1"/>
    <col min="13288" max="13288" width="15.140625" style="10" customWidth="1"/>
    <col min="13289" max="13292" width="16.140625" style="10" customWidth="1"/>
    <col min="13293" max="13298" width="15.7109375" style="10"/>
    <col min="13299" max="13299" width="21.28515625" style="10" bestFit="1" customWidth="1"/>
    <col min="13300" max="13300" width="15.140625" style="10" customWidth="1"/>
    <col min="13301" max="13304" width="16.140625" style="10" customWidth="1"/>
    <col min="13305" max="13542" width="15.7109375" style="10"/>
    <col min="13543" max="13543" width="19.140625" style="10" customWidth="1"/>
    <col min="13544" max="13544" width="15.140625" style="10" customWidth="1"/>
    <col min="13545" max="13548" width="16.140625" style="10" customWidth="1"/>
    <col min="13549" max="13554" width="15.7109375" style="10"/>
    <col min="13555" max="13555" width="21.28515625" style="10" bestFit="1" customWidth="1"/>
    <col min="13556" max="13556" width="15.140625" style="10" customWidth="1"/>
    <col min="13557" max="13560" width="16.140625" style="10" customWidth="1"/>
    <col min="13561" max="13798" width="15.7109375" style="10"/>
    <col min="13799" max="13799" width="19.140625" style="10" customWidth="1"/>
    <col min="13800" max="13800" width="15.140625" style="10" customWidth="1"/>
    <col min="13801" max="13804" width="16.140625" style="10" customWidth="1"/>
    <col min="13805" max="13810" width="15.7109375" style="10"/>
    <col min="13811" max="13811" width="21.28515625" style="10" bestFit="1" customWidth="1"/>
    <col min="13812" max="13812" width="15.140625" style="10" customWidth="1"/>
    <col min="13813" max="13816" width="16.140625" style="10" customWidth="1"/>
    <col min="13817" max="14054" width="15.7109375" style="10"/>
    <col min="14055" max="14055" width="19.140625" style="10" customWidth="1"/>
    <col min="14056" max="14056" width="15.140625" style="10" customWidth="1"/>
    <col min="14057" max="14060" width="16.140625" style="10" customWidth="1"/>
    <col min="14061" max="14066" width="15.7109375" style="10"/>
    <col min="14067" max="14067" width="21.28515625" style="10" bestFit="1" customWidth="1"/>
    <col min="14068" max="14068" width="15.140625" style="10" customWidth="1"/>
    <col min="14069" max="14072" width="16.140625" style="10" customWidth="1"/>
    <col min="14073" max="14310" width="15.7109375" style="10"/>
    <col min="14311" max="14311" width="19.140625" style="10" customWidth="1"/>
    <col min="14312" max="14312" width="15.140625" style="10" customWidth="1"/>
    <col min="14313" max="14316" width="16.140625" style="10" customWidth="1"/>
    <col min="14317" max="14322" width="15.7109375" style="10"/>
    <col min="14323" max="14323" width="21.28515625" style="10" bestFit="1" customWidth="1"/>
    <col min="14324" max="14324" width="15.140625" style="10" customWidth="1"/>
    <col min="14325" max="14328" width="16.140625" style="10" customWidth="1"/>
    <col min="14329" max="14566" width="15.7109375" style="10"/>
    <col min="14567" max="14567" width="19.140625" style="10" customWidth="1"/>
    <col min="14568" max="14568" width="15.140625" style="10" customWidth="1"/>
    <col min="14569" max="14572" width="16.140625" style="10" customWidth="1"/>
    <col min="14573" max="14578" width="15.7109375" style="10"/>
    <col min="14579" max="14579" width="21.28515625" style="10" bestFit="1" customWidth="1"/>
    <col min="14580" max="14580" width="15.140625" style="10" customWidth="1"/>
    <col min="14581" max="14584" width="16.140625" style="10" customWidth="1"/>
    <col min="14585" max="14822" width="15.7109375" style="10"/>
    <col min="14823" max="14823" width="19.140625" style="10" customWidth="1"/>
    <col min="14824" max="14824" width="15.140625" style="10" customWidth="1"/>
    <col min="14825" max="14828" width="16.140625" style="10" customWidth="1"/>
    <col min="14829" max="14834" width="15.7109375" style="10"/>
    <col min="14835" max="14835" width="21.28515625" style="10" bestFit="1" customWidth="1"/>
    <col min="14836" max="14836" width="15.140625" style="10" customWidth="1"/>
    <col min="14837" max="14840" width="16.140625" style="10" customWidth="1"/>
    <col min="14841" max="15078" width="15.7109375" style="10"/>
    <col min="15079" max="15079" width="19.140625" style="10" customWidth="1"/>
    <col min="15080" max="15080" width="15.140625" style="10" customWidth="1"/>
    <col min="15081" max="15084" width="16.140625" style="10" customWidth="1"/>
    <col min="15085" max="15090" width="15.7109375" style="10"/>
    <col min="15091" max="15091" width="21.28515625" style="10" bestFit="1" customWidth="1"/>
    <col min="15092" max="15092" width="15.140625" style="10" customWidth="1"/>
    <col min="15093" max="15096" width="16.140625" style="10" customWidth="1"/>
    <col min="15097" max="15334" width="15.7109375" style="10"/>
    <col min="15335" max="15335" width="19.140625" style="10" customWidth="1"/>
    <col min="15336" max="15336" width="15.140625" style="10" customWidth="1"/>
    <col min="15337" max="15340" width="16.140625" style="10" customWidth="1"/>
    <col min="15341" max="15346" width="15.7109375" style="10"/>
    <col min="15347" max="15347" width="21.28515625" style="10" bestFit="1" customWidth="1"/>
    <col min="15348" max="15348" width="15.140625" style="10" customWidth="1"/>
    <col min="15349" max="15352" width="16.140625" style="10" customWidth="1"/>
    <col min="15353" max="15590" width="15.7109375" style="10"/>
    <col min="15591" max="15591" width="19.140625" style="10" customWidth="1"/>
    <col min="15592" max="15592" width="15.140625" style="10" customWidth="1"/>
    <col min="15593" max="15596" width="16.140625" style="10" customWidth="1"/>
    <col min="15597" max="15602" width="15.7109375" style="10"/>
    <col min="15603" max="15603" width="21.28515625" style="10" bestFit="1" customWidth="1"/>
    <col min="15604" max="15604" width="15.140625" style="10" customWidth="1"/>
    <col min="15605" max="15608" width="16.140625" style="10" customWidth="1"/>
    <col min="15609" max="15846" width="15.7109375" style="10"/>
    <col min="15847" max="15847" width="19.140625" style="10" customWidth="1"/>
    <col min="15848" max="15848" width="15.140625" style="10" customWidth="1"/>
    <col min="15849" max="15852" width="16.140625" style="10" customWidth="1"/>
    <col min="15853" max="15858" width="15.7109375" style="10"/>
    <col min="15859" max="15859" width="21.28515625" style="10" bestFit="1" customWidth="1"/>
    <col min="15860" max="15860" width="15.140625" style="10" customWidth="1"/>
    <col min="15861" max="15864" width="16.140625" style="10" customWidth="1"/>
    <col min="15865" max="16102" width="15.7109375" style="10"/>
    <col min="16103" max="16103" width="19.140625" style="10" customWidth="1"/>
    <col min="16104" max="16104" width="15.140625" style="10" customWidth="1"/>
    <col min="16105" max="16108" width="16.140625" style="10" customWidth="1"/>
    <col min="16109" max="16114" width="15.7109375" style="10"/>
    <col min="16115" max="16115" width="21.28515625" style="10" bestFit="1" customWidth="1"/>
    <col min="16116" max="16116" width="15.140625" style="10" customWidth="1"/>
    <col min="16117" max="16120" width="16.140625" style="10" customWidth="1"/>
    <col min="16121" max="16358" width="15.7109375" style="10"/>
    <col min="16359" max="16359" width="19.140625" style="10" customWidth="1"/>
    <col min="16360" max="16360" width="15.140625" style="10" customWidth="1"/>
    <col min="16361" max="16364" width="16.140625" style="10" customWidth="1"/>
    <col min="16365" max="16384" width="15.7109375" style="10"/>
  </cols>
  <sheetData>
    <row r="1" spans="1:8" ht="33.75" customHeight="1" thickBot="1">
      <c r="A1" s="885" t="s">
        <v>287</v>
      </c>
      <c r="B1" s="885"/>
      <c r="C1" s="885"/>
      <c r="D1" s="885"/>
      <c r="E1" s="125"/>
      <c r="F1" s="125"/>
    </row>
    <row r="2" spans="1:8" ht="42.75" customHeight="1" thickBot="1">
      <c r="A2" s="53" t="s">
        <v>68</v>
      </c>
      <c r="B2" s="53" t="s">
        <v>32</v>
      </c>
      <c r="C2" s="72" t="s">
        <v>173</v>
      </c>
      <c r="D2" s="72" t="s">
        <v>174</v>
      </c>
    </row>
    <row r="3" spans="1:8" ht="21" customHeight="1">
      <c r="A3" s="2">
        <v>1400</v>
      </c>
      <c r="B3" s="153">
        <f t="shared" ref="B3" si="0">D3+C3</f>
        <v>1496078</v>
      </c>
      <c r="C3" s="153">
        <v>912460</v>
      </c>
      <c r="D3" s="153">
        <v>583618</v>
      </c>
    </row>
    <row r="4" spans="1:8" ht="21" customHeight="1">
      <c r="A4" s="2">
        <v>1401</v>
      </c>
      <c r="B4" s="153">
        <v>1738674</v>
      </c>
      <c r="C4" s="153">
        <v>772395</v>
      </c>
      <c r="D4" s="153">
        <v>966279</v>
      </c>
      <c r="E4" s="172"/>
      <c r="F4" s="172"/>
      <c r="G4" s="172"/>
      <c r="H4" s="172"/>
    </row>
    <row r="5" spans="1:8" ht="21" customHeight="1" thickBot="1">
      <c r="A5" s="2">
        <v>1402</v>
      </c>
      <c r="B5" s="153">
        <f>D5+C5</f>
        <v>1998046</v>
      </c>
      <c r="C5" s="153">
        <f>SUM(C6:C38)</f>
        <v>667694</v>
      </c>
      <c r="D5" s="153">
        <f>SUM(D6:D38)</f>
        <v>1330352</v>
      </c>
      <c r="E5" s="172">
        <f>B5-'9'!B7</f>
        <v>0</v>
      </c>
      <c r="F5" s="172"/>
      <c r="G5" s="172"/>
      <c r="H5" s="172"/>
    </row>
    <row r="6" spans="1:8" ht="21" customHeight="1" thickBot="1">
      <c r="A6" s="5" t="s">
        <v>41</v>
      </c>
      <c r="B6" s="706">
        <f>C6+D6</f>
        <v>118706</v>
      </c>
      <c r="C6" s="540">
        <v>42247</v>
      </c>
      <c r="D6" s="132">
        <v>76459</v>
      </c>
      <c r="E6" s="172">
        <f>B6-'9'!B8</f>
        <v>0</v>
      </c>
      <c r="F6" s="172"/>
      <c r="G6" s="172"/>
      <c r="H6" s="727"/>
    </row>
    <row r="7" spans="1:8" ht="21" customHeight="1" thickBot="1">
      <c r="A7" s="6" t="s">
        <v>42</v>
      </c>
      <c r="B7" s="539">
        <f t="shared" ref="B7:B38" si="1">C7+D7</f>
        <v>53597</v>
      </c>
      <c r="C7" s="707">
        <v>18854</v>
      </c>
      <c r="D7" s="541">
        <v>34743</v>
      </c>
      <c r="E7" s="172">
        <f>B7-'9'!B9</f>
        <v>0</v>
      </c>
      <c r="F7" s="172"/>
      <c r="G7" s="172"/>
      <c r="H7" s="727"/>
    </row>
    <row r="8" spans="1:8" ht="21" customHeight="1" thickBot="1">
      <c r="A8" s="6" t="s">
        <v>43</v>
      </c>
      <c r="B8" s="539">
        <f t="shared" si="1"/>
        <v>31145</v>
      </c>
      <c r="C8" s="707">
        <v>9119</v>
      </c>
      <c r="D8" s="541">
        <v>22026</v>
      </c>
      <c r="E8" s="172">
        <f>B8-'9'!B10</f>
        <v>0</v>
      </c>
      <c r="F8" s="172"/>
      <c r="G8" s="172"/>
      <c r="H8" s="727"/>
    </row>
    <row r="9" spans="1:8" ht="21" customHeight="1" thickBot="1">
      <c r="A9" s="6" t="s">
        <v>0</v>
      </c>
      <c r="B9" s="539">
        <f t="shared" si="1"/>
        <v>166896</v>
      </c>
      <c r="C9" s="707">
        <v>57632</v>
      </c>
      <c r="D9" s="541">
        <v>109264</v>
      </c>
      <c r="E9" s="172">
        <f>B9-'9'!B11</f>
        <v>0</v>
      </c>
      <c r="F9" s="172"/>
      <c r="G9" s="172"/>
      <c r="H9" s="727"/>
    </row>
    <row r="10" spans="1:8" ht="21" customHeight="1" thickBot="1">
      <c r="A10" s="6" t="s">
        <v>33</v>
      </c>
      <c r="B10" s="539">
        <f t="shared" si="1"/>
        <v>77550</v>
      </c>
      <c r="C10" s="707">
        <v>20132</v>
      </c>
      <c r="D10" s="541">
        <v>57418</v>
      </c>
      <c r="E10" s="172">
        <f>B10-'9'!B12</f>
        <v>0</v>
      </c>
      <c r="F10" s="172"/>
      <c r="G10" s="172"/>
      <c r="H10" s="727"/>
    </row>
    <row r="11" spans="1:8" ht="21" customHeight="1" thickBot="1">
      <c r="A11" s="6" t="s">
        <v>44</v>
      </c>
      <c r="B11" s="539">
        <f t="shared" si="1"/>
        <v>14304</v>
      </c>
      <c r="C11" s="707">
        <v>4534</v>
      </c>
      <c r="D11" s="541">
        <v>9770</v>
      </c>
      <c r="E11" s="172">
        <f>B11-'9'!B13</f>
        <v>0</v>
      </c>
      <c r="F11" s="172"/>
      <c r="G11" s="172"/>
      <c r="H11" s="727"/>
    </row>
    <row r="12" spans="1:8" ht="21" customHeight="1" thickBot="1">
      <c r="A12" s="6" t="s">
        <v>1</v>
      </c>
      <c r="B12" s="539">
        <f t="shared" si="1"/>
        <v>20429</v>
      </c>
      <c r="C12" s="707">
        <v>5836</v>
      </c>
      <c r="D12" s="541">
        <v>14593</v>
      </c>
      <c r="E12" s="172">
        <f>B12-'9'!B14</f>
        <v>0</v>
      </c>
      <c r="F12" s="172"/>
      <c r="G12" s="172"/>
      <c r="H12" s="727"/>
    </row>
    <row r="13" spans="1:8" ht="21" customHeight="1" thickBot="1">
      <c r="A13" s="6" t="s">
        <v>45</v>
      </c>
      <c r="B13" s="539">
        <f t="shared" si="1"/>
        <v>24807</v>
      </c>
      <c r="C13" s="707">
        <v>6780</v>
      </c>
      <c r="D13" s="541">
        <v>18027</v>
      </c>
      <c r="E13" s="172">
        <f>B13-'9'!B15</f>
        <v>0</v>
      </c>
      <c r="F13" s="172"/>
      <c r="G13" s="172"/>
      <c r="H13" s="727"/>
    </row>
    <row r="14" spans="1:8" ht="21" customHeight="1" thickBot="1">
      <c r="A14" s="6" t="s">
        <v>46</v>
      </c>
      <c r="B14" s="539">
        <f t="shared" si="1"/>
        <v>16329</v>
      </c>
      <c r="C14" s="707">
        <v>6767</v>
      </c>
      <c r="D14" s="541">
        <v>9562</v>
      </c>
      <c r="E14" s="172">
        <f>B14-'9'!B16</f>
        <v>0</v>
      </c>
      <c r="F14" s="172"/>
      <c r="G14" s="172"/>
      <c r="H14" s="727"/>
    </row>
    <row r="15" spans="1:8" ht="21" customHeight="1" thickBot="1">
      <c r="A15" s="6" t="s">
        <v>47</v>
      </c>
      <c r="B15" s="539">
        <f t="shared" si="1"/>
        <v>124690</v>
      </c>
      <c r="C15" s="707">
        <v>47075</v>
      </c>
      <c r="D15" s="541">
        <v>77615</v>
      </c>
      <c r="E15" s="172">
        <f>B15-'9'!B17</f>
        <v>0</v>
      </c>
      <c r="F15" s="172"/>
      <c r="G15" s="172"/>
      <c r="H15" s="727"/>
    </row>
    <row r="16" spans="1:8" ht="21" customHeight="1" thickBot="1">
      <c r="A16" s="6" t="s">
        <v>28</v>
      </c>
      <c r="B16" s="539">
        <f t="shared" si="1"/>
        <v>13096</v>
      </c>
      <c r="C16" s="707">
        <v>4945</v>
      </c>
      <c r="D16" s="541">
        <v>8151</v>
      </c>
      <c r="E16" s="172">
        <f>B16-'9'!B18</f>
        <v>0</v>
      </c>
      <c r="F16" s="172"/>
      <c r="G16" s="172"/>
      <c r="H16" s="727"/>
    </row>
    <row r="17" spans="1:8" ht="21" customHeight="1" thickBot="1">
      <c r="A17" s="6" t="s">
        <v>2</v>
      </c>
      <c r="B17" s="539">
        <f t="shared" si="1"/>
        <v>87095</v>
      </c>
      <c r="C17" s="707">
        <v>24109</v>
      </c>
      <c r="D17" s="541">
        <v>62986</v>
      </c>
      <c r="E17" s="172">
        <f>B17-'9'!B19</f>
        <v>0</v>
      </c>
      <c r="F17" s="172"/>
      <c r="G17" s="172"/>
      <c r="H17" s="727"/>
    </row>
    <row r="18" spans="1:8" ht="21" customHeight="1" thickBot="1">
      <c r="A18" s="6" t="s">
        <v>3</v>
      </c>
      <c r="B18" s="539">
        <f t="shared" si="1"/>
        <v>40014</v>
      </c>
      <c r="C18" s="707">
        <v>14596</v>
      </c>
      <c r="D18" s="541">
        <v>25418</v>
      </c>
      <c r="E18" s="172">
        <f>B18-'9'!B20</f>
        <v>0</v>
      </c>
      <c r="F18" s="172"/>
      <c r="G18" s="172"/>
      <c r="H18" s="727"/>
    </row>
    <row r="19" spans="1:8" ht="21" customHeight="1" thickBot="1">
      <c r="A19" s="6" t="s">
        <v>4</v>
      </c>
      <c r="B19" s="539">
        <f t="shared" si="1"/>
        <v>22348</v>
      </c>
      <c r="C19" s="707">
        <v>7890</v>
      </c>
      <c r="D19" s="541">
        <v>14458</v>
      </c>
      <c r="E19" s="172">
        <f>B19-'9'!B21</f>
        <v>0</v>
      </c>
      <c r="F19" s="172"/>
      <c r="G19" s="172"/>
      <c r="H19" s="727"/>
    </row>
    <row r="20" spans="1:8" ht="21" customHeight="1" thickBot="1">
      <c r="A20" s="6" t="s">
        <v>48</v>
      </c>
      <c r="B20" s="539">
        <f t="shared" si="1"/>
        <v>11811</v>
      </c>
      <c r="C20" s="707">
        <v>7070</v>
      </c>
      <c r="D20" s="541">
        <v>4741</v>
      </c>
      <c r="E20" s="172">
        <f>B20-'9'!B22</f>
        <v>0</v>
      </c>
      <c r="F20" s="172"/>
      <c r="G20" s="172"/>
      <c r="H20" s="727"/>
    </row>
    <row r="21" spans="1:8" ht="21" customHeight="1" thickBot="1">
      <c r="A21" s="6" t="s">
        <v>49</v>
      </c>
      <c r="B21" s="539">
        <f t="shared" si="1"/>
        <v>134780</v>
      </c>
      <c r="C21" s="707">
        <v>46693</v>
      </c>
      <c r="D21" s="541">
        <v>88087</v>
      </c>
      <c r="E21" s="172">
        <f>B21-'9'!B23</f>
        <v>0</v>
      </c>
      <c r="F21" s="172"/>
      <c r="G21" s="172"/>
      <c r="H21" s="727"/>
    </row>
    <row r="22" spans="1:8" ht="21" customHeight="1" thickBot="1">
      <c r="A22" s="6" t="s">
        <v>50</v>
      </c>
      <c r="B22" s="539">
        <f t="shared" si="1"/>
        <v>72143</v>
      </c>
      <c r="C22" s="707">
        <v>21837</v>
      </c>
      <c r="D22" s="541">
        <v>50306</v>
      </c>
      <c r="E22" s="172">
        <f>B22-'9'!B24</f>
        <v>0</v>
      </c>
      <c r="F22" s="172"/>
      <c r="G22" s="172"/>
      <c r="H22" s="727"/>
    </row>
    <row r="23" spans="1:8" ht="21" customHeight="1" thickBot="1">
      <c r="A23" s="6" t="s">
        <v>51</v>
      </c>
      <c r="B23" s="539">
        <f t="shared" si="1"/>
        <v>139243</v>
      </c>
      <c r="C23" s="707">
        <v>40616</v>
      </c>
      <c r="D23" s="541">
        <v>98627</v>
      </c>
      <c r="E23" s="172">
        <f>B23-'9'!B25</f>
        <v>0</v>
      </c>
      <c r="F23" s="172"/>
      <c r="G23" s="172"/>
      <c r="H23" s="727"/>
    </row>
    <row r="24" spans="1:8" ht="21" customHeight="1" thickBot="1">
      <c r="A24" s="6" t="s">
        <v>5</v>
      </c>
      <c r="B24" s="539">
        <f t="shared" si="1"/>
        <v>140782</v>
      </c>
      <c r="C24" s="707">
        <v>46827</v>
      </c>
      <c r="D24" s="541">
        <v>93955</v>
      </c>
      <c r="E24" s="172">
        <f>B24-'9'!B26</f>
        <v>0</v>
      </c>
      <c r="F24" s="172"/>
      <c r="G24" s="172"/>
      <c r="H24" s="727"/>
    </row>
    <row r="25" spans="1:8" ht="21" customHeight="1" thickBot="1">
      <c r="A25" s="6" t="s">
        <v>52</v>
      </c>
      <c r="B25" s="539">
        <f t="shared" si="1"/>
        <v>35374</v>
      </c>
      <c r="C25" s="707">
        <v>10855</v>
      </c>
      <c r="D25" s="541">
        <v>24519</v>
      </c>
      <c r="E25" s="172">
        <f>B25-'9'!B27</f>
        <v>0</v>
      </c>
      <c r="F25" s="172"/>
      <c r="G25" s="172"/>
      <c r="H25" s="727"/>
    </row>
    <row r="26" spans="1:8" ht="21" customHeight="1" thickBot="1">
      <c r="A26" s="6" t="s">
        <v>6</v>
      </c>
      <c r="B26" s="539">
        <f t="shared" si="1"/>
        <v>21277</v>
      </c>
      <c r="C26" s="707">
        <v>9042</v>
      </c>
      <c r="D26" s="541">
        <v>12235</v>
      </c>
      <c r="E26" s="172">
        <f>B26-'9'!B28</f>
        <v>0</v>
      </c>
      <c r="F26" s="172"/>
      <c r="G26" s="172"/>
      <c r="H26" s="727"/>
    </row>
    <row r="27" spans="1:8" ht="21" customHeight="1" thickBot="1">
      <c r="A27" s="6" t="s">
        <v>53</v>
      </c>
      <c r="B27" s="539">
        <f t="shared" si="1"/>
        <v>36290</v>
      </c>
      <c r="C27" s="707">
        <v>13224</v>
      </c>
      <c r="D27" s="541">
        <v>23066</v>
      </c>
      <c r="E27" s="172">
        <f>B27-'9'!B29</f>
        <v>0</v>
      </c>
      <c r="F27" s="172"/>
      <c r="G27" s="172"/>
      <c r="H27" s="727"/>
    </row>
    <row r="28" spans="1:8" ht="21" customHeight="1" thickBot="1">
      <c r="A28" s="6" t="s">
        <v>54</v>
      </c>
      <c r="B28" s="539">
        <f t="shared" si="1"/>
        <v>53906</v>
      </c>
      <c r="C28" s="707">
        <v>18732</v>
      </c>
      <c r="D28" s="541">
        <v>35174</v>
      </c>
      <c r="E28" s="172">
        <f>B28-'9'!B30</f>
        <v>0</v>
      </c>
      <c r="F28" s="172"/>
      <c r="G28" s="172"/>
      <c r="H28" s="727"/>
    </row>
    <row r="29" spans="1:8" ht="21" customHeight="1" thickBot="1">
      <c r="A29" s="6" t="s">
        <v>55</v>
      </c>
      <c r="B29" s="539">
        <f t="shared" si="1"/>
        <v>50964</v>
      </c>
      <c r="C29" s="707">
        <v>20539</v>
      </c>
      <c r="D29" s="541">
        <v>30425</v>
      </c>
      <c r="E29" s="172">
        <f>B29-'9'!B31</f>
        <v>0</v>
      </c>
      <c r="F29" s="172"/>
      <c r="G29" s="172"/>
      <c r="H29" s="727"/>
    </row>
    <row r="30" spans="1:8" ht="21" customHeight="1" thickBot="1">
      <c r="A30" s="6" t="s">
        <v>56</v>
      </c>
      <c r="B30" s="539">
        <f t="shared" si="1"/>
        <v>7956</v>
      </c>
      <c r="C30" s="707">
        <v>2452</v>
      </c>
      <c r="D30" s="541">
        <v>5504</v>
      </c>
      <c r="E30" s="172">
        <f>B30-'9'!B32</f>
        <v>0</v>
      </c>
      <c r="F30" s="172"/>
      <c r="G30" s="172"/>
      <c r="H30" s="727"/>
    </row>
    <row r="31" spans="1:8" ht="21" customHeight="1" thickBot="1">
      <c r="A31" s="6" t="s">
        <v>7</v>
      </c>
      <c r="B31" s="539">
        <f t="shared" si="1"/>
        <v>42036</v>
      </c>
      <c r="C31" s="707">
        <v>13215</v>
      </c>
      <c r="D31" s="541">
        <v>28821</v>
      </c>
      <c r="E31" s="172">
        <f>B31-'9'!B33</f>
        <v>0</v>
      </c>
      <c r="F31" s="172"/>
      <c r="G31" s="172"/>
      <c r="H31" s="727"/>
    </row>
    <row r="32" spans="1:8" ht="21" customHeight="1" thickBot="1">
      <c r="A32" s="6" t="s">
        <v>57</v>
      </c>
      <c r="B32" s="539">
        <f t="shared" si="1"/>
        <v>122682</v>
      </c>
      <c r="C32" s="707">
        <v>42417</v>
      </c>
      <c r="D32" s="541">
        <v>80265</v>
      </c>
      <c r="E32" s="172">
        <f>B32-'9'!B34</f>
        <v>0</v>
      </c>
      <c r="F32" s="172"/>
      <c r="G32" s="172"/>
      <c r="H32" s="727"/>
    </row>
    <row r="33" spans="1:8" ht="21" customHeight="1" thickBot="1">
      <c r="A33" s="6" t="s">
        <v>8</v>
      </c>
      <c r="B33" s="539">
        <f t="shared" si="1"/>
        <v>41800</v>
      </c>
      <c r="C33" s="707">
        <v>14934</v>
      </c>
      <c r="D33" s="541">
        <v>26866</v>
      </c>
      <c r="E33" s="172">
        <f>B33-'9'!B35</f>
        <v>0</v>
      </c>
      <c r="F33" s="172"/>
      <c r="G33" s="172"/>
      <c r="H33" s="727"/>
    </row>
    <row r="34" spans="1:8" ht="21" customHeight="1" thickBot="1">
      <c r="A34" s="6" t="s">
        <v>9</v>
      </c>
      <c r="B34" s="539">
        <f t="shared" si="1"/>
        <v>138687</v>
      </c>
      <c r="C34" s="707">
        <v>44512</v>
      </c>
      <c r="D34" s="541">
        <v>94175</v>
      </c>
      <c r="E34" s="172">
        <f>B34-'9'!B36</f>
        <v>0</v>
      </c>
      <c r="F34" s="172"/>
      <c r="G34" s="172"/>
      <c r="H34" s="727"/>
    </row>
    <row r="35" spans="1:8" ht="21" customHeight="1" thickBot="1">
      <c r="A35" s="6" t="s">
        <v>58</v>
      </c>
      <c r="B35" s="539">
        <f t="shared" si="1"/>
        <v>43530</v>
      </c>
      <c r="C35" s="707">
        <v>13142</v>
      </c>
      <c r="D35" s="541">
        <v>30388</v>
      </c>
      <c r="E35" s="172">
        <f>B35-'9'!B37</f>
        <v>0</v>
      </c>
      <c r="F35" s="172"/>
      <c r="G35" s="172"/>
      <c r="H35" s="727"/>
    </row>
    <row r="36" spans="1:8" ht="21" customHeight="1" thickBot="1">
      <c r="A36" s="6" t="s">
        <v>10</v>
      </c>
      <c r="B36" s="539">
        <f t="shared" si="1"/>
        <v>18443</v>
      </c>
      <c r="C36" s="707">
        <v>6489</v>
      </c>
      <c r="D36" s="541">
        <v>11954</v>
      </c>
      <c r="E36" s="172">
        <f>B36-'9'!B38</f>
        <v>0</v>
      </c>
      <c r="F36" s="172"/>
      <c r="G36" s="172"/>
      <c r="H36" s="727"/>
    </row>
    <row r="37" spans="1:8" ht="21" customHeight="1" thickBot="1">
      <c r="A37" s="6" t="s">
        <v>11</v>
      </c>
      <c r="B37" s="539">
        <f t="shared" si="1"/>
        <v>51300</v>
      </c>
      <c r="C37" s="707">
        <v>16647</v>
      </c>
      <c r="D37" s="541">
        <v>34653</v>
      </c>
      <c r="E37" s="172">
        <f>B37-'9'!B39</f>
        <v>0</v>
      </c>
      <c r="F37" s="172"/>
      <c r="G37" s="172"/>
      <c r="H37" s="727"/>
    </row>
    <row r="38" spans="1:8" ht="21" customHeight="1" thickBot="1">
      <c r="A38" s="6" t="s">
        <v>59</v>
      </c>
      <c r="B38" s="539">
        <f t="shared" si="1"/>
        <v>24036</v>
      </c>
      <c r="C38" s="707">
        <v>7935</v>
      </c>
      <c r="D38" s="541">
        <v>16101</v>
      </c>
      <c r="E38" s="172">
        <f>B38-'9'!B40</f>
        <v>0</v>
      </c>
      <c r="F38" s="172"/>
      <c r="G38" s="172"/>
      <c r="H38" s="727"/>
    </row>
    <row r="39" spans="1:8" ht="46.5" customHeight="1">
      <c r="A39" s="886" t="s">
        <v>288</v>
      </c>
      <c r="B39" s="887"/>
      <c r="C39" s="887"/>
      <c r="D39" s="887"/>
      <c r="E39" s="172">
        <f>B39-'9'!B41</f>
        <v>0</v>
      </c>
      <c r="F39" s="172"/>
      <c r="G39" s="172"/>
      <c r="H39" s="172"/>
    </row>
    <row r="40" spans="1:8" ht="12.75" customHeight="1">
      <c r="A40" s="73"/>
      <c r="B40" s="716"/>
      <c r="C40" s="716"/>
      <c r="D40" s="716"/>
      <c r="E40" s="172"/>
      <c r="F40" s="172"/>
      <c r="G40" s="172"/>
      <c r="H40" s="172"/>
    </row>
    <row r="41" spans="1:8" ht="12.75" customHeight="1">
      <c r="A41" s="73"/>
      <c r="B41" s="716"/>
      <c r="C41" s="716"/>
      <c r="D41" s="716"/>
      <c r="E41" s="172"/>
      <c r="F41" s="172"/>
      <c r="G41" s="172"/>
      <c r="H41" s="172"/>
    </row>
    <row r="42" spans="1:8" ht="12.75" customHeight="1">
      <c r="A42" s="12"/>
      <c r="B42" s="709"/>
      <c r="C42" s="709"/>
      <c r="D42" s="709"/>
      <c r="E42" s="172"/>
      <c r="F42" s="172"/>
      <c r="G42" s="172"/>
      <c r="H42" s="172"/>
    </row>
    <row r="43" spans="1:8" ht="12.75" customHeight="1">
      <c r="A43" s="12"/>
      <c r="B43" s="709"/>
      <c r="C43" s="709"/>
      <c r="D43" s="709"/>
      <c r="E43" s="172"/>
      <c r="F43" s="172"/>
      <c r="G43" s="172"/>
      <c r="H43" s="172"/>
    </row>
    <row r="44" spans="1:8">
      <c r="B44" s="172"/>
      <c r="C44" s="172"/>
      <c r="D44" s="172"/>
      <c r="E44" s="172"/>
      <c r="F44" s="172"/>
      <c r="G44" s="172"/>
      <c r="H44" s="172"/>
    </row>
    <row r="45" spans="1:8">
      <c r="B45" s="172"/>
      <c r="C45" s="172"/>
      <c r="D45" s="172"/>
      <c r="E45" s="172"/>
      <c r="F45" s="172"/>
      <c r="G45" s="172"/>
      <c r="H45" s="172"/>
    </row>
    <row r="46" spans="1:8">
      <c r="B46" s="172"/>
      <c r="C46" s="172"/>
      <c r="D46" s="172"/>
      <c r="E46" s="172"/>
      <c r="F46" s="172"/>
      <c r="G46" s="172"/>
      <c r="H46" s="172"/>
    </row>
    <row r="47" spans="1:8">
      <c r="B47" s="172"/>
      <c r="C47" s="172"/>
      <c r="D47" s="172"/>
      <c r="E47" s="172"/>
      <c r="F47" s="172"/>
      <c r="G47" s="172"/>
      <c r="H47" s="172"/>
    </row>
    <row r="48" spans="1:8">
      <c r="B48" s="172"/>
      <c r="C48" s="172"/>
      <c r="D48" s="172"/>
      <c r="E48" s="172"/>
      <c r="F48" s="172"/>
      <c r="G48" s="172"/>
      <c r="H48" s="172"/>
    </row>
    <row r="49" spans="2:8">
      <c r="B49" s="172"/>
      <c r="C49" s="172"/>
      <c r="D49" s="172"/>
      <c r="E49" s="172"/>
      <c r="F49" s="172"/>
      <c r="G49" s="172"/>
      <c r="H49" s="172"/>
    </row>
    <row r="50" spans="2:8">
      <c r="B50" s="172"/>
      <c r="C50" s="172"/>
      <c r="D50" s="172"/>
      <c r="E50" s="172"/>
      <c r="F50" s="172"/>
      <c r="G50" s="172"/>
      <c r="H50" s="172"/>
    </row>
    <row r="51" spans="2:8">
      <c r="B51" s="172"/>
      <c r="C51" s="172"/>
      <c r="D51" s="172"/>
      <c r="E51" s="172"/>
      <c r="F51" s="172"/>
      <c r="G51" s="172"/>
      <c r="H51" s="172"/>
    </row>
    <row r="52" spans="2:8">
      <c r="B52" s="172"/>
      <c r="C52" s="172"/>
      <c r="D52" s="172"/>
      <c r="E52" s="172"/>
      <c r="F52" s="172"/>
      <c r="G52" s="172"/>
      <c r="H52" s="172"/>
    </row>
  </sheetData>
  <mergeCells count="2">
    <mergeCell ref="A1:D1"/>
    <mergeCell ref="A39:D39"/>
  </mergeCells>
  <printOptions horizontalCentered="1" verticalCentered="1"/>
  <pageMargins left="0.39370078740157499" right="0.39370078740157499" top="0.45" bottom="0.55000000000000004" header="0" footer="0"/>
  <pageSetup paperSize="9" scale="89"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4BF63-9A8F-4A46-8F76-75280DE4B34B}">
  <sheetPr>
    <tabColor rgb="FF00B0F0"/>
    <pageSetUpPr fitToPage="1"/>
  </sheetPr>
  <dimension ref="A1:K22"/>
  <sheetViews>
    <sheetView rightToLeft="1" zoomScaleNormal="100" zoomScaleSheetLayoutView="100" workbookViewId="0">
      <selection activeCell="J20" sqref="J20"/>
    </sheetView>
  </sheetViews>
  <sheetFormatPr defaultColWidth="9.140625" defaultRowHeight="12.75"/>
  <cols>
    <col min="1" max="1" width="8.140625" style="637" customWidth="1"/>
    <col min="2" max="2" width="14.140625" style="637" customWidth="1"/>
    <col min="3" max="3" width="12.85546875" style="637" customWidth="1"/>
    <col min="4" max="4" width="13.42578125" style="637" customWidth="1"/>
    <col min="5" max="5" width="14.140625" style="637" customWidth="1"/>
    <col min="6" max="6" width="12.28515625" style="637" customWidth="1"/>
    <col min="7" max="7" width="12.42578125" style="637" customWidth="1"/>
    <col min="8" max="8" width="12.85546875" style="637" customWidth="1"/>
    <col min="9" max="9" width="12" style="637" customWidth="1"/>
    <col min="10" max="11" width="11.140625" style="637" bestFit="1" customWidth="1"/>
    <col min="12" max="12" width="9.140625" style="637"/>
    <col min="13" max="13" width="14.140625" style="637" customWidth="1"/>
    <col min="14" max="256" width="9.140625" style="637"/>
    <col min="257" max="257" width="8.140625" style="637" customWidth="1"/>
    <col min="258" max="258" width="14.140625" style="637" customWidth="1"/>
    <col min="259" max="259" width="12.85546875" style="637" customWidth="1"/>
    <col min="260" max="260" width="13.42578125" style="637" customWidth="1"/>
    <col min="261" max="261" width="14.140625" style="637" customWidth="1"/>
    <col min="262" max="262" width="12.28515625" style="637" customWidth="1"/>
    <col min="263" max="263" width="12.42578125" style="637" customWidth="1"/>
    <col min="264" max="264" width="12.85546875" style="637" customWidth="1"/>
    <col min="265" max="265" width="12" style="637" customWidth="1"/>
    <col min="266" max="267" width="11.140625" style="637" bestFit="1" customWidth="1"/>
    <col min="268" max="268" width="9.140625" style="637"/>
    <col min="269" max="269" width="14.140625" style="637" customWidth="1"/>
    <col min="270" max="512" width="9.140625" style="637"/>
    <col min="513" max="513" width="8.140625" style="637" customWidth="1"/>
    <col min="514" max="514" width="14.140625" style="637" customWidth="1"/>
    <col min="515" max="515" width="12.85546875" style="637" customWidth="1"/>
    <col min="516" max="516" width="13.42578125" style="637" customWidth="1"/>
    <col min="517" max="517" width="14.140625" style="637" customWidth="1"/>
    <col min="518" max="518" width="12.28515625" style="637" customWidth="1"/>
    <col min="519" max="519" width="12.42578125" style="637" customWidth="1"/>
    <col min="520" max="520" width="12.85546875" style="637" customWidth="1"/>
    <col min="521" max="521" width="12" style="637" customWidth="1"/>
    <col min="522" max="523" width="11.140625" style="637" bestFit="1" customWidth="1"/>
    <col min="524" max="524" width="9.140625" style="637"/>
    <col min="525" max="525" width="14.140625" style="637" customWidth="1"/>
    <col min="526" max="768" width="9.140625" style="637"/>
    <col min="769" max="769" width="8.140625" style="637" customWidth="1"/>
    <col min="770" max="770" width="14.140625" style="637" customWidth="1"/>
    <col min="771" max="771" width="12.85546875" style="637" customWidth="1"/>
    <col min="772" max="772" width="13.42578125" style="637" customWidth="1"/>
    <col min="773" max="773" width="14.140625" style="637" customWidth="1"/>
    <col min="774" max="774" width="12.28515625" style="637" customWidth="1"/>
    <col min="775" max="775" width="12.42578125" style="637" customWidth="1"/>
    <col min="776" max="776" width="12.85546875" style="637" customWidth="1"/>
    <col min="777" max="777" width="12" style="637" customWidth="1"/>
    <col min="778" max="779" width="11.140625" style="637" bestFit="1" customWidth="1"/>
    <col min="780" max="780" width="9.140625" style="637"/>
    <col min="781" max="781" width="14.140625" style="637" customWidth="1"/>
    <col min="782" max="1024" width="9.140625" style="637"/>
    <col min="1025" max="1025" width="8.140625" style="637" customWidth="1"/>
    <col min="1026" max="1026" width="14.140625" style="637" customWidth="1"/>
    <col min="1027" max="1027" width="12.85546875" style="637" customWidth="1"/>
    <col min="1028" max="1028" width="13.42578125" style="637" customWidth="1"/>
    <col min="1029" max="1029" width="14.140625" style="637" customWidth="1"/>
    <col min="1030" max="1030" width="12.28515625" style="637" customWidth="1"/>
    <col min="1031" max="1031" width="12.42578125" style="637" customWidth="1"/>
    <col min="1032" max="1032" width="12.85546875" style="637" customWidth="1"/>
    <col min="1033" max="1033" width="12" style="637" customWidth="1"/>
    <col min="1034" max="1035" width="11.140625" style="637" bestFit="1" customWidth="1"/>
    <col min="1036" max="1036" width="9.140625" style="637"/>
    <col min="1037" max="1037" width="14.140625" style="637" customWidth="1"/>
    <col min="1038" max="1280" width="9.140625" style="637"/>
    <col min="1281" max="1281" width="8.140625" style="637" customWidth="1"/>
    <col min="1282" max="1282" width="14.140625" style="637" customWidth="1"/>
    <col min="1283" max="1283" width="12.85546875" style="637" customWidth="1"/>
    <col min="1284" max="1284" width="13.42578125" style="637" customWidth="1"/>
    <col min="1285" max="1285" width="14.140625" style="637" customWidth="1"/>
    <col min="1286" max="1286" width="12.28515625" style="637" customWidth="1"/>
    <col min="1287" max="1287" width="12.42578125" style="637" customWidth="1"/>
    <col min="1288" max="1288" width="12.85546875" style="637" customWidth="1"/>
    <col min="1289" max="1289" width="12" style="637" customWidth="1"/>
    <col min="1290" max="1291" width="11.140625" style="637" bestFit="1" customWidth="1"/>
    <col min="1292" max="1292" width="9.140625" style="637"/>
    <col min="1293" max="1293" width="14.140625" style="637" customWidth="1"/>
    <col min="1294" max="1536" width="9.140625" style="637"/>
    <col min="1537" max="1537" width="8.140625" style="637" customWidth="1"/>
    <col min="1538" max="1538" width="14.140625" style="637" customWidth="1"/>
    <col min="1539" max="1539" width="12.85546875" style="637" customWidth="1"/>
    <col min="1540" max="1540" width="13.42578125" style="637" customWidth="1"/>
    <col min="1541" max="1541" width="14.140625" style="637" customWidth="1"/>
    <col min="1542" max="1542" width="12.28515625" style="637" customWidth="1"/>
    <col min="1543" max="1543" width="12.42578125" style="637" customWidth="1"/>
    <col min="1544" max="1544" width="12.85546875" style="637" customWidth="1"/>
    <col min="1545" max="1545" width="12" style="637" customWidth="1"/>
    <col min="1546" max="1547" width="11.140625" style="637" bestFit="1" customWidth="1"/>
    <col min="1548" max="1548" width="9.140625" style="637"/>
    <col min="1549" max="1549" width="14.140625" style="637" customWidth="1"/>
    <col min="1550" max="1792" width="9.140625" style="637"/>
    <col min="1793" max="1793" width="8.140625" style="637" customWidth="1"/>
    <col min="1794" max="1794" width="14.140625" style="637" customWidth="1"/>
    <col min="1795" max="1795" width="12.85546875" style="637" customWidth="1"/>
    <col min="1796" max="1796" width="13.42578125" style="637" customWidth="1"/>
    <col min="1797" max="1797" width="14.140625" style="637" customWidth="1"/>
    <col min="1798" max="1798" width="12.28515625" style="637" customWidth="1"/>
    <col min="1799" max="1799" width="12.42578125" style="637" customWidth="1"/>
    <col min="1800" max="1800" width="12.85546875" style="637" customWidth="1"/>
    <col min="1801" max="1801" width="12" style="637" customWidth="1"/>
    <col min="1802" max="1803" width="11.140625" style="637" bestFit="1" customWidth="1"/>
    <col min="1804" max="1804" width="9.140625" style="637"/>
    <col min="1805" max="1805" width="14.140625" style="637" customWidth="1"/>
    <col min="1806" max="2048" width="9.140625" style="637"/>
    <col min="2049" max="2049" width="8.140625" style="637" customWidth="1"/>
    <col min="2050" max="2050" width="14.140625" style="637" customWidth="1"/>
    <col min="2051" max="2051" width="12.85546875" style="637" customWidth="1"/>
    <col min="2052" max="2052" width="13.42578125" style="637" customWidth="1"/>
    <col min="2053" max="2053" width="14.140625" style="637" customWidth="1"/>
    <col min="2054" max="2054" width="12.28515625" style="637" customWidth="1"/>
    <col min="2055" max="2055" width="12.42578125" style="637" customWidth="1"/>
    <col min="2056" max="2056" width="12.85546875" style="637" customWidth="1"/>
    <col min="2057" max="2057" width="12" style="637" customWidth="1"/>
    <col min="2058" max="2059" width="11.140625" style="637" bestFit="1" customWidth="1"/>
    <col min="2060" max="2060" width="9.140625" style="637"/>
    <col min="2061" max="2061" width="14.140625" style="637" customWidth="1"/>
    <col min="2062" max="2304" width="9.140625" style="637"/>
    <col min="2305" max="2305" width="8.140625" style="637" customWidth="1"/>
    <col min="2306" max="2306" width="14.140625" style="637" customWidth="1"/>
    <col min="2307" max="2307" width="12.85546875" style="637" customWidth="1"/>
    <col min="2308" max="2308" width="13.42578125" style="637" customWidth="1"/>
    <col min="2309" max="2309" width="14.140625" style="637" customWidth="1"/>
    <col min="2310" max="2310" width="12.28515625" style="637" customWidth="1"/>
    <col min="2311" max="2311" width="12.42578125" style="637" customWidth="1"/>
    <col min="2312" max="2312" width="12.85546875" style="637" customWidth="1"/>
    <col min="2313" max="2313" width="12" style="637" customWidth="1"/>
    <col min="2314" max="2315" width="11.140625" style="637" bestFit="1" customWidth="1"/>
    <col min="2316" max="2316" width="9.140625" style="637"/>
    <col min="2317" max="2317" width="14.140625" style="637" customWidth="1"/>
    <col min="2318" max="2560" width="9.140625" style="637"/>
    <col min="2561" max="2561" width="8.140625" style="637" customWidth="1"/>
    <col min="2562" max="2562" width="14.140625" style="637" customWidth="1"/>
    <col min="2563" max="2563" width="12.85546875" style="637" customWidth="1"/>
    <col min="2564" max="2564" width="13.42578125" style="637" customWidth="1"/>
    <col min="2565" max="2565" width="14.140625" style="637" customWidth="1"/>
    <col min="2566" max="2566" width="12.28515625" style="637" customWidth="1"/>
    <col min="2567" max="2567" width="12.42578125" style="637" customWidth="1"/>
    <col min="2568" max="2568" width="12.85546875" style="637" customWidth="1"/>
    <col min="2569" max="2569" width="12" style="637" customWidth="1"/>
    <col min="2570" max="2571" width="11.140625" style="637" bestFit="1" customWidth="1"/>
    <col min="2572" max="2572" width="9.140625" style="637"/>
    <col min="2573" max="2573" width="14.140625" style="637" customWidth="1"/>
    <col min="2574" max="2816" width="9.140625" style="637"/>
    <col min="2817" max="2817" width="8.140625" style="637" customWidth="1"/>
    <col min="2818" max="2818" width="14.140625" style="637" customWidth="1"/>
    <col min="2819" max="2819" width="12.85546875" style="637" customWidth="1"/>
    <col min="2820" max="2820" width="13.42578125" style="637" customWidth="1"/>
    <col min="2821" max="2821" width="14.140625" style="637" customWidth="1"/>
    <col min="2822" max="2822" width="12.28515625" style="637" customWidth="1"/>
    <col min="2823" max="2823" width="12.42578125" style="637" customWidth="1"/>
    <col min="2824" max="2824" width="12.85546875" style="637" customWidth="1"/>
    <col min="2825" max="2825" width="12" style="637" customWidth="1"/>
    <col min="2826" max="2827" width="11.140625" style="637" bestFit="1" customWidth="1"/>
    <col min="2828" max="2828" width="9.140625" style="637"/>
    <col min="2829" max="2829" width="14.140625" style="637" customWidth="1"/>
    <col min="2830" max="3072" width="9.140625" style="637"/>
    <col min="3073" max="3073" width="8.140625" style="637" customWidth="1"/>
    <col min="3074" max="3074" width="14.140625" style="637" customWidth="1"/>
    <col min="3075" max="3075" width="12.85546875" style="637" customWidth="1"/>
    <col min="3076" max="3076" width="13.42578125" style="637" customWidth="1"/>
    <col min="3077" max="3077" width="14.140625" style="637" customWidth="1"/>
    <col min="3078" max="3078" width="12.28515625" style="637" customWidth="1"/>
    <col min="3079" max="3079" width="12.42578125" style="637" customWidth="1"/>
    <col min="3080" max="3080" width="12.85546875" style="637" customWidth="1"/>
    <col min="3081" max="3081" width="12" style="637" customWidth="1"/>
    <col min="3082" max="3083" width="11.140625" style="637" bestFit="1" customWidth="1"/>
    <col min="3084" max="3084" width="9.140625" style="637"/>
    <col min="3085" max="3085" width="14.140625" style="637" customWidth="1"/>
    <col min="3086" max="3328" width="9.140625" style="637"/>
    <col min="3329" max="3329" width="8.140625" style="637" customWidth="1"/>
    <col min="3330" max="3330" width="14.140625" style="637" customWidth="1"/>
    <col min="3331" max="3331" width="12.85546875" style="637" customWidth="1"/>
    <col min="3332" max="3332" width="13.42578125" style="637" customWidth="1"/>
    <col min="3333" max="3333" width="14.140625" style="637" customWidth="1"/>
    <col min="3334" max="3334" width="12.28515625" style="637" customWidth="1"/>
    <col min="3335" max="3335" width="12.42578125" style="637" customWidth="1"/>
    <col min="3336" max="3336" width="12.85546875" style="637" customWidth="1"/>
    <col min="3337" max="3337" width="12" style="637" customWidth="1"/>
    <col min="3338" max="3339" width="11.140625" style="637" bestFit="1" customWidth="1"/>
    <col min="3340" max="3340" width="9.140625" style="637"/>
    <col min="3341" max="3341" width="14.140625" style="637" customWidth="1"/>
    <col min="3342" max="3584" width="9.140625" style="637"/>
    <col min="3585" max="3585" width="8.140625" style="637" customWidth="1"/>
    <col min="3586" max="3586" width="14.140625" style="637" customWidth="1"/>
    <col min="3587" max="3587" width="12.85546875" style="637" customWidth="1"/>
    <col min="3588" max="3588" width="13.42578125" style="637" customWidth="1"/>
    <col min="3589" max="3589" width="14.140625" style="637" customWidth="1"/>
    <col min="3590" max="3590" width="12.28515625" style="637" customWidth="1"/>
    <col min="3591" max="3591" width="12.42578125" style="637" customWidth="1"/>
    <col min="3592" max="3592" width="12.85546875" style="637" customWidth="1"/>
    <col min="3593" max="3593" width="12" style="637" customWidth="1"/>
    <col min="3594" max="3595" width="11.140625" style="637" bestFit="1" customWidth="1"/>
    <col min="3596" max="3596" width="9.140625" style="637"/>
    <col min="3597" max="3597" width="14.140625" style="637" customWidth="1"/>
    <col min="3598" max="3840" width="9.140625" style="637"/>
    <col min="3841" max="3841" width="8.140625" style="637" customWidth="1"/>
    <col min="3842" max="3842" width="14.140625" style="637" customWidth="1"/>
    <col min="3843" max="3843" width="12.85546875" style="637" customWidth="1"/>
    <col min="3844" max="3844" width="13.42578125" style="637" customWidth="1"/>
    <col min="3845" max="3845" width="14.140625" style="637" customWidth="1"/>
    <col min="3846" max="3846" width="12.28515625" style="637" customWidth="1"/>
    <col min="3847" max="3847" width="12.42578125" style="637" customWidth="1"/>
    <col min="3848" max="3848" width="12.85546875" style="637" customWidth="1"/>
    <col min="3849" max="3849" width="12" style="637" customWidth="1"/>
    <col min="3850" max="3851" width="11.140625" style="637" bestFit="1" customWidth="1"/>
    <col min="3852" max="3852" width="9.140625" style="637"/>
    <col min="3853" max="3853" width="14.140625" style="637" customWidth="1"/>
    <col min="3854" max="4096" width="9.140625" style="637"/>
    <col min="4097" max="4097" width="8.140625" style="637" customWidth="1"/>
    <col min="4098" max="4098" width="14.140625" style="637" customWidth="1"/>
    <col min="4099" max="4099" width="12.85546875" style="637" customWidth="1"/>
    <col min="4100" max="4100" width="13.42578125" style="637" customWidth="1"/>
    <col min="4101" max="4101" width="14.140625" style="637" customWidth="1"/>
    <col min="4102" max="4102" width="12.28515625" style="637" customWidth="1"/>
    <col min="4103" max="4103" width="12.42578125" style="637" customWidth="1"/>
    <col min="4104" max="4104" width="12.85546875" style="637" customWidth="1"/>
    <col min="4105" max="4105" width="12" style="637" customWidth="1"/>
    <col min="4106" max="4107" width="11.140625" style="637" bestFit="1" customWidth="1"/>
    <col min="4108" max="4108" width="9.140625" style="637"/>
    <col min="4109" max="4109" width="14.140625" style="637" customWidth="1"/>
    <col min="4110" max="4352" width="9.140625" style="637"/>
    <col min="4353" max="4353" width="8.140625" style="637" customWidth="1"/>
    <col min="4354" max="4354" width="14.140625" style="637" customWidth="1"/>
    <col min="4355" max="4355" width="12.85546875" style="637" customWidth="1"/>
    <col min="4356" max="4356" width="13.42578125" style="637" customWidth="1"/>
    <col min="4357" max="4357" width="14.140625" style="637" customWidth="1"/>
    <col min="4358" max="4358" width="12.28515625" style="637" customWidth="1"/>
    <col min="4359" max="4359" width="12.42578125" style="637" customWidth="1"/>
    <col min="4360" max="4360" width="12.85546875" style="637" customWidth="1"/>
    <col min="4361" max="4361" width="12" style="637" customWidth="1"/>
    <col min="4362" max="4363" width="11.140625" style="637" bestFit="1" customWidth="1"/>
    <col min="4364" max="4364" width="9.140625" style="637"/>
    <col min="4365" max="4365" width="14.140625" style="637" customWidth="1"/>
    <col min="4366" max="4608" width="9.140625" style="637"/>
    <col min="4609" max="4609" width="8.140625" style="637" customWidth="1"/>
    <col min="4610" max="4610" width="14.140625" style="637" customWidth="1"/>
    <col min="4611" max="4611" width="12.85546875" style="637" customWidth="1"/>
    <col min="4612" max="4612" width="13.42578125" style="637" customWidth="1"/>
    <col min="4613" max="4613" width="14.140625" style="637" customWidth="1"/>
    <col min="4614" max="4614" width="12.28515625" style="637" customWidth="1"/>
    <col min="4615" max="4615" width="12.42578125" style="637" customWidth="1"/>
    <col min="4616" max="4616" width="12.85546875" style="637" customWidth="1"/>
    <col min="4617" max="4617" width="12" style="637" customWidth="1"/>
    <col min="4618" max="4619" width="11.140625" style="637" bestFit="1" customWidth="1"/>
    <col min="4620" max="4620" width="9.140625" style="637"/>
    <col min="4621" max="4621" width="14.140625" style="637" customWidth="1"/>
    <col min="4622" max="4864" width="9.140625" style="637"/>
    <col min="4865" max="4865" width="8.140625" style="637" customWidth="1"/>
    <col min="4866" max="4866" width="14.140625" style="637" customWidth="1"/>
    <col min="4867" max="4867" width="12.85546875" style="637" customWidth="1"/>
    <col min="4868" max="4868" width="13.42578125" style="637" customWidth="1"/>
    <col min="4869" max="4869" width="14.140625" style="637" customWidth="1"/>
    <col min="4870" max="4870" width="12.28515625" style="637" customWidth="1"/>
    <col min="4871" max="4871" width="12.42578125" style="637" customWidth="1"/>
    <col min="4872" max="4872" width="12.85546875" style="637" customWidth="1"/>
    <col min="4873" max="4873" width="12" style="637" customWidth="1"/>
    <col min="4874" max="4875" width="11.140625" style="637" bestFit="1" customWidth="1"/>
    <col min="4876" max="4876" width="9.140625" style="637"/>
    <col min="4877" max="4877" width="14.140625" style="637" customWidth="1"/>
    <col min="4878" max="5120" width="9.140625" style="637"/>
    <col min="5121" max="5121" width="8.140625" style="637" customWidth="1"/>
    <col min="5122" max="5122" width="14.140625" style="637" customWidth="1"/>
    <col min="5123" max="5123" width="12.85546875" style="637" customWidth="1"/>
    <col min="5124" max="5124" width="13.42578125" style="637" customWidth="1"/>
    <col min="5125" max="5125" width="14.140625" style="637" customWidth="1"/>
    <col min="5126" max="5126" width="12.28515625" style="637" customWidth="1"/>
    <col min="5127" max="5127" width="12.42578125" style="637" customWidth="1"/>
    <col min="5128" max="5128" width="12.85546875" style="637" customWidth="1"/>
    <col min="5129" max="5129" width="12" style="637" customWidth="1"/>
    <col min="5130" max="5131" width="11.140625" style="637" bestFit="1" customWidth="1"/>
    <col min="5132" max="5132" width="9.140625" style="637"/>
    <col min="5133" max="5133" width="14.140625" style="637" customWidth="1"/>
    <col min="5134" max="5376" width="9.140625" style="637"/>
    <col min="5377" max="5377" width="8.140625" style="637" customWidth="1"/>
    <col min="5378" max="5378" width="14.140625" style="637" customWidth="1"/>
    <col min="5379" max="5379" width="12.85546875" style="637" customWidth="1"/>
    <col min="5380" max="5380" width="13.42578125" style="637" customWidth="1"/>
    <col min="5381" max="5381" width="14.140625" style="637" customWidth="1"/>
    <col min="5382" max="5382" width="12.28515625" style="637" customWidth="1"/>
    <col min="5383" max="5383" width="12.42578125" style="637" customWidth="1"/>
    <col min="5384" max="5384" width="12.85546875" style="637" customWidth="1"/>
    <col min="5385" max="5385" width="12" style="637" customWidth="1"/>
    <col min="5386" max="5387" width="11.140625" style="637" bestFit="1" customWidth="1"/>
    <col min="5388" max="5388" width="9.140625" style="637"/>
    <col min="5389" max="5389" width="14.140625" style="637" customWidth="1"/>
    <col min="5390" max="5632" width="9.140625" style="637"/>
    <col min="5633" max="5633" width="8.140625" style="637" customWidth="1"/>
    <col min="5634" max="5634" width="14.140625" style="637" customWidth="1"/>
    <col min="5635" max="5635" width="12.85546875" style="637" customWidth="1"/>
    <col min="5636" max="5636" width="13.42578125" style="637" customWidth="1"/>
    <col min="5637" max="5637" width="14.140625" style="637" customWidth="1"/>
    <col min="5638" max="5638" width="12.28515625" style="637" customWidth="1"/>
    <col min="5639" max="5639" width="12.42578125" style="637" customWidth="1"/>
    <col min="5640" max="5640" width="12.85546875" style="637" customWidth="1"/>
    <col min="5641" max="5641" width="12" style="637" customWidth="1"/>
    <col min="5642" max="5643" width="11.140625" style="637" bestFit="1" customWidth="1"/>
    <col min="5644" max="5644" width="9.140625" style="637"/>
    <col min="5645" max="5645" width="14.140625" style="637" customWidth="1"/>
    <col min="5646" max="5888" width="9.140625" style="637"/>
    <col min="5889" max="5889" width="8.140625" style="637" customWidth="1"/>
    <col min="5890" max="5890" width="14.140625" style="637" customWidth="1"/>
    <col min="5891" max="5891" width="12.85546875" style="637" customWidth="1"/>
    <col min="5892" max="5892" width="13.42578125" style="637" customWidth="1"/>
    <col min="5893" max="5893" width="14.140625" style="637" customWidth="1"/>
    <col min="5894" max="5894" width="12.28515625" style="637" customWidth="1"/>
    <col min="5895" max="5895" width="12.42578125" style="637" customWidth="1"/>
    <col min="5896" max="5896" width="12.85546875" style="637" customWidth="1"/>
    <col min="5897" max="5897" width="12" style="637" customWidth="1"/>
    <col min="5898" max="5899" width="11.140625" style="637" bestFit="1" customWidth="1"/>
    <col min="5900" max="5900" width="9.140625" style="637"/>
    <col min="5901" max="5901" width="14.140625" style="637" customWidth="1"/>
    <col min="5902" max="6144" width="9.140625" style="637"/>
    <col min="6145" max="6145" width="8.140625" style="637" customWidth="1"/>
    <col min="6146" max="6146" width="14.140625" style="637" customWidth="1"/>
    <col min="6147" max="6147" width="12.85546875" style="637" customWidth="1"/>
    <col min="6148" max="6148" width="13.42578125" style="637" customWidth="1"/>
    <col min="6149" max="6149" width="14.140625" style="637" customWidth="1"/>
    <col min="6150" max="6150" width="12.28515625" style="637" customWidth="1"/>
    <col min="6151" max="6151" width="12.42578125" style="637" customWidth="1"/>
    <col min="6152" max="6152" width="12.85546875" style="637" customWidth="1"/>
    <col min="6153" max="6153" width="12" style="637" customWidth="1"/>
    <col min="6154" max="6155" width="11.140625" style="637" bestFit="1" customWidth="1"/>
    <col min="6156" max="6156" width="9.140625" style="637"/>
    <col min="6157" max="6157" width="14.140625" style="637" customWidth="1"/>
    <col min="6158" max="6400" width="9.140625" style="637"/>
    <col min="6401" max="6401" width="8.140625" style="637" customWidth="1"/>
    <col min="6402" max="6402" width="14.140625" style="637" customWidth="1"/>
    <col min="6403" max="6403" width="12.85546875" style="637" customWidth="1"/>
    <col min="6404" max="6404" width="13.42578125" style="637" customWidth="1"/>
    <col min="6405" max="6405" width="14.140625" style="637" customWidth="1"/>
    <col min="6406" max="6406" width="12.28515625" style="637" customWidth="1"/>
    <col min="6407" max="6407" width="12.42578125" style="637" customWidth="1"/>
    <col min="6408" max="6408" width="12.85546875" style="637" customWidth="1"/>
    <col min="6409" max="6409" width="12" style="637" customWidth="1"/>
    <col min="6410" max="6411" width="11.140625" style="637" bestFit="1" customWidth="1"/>
    <col min="6412" max="6412" width="9.140625" style="637"/>
    <col min="6413" max="6413" width="14.140625" style="637" customWidth="1"/>
    <col min="6414" max="6656" width="9.140625" style="637"/>
    <col min="6657" max="6657" width="8.140625" style="637" customWidth="1"/>
    <col min="6658" max="6658" width="14.140625" style="637" customWidth="1"/>
    <col min="6659" max="6659" width="12.85546875" style="637" customWidth="1"/>
    <col min="6660" max="6660" width="13.42578125" style="637" customWidth="1"/>
    <col min="6661" max="6661" width="14.140625" style="637" customWidth="1"/>
    <col min="6662" max="6662" width="12.28515625" style="637" customWidth="1"/>
    <col min="6663" max="6663" width="12.42578125" style="637" customWidth="1"/>
    <col min="6664" max="6664" width="12.85546875" style="637" customWidth="1"/>
    <col min="6665" max="6665" width="12" style="637" customWidth="1"/>
    <col min="6666" max="6667" width="11.140625" style="637" bestFit="1" customWidth="1"/>
    <col min="6668" max="6668" width="9.140625" style="637"/>
    <col min="6669" max="6669" width="14.140625" style="637" customWidth="1"/>
    <col min="6670" max="6912" width="9.140625" style="637"/>
    <col min="6913" max="6913" width="8.140625" style="637" customWidth="1"/>
    <col min="6914" max="6914" width="14.140625" style="637" customWidth="1"/>
    <col min="6915" max="6915" width="12.85546875" style="637" customWidth="1"/>
    <col min="6916" max="6916" width="13.42578125" style="637" customWidth="1"/>
    <col min="6917" max="6917" width="14.140625" style="637" customWidth="1"/>
    <col min="6918" max="6918" width="12.28515625" style="637" customWidth="1"/>
    <col min="6919" max="6919" width="12.42578125" style="637" customWidth="1"/>
    <col min="6920" max="6920" width="12.85546875" style="637" customWidth="1"/>
    <col min="6921" max="6921" width="12" style="637" customWidth="1"/>
    <col min="6922" max="6923" width="11.140625" style="637" bestFit="1" customWidth="1"/>
    <col min="6924" max="6924" width="9.140625" style="637"/>
    <col min="6925" max="6925" width="14.140625" style="637" customWidth="1"/>
    <col min="6926" max="7168" width="9.140625" style="637"/>
    <col min="7169" max="7169" width="8.140625" style="637" customWidth="1"/>
    <col min="7170" max="7170" width="14.140625" style="637" customWidth="1"/>
    <col min="7171" max="7171" width="12.85546875" style="637" customWidth="1"/>
    <col min="7172" max="7172" width="13.42578125" style="637" customWidth="1"/>
    <col min="7173" max="7173" width="14.140625" style="637" customWidth="1"/>
    <col min="7174" max="7174" width="12.28515625" style="637" customWidth="1"/>
    <col min="7175" max="7175" width="12.42578125" style="637" customWidth="1"/>
    <col min="7176" max="7176" width="12.85546875" style="637" customWidth="1"/>
    <col min="7177" max="7177" width="12" style="637" customWidth="1"/>
    <col min="7178" max="7179" width="11.140625" style="637" bestFit="1" customWidth="1"/>
    <col min="7180" max="7180" width="9.140625" style="637"/>
    <col min="7181" max="7181" width="14.140625" style="637" customWidth="1"/>
    <col min="7182" max="7424" width="9.140625" style="637"/>
    <col min="7425" max="7425" width="8.140625" style="637" customWidth="1"/>
    <col min="7426" max="7426" width="14.140625" style="637" customWidth="1"/>
    <col min="7427" max="7427" width="12.85546875" style="637" customWidth="1"/>
    <col min="7428" max="7428" width="13.42578125" style="637" customWidth="1"/>
    <col min="7429" max="7429" width="14.140625" style="637" customWidth="1"/>
    <col min="7430" max="7430" width="12.28515625" style="637" customWidth="1"/>
    <col min="7431" max="7431" width="12.42578125" style="637" customWidth="1"/>
    <col min="7432" max="7432" width="12.85546875" style="637" customWidth="1"/>
    <col min="7433" max="7433" width="12" style="637" customWidth="1"/>
    <col min="7434" max="7435" width="11.140625" style="637" bestFit="1" customWidth="1"/>
    <col min="7436" max="7436" width="9.140625" style="637"/>
    <col min="7437" max="7437" width="14.140625" style="637" customWidth="1"/>
    <col min="7438" max="7680" width="9.140625" style="637"/>
    <col min="7681" max="7681" width="8.140625" style="637" customWidth="1"/>
    <col min="7682" max="7682" width="14.140625" style="637" customWidth="1"/>
    <col min="7683" max="7683" width="12.85546875" style="637" customWidth="1"/>
    <col min="7684" max="7684" width="13.42578125" style="637" customWidth="1"/>
    <col min="7685" max="7685" width="14.140625" style="637" customWidth="1"/>
    <col min="7686" max="7686" width="12.28515625" style="637" customWidth="1"/>
    <col min="7687" max="7687" width="12.42578125" style="637" customWidth="1"/>
    <col min="7688" max="7688" width="12.85546875" style="637" customWidth="1"/>
    <col min="7689" max="7689" width="12" style="637" customWidth="1"/>
    <col min="7690" max="7691" width="11.140625" style="637" bestFit="1" customWidth="1"/>
    <col min="7692" max="7692" width="9.140625" style="637"/>
    <col min="7693" max="7693" width="14.140625" style="637" customWidth="1"/>
    <col min="7694" max="7936" width="9.140625" style="637"/>
    <col min="7937" max="7937" width="8.140625" style="637" customWidth="1"/>
    <col min="7938" max="7938" width="14.140625" style="637" customWidth="1"/>
    <col min="7939" max="7939" width="12.85546875" style="637" customWidth="1"/>
    <col min="7940" max="7940" width="13.42578125" style="637" customWidth="1"/>
    <col min="7941" max="7941" width="14.140625" style="637" customWidth="1"/>
    <col min="7942" max="7942" width="12.28515625" style="637" customWidth="1"/>
    <col min="7943" max="7943" width="12.42578125" style="637" customWidth="1"/>
    <col min="7944" max="7944" width="12.85546875" style="637" customWidth="1"/>
    <col min="7945" max="7945" width="12" style="637" customWidth="1"/>
    <col min="7946" max="7947" width="11.140625" style="637" bestFit="1" customWidth="1"/>
    <col min="7948" max="7948" width="9.140625" style="637"/>
    <col min="7949" max="7949" width="14.140625" style="637" customWidth="1"/>
    <col min="7950" max="8192" width="9.140625" style="637"/>
    <col min="8193" max="8193" width="8.140625" style="637" customWidth="1"/>
    <col min="8194" max="8194" width="14.140625" style="637" customWidth="1"/>
    <col min="8195" max="8195" width="12.85546875" style="637" customWidth="1"/>
    <col min="8196" max="8196" width="13.42578125" style="637" customWidth="1"/>
    <col min="8197" max="8197" width="14.140625" style="637" customWidth="1"/>
    <col min="8198" max="8198" width="12.28515625" style="637" customWidth="1"/>
    <col min="8199" max="8199" width="12.42578125" style="637" customWidth="1"/>
    <col min="8200" max="8200" width="12.85546875" style="637" customWidth="1"/>
    <col min="8201" max="8201" width="12" style="637" customWidth="1"/>
    <col min="8202" max="8203" width="11.140625" style="637" bestFit="1" customWidth="1"/>
    <col min="8204" max="8204" width="9.140625" style="637"/>
    <col min="8205" max="8205" width="14.140625" style="637" customWidth="1"/>
    <col min="8206" max="8448" width="9.140625" style="637"/>
    <col min="8449" max="8449" width="8.140625" style="637" customWidth="1"/>
    <col min="8450" max="8450" width="14.140625" style="637" customWidth="1"/>
    <col min="8451" max="8451" width="12.85546875" style="637" customWidth="1"/>
    <col min="8452" max="8452" width="13.42578125" style="637" customWidth="1"/>
    <col min="8453" max="8453" width="14.140625" style="637" customWidth="1"/>
    <col min="8454" max="8454" width="12.28515625" style="637" customWidth="1"/>
    <col min="8455" max="8455" width="12.42578125" style="637" customWidth="1"/>
    <col min="8456" max="8456" width="12.85546875" style="637" customWidth="1"/>
    <col min="8457" max="8457" width="12" style="637" customWidth="1"/>
    <col min="8458" max="8459" width="11.140625" style="637" bestFit="1" customWidth="1"/>
    <col min="8460" max="8460" width="9.140625" style="637"/>
    <col min="8461" max="8461" width="14.140625" style="637" customWidth="1"/>
    <col min="8462" max="8704" width="9.140625" style="637"/>
    <col min="8705" max="8705" width="8.140625" style="637" customWidth="1"/>
    <col min="8706" max="8706" width="14.140625" style="637" customWidth="1"/>
    <col min="8707" max="8707" width="12.85546875" style="637" customWidth="1"/>
    <col min="8708" max="8708" width="13.42578125" style="637" customWidth="1"/>
    <col min="8709" max="8709" width="14.140625" style="637" customWidth="1"/>
    <col min="8710" max="8710" width="12.28515625" style="637" customWidth="1"/>
    <col min="8711" max="8711" width="12.42578125" style="637" customWidth="1"/>
    <col min="8712" max="8712" width="12.85546875" style="637" customWidth="1"/>
    <col min="8713" max="8713" width="12" style="637" customWidth="1"/>
    <col min="8714" max="8715" width="11.140625" style="637" bestFit="1" customWidth="1"/>
    <col min="8716" max="8716" width="9.140625" style="637"/>
    <col min="8717" max="8717" width="14.140625" style="637" customWidth="1"/>
    <col min="8718" max="8960" width="9.140625" style="637"/>
    <col min="8961" max="8961" width="8.140625" style="637" customWidth="1"/>
    <col min="8962" max="8962" width="14.140625" style="637" customWidth="1"/>
    <col min="8963" max="8963" width="12.85546875" style="637" customWidth="1"/>
    <col min="8964" max="8964" width="13.42578125" style="637" customWidth="1"/>
    <col min="8965" max="8965" width="14.140625" style="637" customWidth="1"/>
    <col min="8966" max="8966" width="12.28515625" style="637" customWidth="1"/>
    <col min="8967" max="8967" width="12.42578125" style="637" customWidth="1"/>
    <col min="8968" max="8968" width="12.85546875" style="637" customWidth="1"/>
    <col min="8969" max="8969" width="12" style="637" customWidth="1"/>
    <col min="8970" max="8971" width="11.140625" style="637" bestFit="1" customWidth="1"/>
    <col min="8972" max="8972" width="9.140625" style="637"/>
    <col min="8973" max="8973" width="14.140625" style="637" customWidth="1"/>
    <col min="8974" max="9216" width="9.140625" style="637"/>
    <col min="9217" max="9217" width="8.140625" style="637" customWidth="1"/>
    <col min="9218" max="9218" width="14.140625" style="637" customWidth="1"/>
    <col min="9219" max="9219" width="12.85546875" style="637" customWidth="1"/>
    <col min="9220" max="9220" width="13.42578125" style="637" customWidth="1"/>
    <col min="9221" max="9221" width="14.140625" style="637" customWidth="1"/>
    <col min="9222" max="9222" width="12.28515625" style="637" customWidth="1"/>
    <col min="9223" max="9223" width="12.42578125" style="637" customWidth="1"/>
    <col min="9224" max="9224" width="12.85546875" style="637" customWidth="1"/>
    <col min="9225" max="9225" width="12" style="637" customWidth="1"/>
    <col min="9226" max="9227" width="11.140625" style="637" bestFit="1" customWidth="1"/>
    <col min="9228" max="9228" width="9.140625" style="637"/>
    <col min="9229" max="9229" width="14.140625" style="637" customWidth="1"/>
    <col min="9230" max="9472" width="9.140625" style="637"/>
    <col min="9473" max="9473" width="8.140625" style="637" customWidth="1"/>
    <col min="9474" max="9474" width="14.140625" style="637" customWidth="1"/>
    <col min="9475" max="9475" width="12.85546875" style="637" customWidth="1"/>
    <col min="9476" max="9476" width="13.42578125" style="637" customWidth="1"/>
    <col min="9477" max="9477" width="14.140625" style="637" customWidth="1"/>
    <col min="9478" max="9478" width="12.28515625" style="637" customWidth="1"/>
    <col min="9479" max="9479" width="12.42578125" style="637" customWidth="1"/>
    <col min="9480" max="9480" width="12.85546875" style="637" customWidth="1"/>
    <col min="9481" max="9481" width="12" style="637" customWidth="1"/>
    <col min="9482" max="9483" width="11.140625" style="637" bestFit="1" customWidth="1"/>
    <col min="9484" max="9484" width="9.140625" style="637"/>
    <col min="9485" max="9485" width="14.140625" style="637" customWidth="1"/>
    <col min="9486" max="9728" width="9.140625" style="637"/>
    <col min="9729" max="9729" width="8.140625" style="637" customWidth="1"/>
    <col min="9730" max="9730" width="14.140625" style="637" customWidth="1"/>
    <col min="9731" max="9731" width="12.85546875" style="637" customWidth="1"/>
    <col min="9732" max="9732" width="13.42578125" style="637" customWidth="1"/>
    <col min="9733" max="9733" width="14.140625" style="637" customWidth="1"/>
    <col min="9734" max="9734" width="12.28515625" style="637" customWidth="1"/>
    <col min="9735" max="9735" width="12.42578125" style="637" customWidth="1"/>
    <col min="9736" max="9736" width="12.85546875" style="637" customWidth="1"/>
    <col min="9737" max="9737" width="12" style="637" customWidth="1"/>
    <col min="9738" max="9739" width="11.140625" style="637" bestFit="1" customWidth="1"/>
    <col min="9740" max="9740" width="9.140625" style="637"/>
    <col min="9741" max="9741" width="14.140625" style="637" customWidth="1"/>
    <col min="9742" max="9984" width="9.140625" style="637"/>
    <col min="9985" max="9985" width="8.140625" style="637" customWidth="1"/>
    <col min="9986" max="9986" width="14.140625" style="637" customWidth="1"/>
    <col min="9987" max="9987" width="12.85546875" style="637" customWidth="1"/>
    <col min="9988" max="9988" width="13.42578125" style="637" customWidth="1"/>
    <col min="9989" max="9989" width="14.140625" style="637" customWidth="1"/>
    <col min="9990" max="9990" width="12.28515625" style="637" customWidth="1"/>
    <col min="9991" max="9991" width="12.42578125" style="637" customWidth="1"/>
    <col min="9992" max="9992" width="12.85546875" style="637" customWidth="1"/>
    <col min="9993" max="9993" width="12" style="637" customWidth="1"/>
    <col min="9994" max="9995" width="11.140625" style="637" bestFit="1" customWidth="1"/>
    <col min="9996" max="9996" width="9.140625" style="637"/>
    <col min="9997" max="9997" width="14.140625" style="637" customWidth="1"/>
    <col min="9998" max="10240" width="9.140625" style="637"/>
    <col min="10241" max="10241" width="8.140625" style="637" customWidth="1"/>
    <col min="10242" max="10242" width="14.140625" style="637" customWidth="1"/>
    <col min="10243" max="10243" width="12.85546875" style="637" customWidth="1"/>
    <col min="10244" max="10244" width="13.42578125" style="637" customWidth="1"/>
    <col min="10245" max="10245" width="14.140625" style="637" customWidth="1"/>
    <col min="10246" max="10246" width="12.28515625" style="637" customWidth="1"/>
    <col min="10247" max="10247" width="12.42578125" style="637" customWidth="1"/>
    <col min="10248" max="10248" width="12.85546875" style="637" customWidth="1"/>
    <col min="10249" max="10249" width="12" style="637" customWidth="1"/>
    <col min="10250" max="10251" width="11.140625" style="637" bestFit="1" customWidth="1"/>
    <col min="10252" max="10252" width="9.140625" style="637"/>
    <col min="10253" max="10253" width="14.140625" style="637" customWidth="1"/>
    <col min="10254" max="10496" width="9.140625" style="637"/>
    <col min="10497" max="10497" width="8.140625" style="637" customWidth="1"/>
    <col min="10498" max="10498" width="14.140625" style="637" customWidth="1"/>
    <col min="10499" max="10499" width="12.85546875" style="637" customWidth="1"/>
    <col min="10500" max="10500" width="13.42578125" style="637" customWidth="1"/>
    <col min="10501" max="10501" width="14.140625" style="637" customWidth="1"/>
    <col min="10502" max="10502" width="12.28515625" style="637" customWidth="1"/>
    <col min="10503" max="10503" width="12.42578125" style="637" customWidth="1"/>
    <col min="10504" max="10504" width="12.85546875" style="637" customWidth="1"/>
    <col min="10505" max="10505" width="12" style="637" customWidth="1"/>
    <col min="10506" max="10507" width="11.140625" style="637" bestFit="1" customWidth="1"/>
    <col min="10508" max="10508" width="9.140625" style="637"/>
    <col min="10509" max="10509" width="14.140625" style="637" customWidth="1"/>
    <col min="10510" max="10752" width="9.140625" style="637"/>
    <col min="10753" max="10753" width="8.140625" style="637" customWidth="1"/>
    <col min="10754" max="10754" width="14.140625" style="637" customWidth="1"/>
    <col min="10755" max="10755" width="12.85546875" style="637" customWidth="1"/>
    <col min="10756" max="10756" width="13.42578125" style="637" customWidth="1"/>
    <col min="10757" max="10757" width="14.140625" style="637" customWidth="1"/>
    <col min="10758" max="10758" width="12.28515625" style="637" customWidth="1"/>
    <col min="10759" max="10759" width="12.42578125" style="637" customWidth="1"/>
    <col min="10760" max="10760" width="12.85546875" style="637" customWidth="1"/>
    <col min="10761" max="10761" width="12" style="637" customWidth="1"/>
    <col min="10762" max="10763" width="11.140625" style="637" bestFit="1" customWidth="1"/>
    <col min="10764" max="10764" width="9.140625" style="637"/>
    <col min="10765" max="10765" width="14.140625" style="637" customWidth="1"/>
    <col min="10766" max="11008" width="9.140625" style="637"/>
    <col min="11009" max="11009" width="8.140625" style="637" customWidth="1"/>
    <col min="11010" max="11010" width="14.140625" style="637" customWidth="1"/>
    <col min="11011" max="11011" width="12.85546875" style="637" customWidth="1"/>
    <col min="11012" max="11012" width="13.42578125" style="637" customWidth="1"/>
    <col min="11013" max="11013" width="14.140625" style="637" customWidth="1"/>
    <col min="11014" max="11014" width="12.28515625" style="637" customWidth="1"/>
    <col min="11015" max="11015" width="12.42578125" style="637" customWidth="1"/>
    <col min="11016" max="11016" width="12.85546875" style="637" customWidth="1"/>
    <col min="11017" max="11017" width="12" style="637" customWidth="1"/>
    <col min="11018" max="11019" width="11.140625" style="637" bestFit="1" customWidth="1"/>
    <col min="11020" max="11020" width="9.140625" style="637"/>
    <col min="11021" max="11021" width="14.140625" style="637" customWidth="1"/>
    <col min="11022" max="11264" width="9.140625" style="637"/>
    <col min="11265" max="11265" width="8.140625" style="637" customWidth="1"/>
    <col min="11266" max="11266" width="14.140625" style="637" customWidth="1"/>
    <col min="11267" max="11267" width="12.85546875" style="637" customWidth="1"/>
    <col min="11268" max="11268" width="13.42578125" style="637" customWidth="1"/>
    <col min="11269" max="11269" width="14.140625" style="637" customWidth="1"/>
    <col min="11270" max="11270" width="12.28515625" style="637" customWidth="1"/>
    <col min="11271" max="11271" width="12.42578125" style="637" customWidth="1"/>
    <col min="11272" max="11272" width="12.85546875" style="637" customWidth="1"/>
    <col min="11273" max="11273" width="12" style="637" customWidth="1"/>
    <col min="11274" max="11275" width="11.140625" style="637" bestFit="1" customWidth="1"/>
    <col min="11276" max="11276" width="9.140625" style="637"/>
    <col min="11277" max="11277" width="14.140625" style="637" customWidth="1"/>
    <col min="11278" max="11520" width="9.140625" style="637"/>
    <col min="11521" max="11521" width="8.140625" style="637" customWidth="1"/>
    <col min="11522" max="11522" width="14.140625" style="637" customWidth="1"/>
    <col min="11523" max="11523" width="12.85546875" style="637" customWidth="1"/>
    <col min="11524" max="11524" width="13.42578125" style="637" customWidth="1"/>
    <col min="11525" max="11525" width="14.140625" style="637" customWidth="1"/>
    <col min="11526" max="11526" width="12.28515625" style="637" customWidth="1"/>
    <col min="11527" max="11527" width="12.42578125" style="637" customWidth="1"/>
    <col min="11528" max="11528" width="12.85546875" style="637" customWidth="1"/>
    <col min="11529" max="11529" width="12" style="637" customWidth="1"/>
    <col min="11530" max="11531" width="11.140625" style="637" bestFit="1" customWidth="1"/>
    <col min="11532" max="11532" width="9.140625" style="637"/>
    <col min="11533" max="11533" width="14.140625" style="637" customWidth="1"/>
    <col min="11534" max="11776" width="9.140625" style="637"/>
    <col min="11777" max="11777" width="8.140625" style="637" customWidth="1"/>
    <col min="11778" max="11778" width="14.140625" style="637" customWidth="1"/>
    <col min="11779" max="11779" width="12.85546875" style="637" customWidth="1"/>
    <col min="11780" max="11780" width="13.42578125" style="637" customWidth="1"/>
    <col min="11781" max="11781" width="14.140625" style="637" customWidth="1"/>
    <col min="11782" max="11782" width="12.28515625" style="637" customWidth="1"/>
    <col min="11783" max="11783" width="12.42578125" style="637" customWidth="1"/>
    <col min="11784" max="11784" width="12.85546875" style="637" customWidth="1"/>
    <col min="11785" max="11785" width="12" style="637" customWidth="1"/>
    <col min="11786" max="11787" width="11.140625" style="637" bestFit="1" customWidth="1"/>
    <col min="11788" max="11788" width="9.140625" style="637"/>
    <col min="11789" max="11789" width="14.140625" style="637" customWidth="1"/>
    <col min="11790" max="12032" width="9.140625" style="637"/>
    <col min="12033" max="12033" width="8.140625" style="637" customWidth="1"/>
    <col min="12034" max="12034" width="14.140625" style="637" customWidth="1"/>
    <col min="12035" max="12035" width="12.85546875" style="637" customWidth="1"/>
    <col min="12036" max="12036" width="13.42578125" style="637" customWidth="1"/>
    <col min="12037" max="12037" width="14.140625" style="637" customWidth="1"/>
    <col min="12038" max="12038" width="12.28515625" style="637" customWidth="1"/>
    <col min="12039" max="12039" width="12.42578125" style="637" customWidth="1"/>
    <col min="12040" max="12040" width="12.85546875" style="637" customWidth="1"/>
    <col min="12041" max="12041" width="12" style="637" customWidth="1"/>
    <col min="12042" max="12043" width="11.140625" style="637" bestFit="1" customWidth="1"/>
    <col min="12044" max="12044" width="9.140625" style="637"/>
    <col min="12045" max="12045" width="14.140625" style="637" customWidth="1"/>
    <col min="12046" max="12288" width="9.140625" style="637"/>
    <col min="12289" max="12289" width="8.140625" style="637" customWidth="1"/>
    <col min="12290" max="12290" width="14.140625" style="637" customWidth="1"/>
    <col min="12291" max="12291" width="12.85546875" style="637" customWidth="1"/>
    <col min="12292" max="12292" width="13.42578125" style="637" customWidth="1"/>
    <col min="12293" max="12293" width="14.140625" style="637" customWidth="1"/>
    <col min="12294" max="12294" width="12.28515625" style="637" customWidth="1"/>
    <col min="12295" max="12295" width="12.42578125" style="637" customWidth="1"/>
    <col min="12296" max="12296" width="12.85546875" style="637" customWidth="1"/>
    <col min="12297" max="12297" width="12" style="637" customWidth="1"/>
    <col min="12298" max="12299" width="11.140625" style="637" bestFit="1" customWidth="1"/>
    <col min="12300" max="12300" width="9.140625" style="637"/>
    <col min="12301" max="12301" width="14.140625" style="637" customWidth="1"/>
    <col min="12302" max="12544" width="9.140625" style="637"/>
    <col min="12545" max="12545" width="8.140625" style="637" customWidth="1"/>
    <col min="12546" max="12546" width="14.140625" style="637" customWidth="1"/>
    <col min="12547" max="12547" width="12.85546875" style="637" customWidth="1"/>
    <col min="12548" max="12548" width="13.42578125" style="637" customWidth="1"/>
    <col min="12549" max="12549" width="14.140625" style="637" customWidth="1"/>
    <col min="12550" max="12550" width="12.28515625" style="637" customWidth="1"/>
    <col min="12551" max="12551" width="12.42578125" style="637" customWidth="1"/>
    <col min="12552" max="12552" width="12.85546875" style="637" customWidth="1"/>
    <col min="12553" max="12553" width="12" style="637" customWidth="1"/>
    <col min="12554" max="12555" width="11.140625" style="637" bestFit="1" customWidth="1"/>
    <col min="12556" max="12556" width="9.140625" style="637"/>
    <col min="12557" max="12557" width="14.140625" style="637" customWidth="1"/>
    <col min="12558" max="12800" width="9.140625" style="637"/>
    <col min="12801" max="12801" width="8.140625" style="637" customWidth="1"/>
    <col min="12802" max="12802" width="14.140625" style="637" customWidth="1"/>
    <col min="12803" max="12803" width="12.85546875" style="637" customWidth="1"/>
    <col min="12804" max="12804" width="13.42578125" style="637" customWidth="1"/>
    <col min="12805" max="12805" width="14.140625" style="637" customWidth="1"/>
    <col min="12806" max="12806" width="12.28515625" style="637" customWidth="1"/>
    <col min="12807" max="12807" width="12.42578125" style="637" customWidth="1"/>
    <col min="12808" max="12808" width="12.85546875" style="637" customWidth="1"/>
    <col min="12809" max="12809" width="12" style="637" customWidth="1"/>
    <col min="12810" max="12811" width="11.140625" style="637" bestFit="1" customWidth="1"/>
    <col min="12812" max="12812" width="9.140625" style="637"/>
    <col min="12813" max="12813" width="14.140625" style="637" customWidth="1"/>
    <col min="12814" max="13056" width="9.140625" style="637"/>
    <col min="13057" max="13057" width="8.140625" style="637" customWidth="1"/>
    <col min="13058" max="13058" width="14.140625" style="637" customWidth="1"/>
    <col min="13059" max="13059" width="12.85546875" style="637" customWidth="1"/>
    <col min="13060" max="13060" width="13.42578125" style="637" customWidth="1"/>
    <col min="13061" max="13061" width="14.140625" style="637" customWidth="1"/>
    <col min="13062" max="13062" width="12.28515625" style="637" customWidth="1"/>
    <col min="13063" max="13063" width="12.42578125" style="637" customWidth="1"/>
    <col min="13064" max="13064" width="12.85546875" style="637" customWidth="1"/>
    <col min="13065" max="13065" width="12" style="637" customWidth="1"/>
    <col min="13066" max="13067" width="11.140625" style="637" bestFit="1" customWidth="1"/>
    <col min="13068" max="13068" width="9.140625" style="637"/>
    <col min="13069" max="13069" width="14.140625" style="637" customWidth="1"/>
    <col min="13070" max="13312" width="9.140625" style="637"/>
    <col min="13313" max="13313" width="8.140625" style="637" customWidth="1"/>
    <col min="13314" max="13314" width="14.140625" style="637" customWidth="1"/>
    <col min="13315" max="13315" width="12.85546875" style="637" customWidth="1"/>
    <col min="13316" max="13316" width="13.42578125" style="637" customWidth="1"/>
    <col min="13317" max="13317" width="14.140625" style="637" customWidth="1"/>
    <col min="13318" max="13318" width="12.28515625" style="637" customWidth="1"/>
    <col min="13319" max="13319" width="12.42578125" style="637" customWidth="1"/>
    <col min="13320" max="13320" width="12.85546875" style="637" customWidth="1"/>
    <col min="13321" max="13321" width="12" style="637" customWidth="1"/>
    <col min="13322" max="13323" width="11.140625" style="637" bestFit="1" customWidth="1"/>
    <col min="13324" max="13324" width="9.140625" style="637"/>
    <col min="13325" max="13325" width="14.140625" style="637" customWidth="1"/>
    <col min="13326" max="13568" width="9.140625" style="637"/>
    <col min="13569" max="13569" width="8.140625" style="637" customWidth="1"/>
    <col min="13570" max="13570" width="14.140625" style="637" customWidth="1"/>
    <col min="13571" max="13571" width="12.85546875" style="637" customWidth="1"/>
    <col min="13572" max="13572" width="13.42578125" style="637" customWidth="1"/>
    <col min="13573" max="13573" width="14.140625" style="637" customWidth="1"/>
    <col min="13574" max="13574" width="12.28515625" style="637" customWidth="1"/>
    <col min="13575" max="13575" width="12.42578125" style="637" customWidth="1"/>
    <col min="13576" max="13576" width="12.85546875" style="637" customWidth="1"/>
    <col min="13577" max="13577" width="12" style="637" customWidth="1"/>
    <col min="13578" max="13579" width="11.140625" style="637" bestFit="1" customWidth="1"/>
    <col min="13580" max="13580" width="9.140625" style="637"/>
    <col min="13581" max="13581" width="14.140625" style="637" customWidth="1"/>
    <col min="13582" max="13824" width="9.140625" style="637"/>
    <col min="13825" max="13825" width="8.140625" style="637" customWidth="1"/>
    <col min="13826" max="13826" width="14.140625" style="637" customWidth="1"/>
    <col min="13827" max="13827" width="12.85546875" style="637" customWidth="1"/>
    <col min="13828" max="13828" width="13.42578125" style="637" customWidth="1"/>
    <col min="13829" max="13829" width="14.140625" style="637" customWidth="1"/>
    <col min="13830" max="13830" width="12.28515625" style="637" customWidth="1"/>
    <col min="13831" max="13831" width="12.42578125" style="637" customWidth="1"/>
    <col min="13832" max="13832" width="12.85546875" style="637" customWidth="1"/>
    <col min="13833" max="13833" width="12" style="637" customWidth="1"/>
    <col min="13834" max="13835" width="11.140625" style="637" bestFit="1" customWidth="1"/>
    <col min="13836" max="13836" width="9.140625" style="637"/>
    <col min="13837" max="13837" width="14.140625" style="637" customWidth="1"/>
    <col min="13838" max="14080" width="9.140625" style="637"/>
    <col min="14081" max="14081" width="8.140625" style="637" customWidth="1"/>
    <col min="14082" max="14082" width="14.140625" style="637" customWidth="1"/>
    <col min="14083" max="14083" width="12.85546875" style="637" customWidth="1"/>
    <col min="14084" max="14084" width="13.42578125" style="637" customWidth="1"/>
    <col min="14085" max="14085" width="14.140625" style="637" customWidth="1"/>
    <col min="14086" max="14086" width="12.28515625" style="637" customWidth="1"/>
    <col min="14087" max="14087" width="12.42578125" style="637" customWidth="1"/>
    <col min="14088" max="14088" width="12.85546875" style="637" customWidth="1"/>
    <col min="14089" max="14089" width="12" style="637" customWidth="1"/>
    <col min="14090" max="14091" width="11.140625" style="637" bestFit="1" customWidth="1"/>
    <col min="14092" max="14092" width="9.140625" style="637"/>
    <col min="14093" max="14093" width="14.140625" style="637" customWidth="1"/>
    <col min="14094" max="14336" width="9.140625" style="637"/>
    <col min="14337" max="14337" width="8.140625" style="637" customWidth="1"/>
    <col min="14338" max="14338" width="14.140625" style="637" customWidth="1"/>
    <col min="14339" max="14339" width="12.85546875" style="637" customWidth="1"/>
    <col min="14340" max="14340" width="13.42578125" style="637" customWidth="1"/>
    <col min="14341" max="14341" width="14.140625" style="637" customWidth="1"/>
    <col min="14342" max="14342" width="12.28515625" style="637" customWidth="1"/>
    <col min="14343" max="14343" width="12.42578125" style="637" customWidth="1"/>
    <col min="14344" max="14344" width="12.85546875" style="637" customWidth="1"/>
    <col min="14345" max="14345" width="12" style="637" customWidth="1"/>
    <col min="14346" max="14347" width="11.140625" style="637" bestFit="1" customWidth="1"/>
    <col min="14348" max="14348" width="9.140625" style="637"/>
    <col min="14349" max="14349" width="14.140625" style="637" customWidth="1"/>
    <col min="14350" max="14592" width="9.140625" style="637"/>
    <col min="14593" max="14593" width="8.140625" style="637" customWidth="1"/>
    <col min="14594" max="14594" width="14.140625" style="637" customWidth="1"/>
    <col min="14595" max="14595" width="12.85546875" style="637" customWidth="1"/>
    <col min="14596" max="14596" width="13.42578125" style="637" customWidth="1"/>
    <col min="14597" max="14597" width="14.140625" style="637" customWidth="1"/>
    <col min="14598" max="14598" width="12.28515625" style="637" customWidth="1"/>
    <col min="14599" max="14599" width="12.42578125" style="637" customWidth="1"/>
    <col min="14600" max="14600" width="12.85546875" style="637" customWidth="1"/>
    <col min="14601" max="14601" width="12" style="637" customWidth="1"/>
    <col min="14602" max="14603" width="11.140625" style="637" bestFit="1" customWidth="1"/>
    <col min="14604" max="14604" width="9.140625" style="637"/>
    <col min="14605" max="14605" width="14.140625" style="637" customWidth="1"/>
    <col min="14606" max="14848" width="9.140625" style="637"/>
    <col min="14849" max="14849" width="8.140625" style="637" customWidth="1"/>
    <col min="14850" max="14850" width="14.140625" style="637" customWidth="1"/>
    <col min="14851" max="14851" width="12.85546875" style="637" customWidth="1"/>
    <col min="14852" max="14852" width="13.42578125" style="637" customWidth="1"/>
    <col min="14853" max="14853" width="14.140625" style="637" customWidth="1"/>
    <col min="14854" max="14854" width="12.28515625" style="637" customWidth="1"/>
    <col min="14855" max="14855" width="12.42578125" style="637" customWidth="1"/>
    <col min="14856" max="14856" width="12.85546875" style="637" customWidth="1"/>
    <col min="14857" max="14857" width="12" style="637" customWidth="1"/>
    <col min="14858" max="14859" width="11.140625" style="637" bestFit="1" customWidth="1"/>
    <col min="14860" max="14860" width="9.140625" style="637"/>
    <col min="14861" max="14861" width="14.140625" style="637" customWidth="1"/>
    <col min="14862" max="15104" width="9.140625" style="637"/>
    <col min="15105" max="15105" width="8.140625" style="637" customWidth="1"/>
    <col min="15106" max="15106" width="14.140625" style="637" customWidth="1"/>
    <col min="15107" max="15107" width="12.85546875" style="637" customWidth="1"/>
    <col min="15108" max="15108" width="13.42578125" style="637" customWidth="1"/>
    <col min="15109" max="15109" width="14.140625" style="637" customWidth="1"/>
    <col min="15110" max="15110" width="12.28515625" style="637" customWidth="1"/>
    <col min="15111" max="15111" width="12.42578125" style="637" customWidth="1"/>
    <col min="15112" max="15112" width="12.85546875" style="637" customWidth="1"/>
    <col min="15113" max="15113" width="12" style="637" customWidth="1"/>
    <col min="15114" max="15115" width="11.140625" style="637" bestFit="1" customWidth="1"/>
    <col min="15116" max="15116" width="9.140625" style="637"/>
    <col min="15117" max="15117" width="14.140625" style="637" customWidth="1"/>
    <col min="15118" max="15360" width="9.140625" style="637"/>
    <col min="15361" max="15361" width="8.140625" style="637" customWidth="1"/>
    <col min="15362" max="15362" width="14.140625" style="637" customWidth="1"/>
    <col min="15363" max="15363" width="12.85546875" style="637" customWidth="1"/>
    <col min="15364" max="15364" width="13.42578125" style="637" customWidth="1"/>
    <col min="15365" max="15365" width="14.140625" style="637" customWidth="1"/>
    <col min="15366" max="15366" width="12.28515625" style="637" customWidth="1"/>
    <col min="15367" max="15367" width="12.42578125" style="637" customWidth="1"/>
    <col min="15368" max="15368" width="12.85546875" style="637" customWidth="1"/>
    <col min="15369" max="15369" width="12" style="637" customWidth="1"/>
    <col min="15370" max="15371" width="11.140625" style="637" bestFit="1" customWidth="1"/>
    <col min="15372" max="15372" width="9.140625" style="637"/>
    <col min="15373" max="15373" width="14.140625" style="637" customWidth="1"/>
    <col min="15374" max="15616" width="9.140625" style="637"/>
    <col min="15617" max="15617" width="8.140625" style="637" customWidth="1"/>
    <col min="15618" max="15618" width="14.140625" style="637" customWidth="1"/>
    <col min="15619" max="15619" width="12.85546875" style="637" customWidth="1"/>
    <col min="15620" max="15620" width="13.42578125" style="637" customWidth="1"/>
    <col min="15621" max="15621" width="14.140625" style="637" customWidth="1"/>
    <col min="15622" max="15622" width="12.28515625" style="637" customWidth="1"/>
    <col min="15623" max="15623" width="12.42578125" style="637" customWidth="1"/>
    <col min="15624" max="15624" width="12.85546875" style="637" customWidth="1"/>
    <col min="15625" max="15625" width="12" style="637" customWidth="1"/>
    <col min="15626" max="15627" width="11.140625" style="637" bestFit="1" customWidth="1"/>
    <col min="15628" max="15628" width="9.140625" style="637"/>
    <col min="15629" max="15629" width="14.140625" style="637" customWidth="1"/>
    <col min="15630" max="15872" width="9.140625" style="637"/>
    <col min="15873" max="15873" width="8.140625" style="637" customWidth="1"/>
    <col min="15874" max="15874" width="14.140625" style="637" customWidth="1"/>
    <col min="15875" max="15875" width="12.85546875" style="637" customWidth="1"/>
    <col min="15876" max="15876" width="13.42578125" style="637" customWidth="1"/>
    <col min="15877" max="15877" width="14.140625" style="637" customWidth="1"/>
    <col min="15878" max="15878" width="12.28515625" style="637" customWidth="1"/>
    <col min="15879" max="15879" width="12.42578125" style="637" customWidth="1"/>
    <col min="15880" max="15880" width="12.85546875" style="637" customWidth="1"/>
    <col min="15881" max="15881" width="12" style="637" customWidth="1"/>
    <col min="15882" max="15883" width="11.140625" style="637" bestFit="1" customWidth="1"/>
    <col min="15884" max="15884" width="9.140625" style="637"/>
    <col min="15885" max="15885" width="14.140625" style="637" customWidth="1"/>
    <col min="15886" max="16128" width="9.140625" style="637"/>
    <col min="16129" max="16129" width="8.140625" style="637" customWidth="1"/>
    <col min="16130" max="16130" width="14.140625" style="637" customWidth="1"/>
    <col min="16131" max="16131" width="12.85546875" style="637" customWidth="1"/>
    <col min="16132" max="16132" width="13.42578125" style="637" customWidth="1"/>
    <col min="16133" max="16133" width="14.140625" style="637" customWidth="1"/>
    <col min="16134" max="16134" width="12.28515625" style="637" customWidth="1"/>
    <col min="16135" max="16135" width="12.42578125" style="637" customWidth="1"/>
    <col min="16136" max="16136" width="12.85546875" style="637" customWidth="1"/>
    <col min="16137" max="16137" width="12" style="637" customWidth="1"/>
    <col min="16138" max="16139" width="11.140625" style="637" bestFit="1" customWidth="1"/>
    <col min="16140" max="16140" width="9.140625" style="637"/>
    <col min="16141" max="16141" width="14.140625" style="637" customWidth="1"/>
    <col min="16142" max="16384" width="9.140625" style="637"/>
  </cols>
  <sheetData>
    <row r="1" spans="1:11" ht="33.75" customHeight="1">
      <c r="A1" s="1048" t="s">
        <v>1159</v>
      </c>
      <c r="B1" s="1048"/>
      <c r="C1" s="1048"/>
      <c r="D1" s="1048"/>
      <c r="E1" s="1048"/>
      <c r="F1" s="1048"/>
      <c r="G1" s="1048"/>
      <c r="H1" s="1048"/>
      <c r="I1" s="1048"/>
    </row>
    <row r="2" spans="1:11" ht="18.75" customHeight="1" thickBot="1">
      <c r="A2" s="638"/>
      <c r="B2" s="638"/>
      <c r="C2" s="638"/>
      <c r="I2" s="554" t="s">
        <v>1106</v>
      </c>
    </row>
    <row r="3" spans="1:11" ht="61.5" customHeight="1" thickBot="1">
      <c r="A3" s="555" t="s">
        <v>1107</v>
      </c>
      <c r="B3" s="556" t="s">
        <v>32</v>
      </c>
      <c r="C3" s="587" t="s">
        <v>1160</v>
      </c>
      <c r="D3" s="587" t="s">
        <v>1161</v>
      </c>
      <c r="E3" s="587" t="s">
        <v>1162</v>
      </c>
      <c r="F3" s="587" t="s">
        <v>1163</v>
      </c>
      <c r="G3" s="587" t="s">
        <v>1164</v>
      </c>
      <c r="H3" s="587" t="s">
        <v>1165</v>
      </c>
      <c r="I3" s="587" t="s">
        <v>1166</v>
      </c>
    </row>
    <row r="4" spans="1:11" ht="25.5" customHeight="1" thickBot="1">
      <c r="A4" s="639">
        <v>1396</v>
      </c>
      <c r="B4" s="640">
        <f>SUM(C4:I4)</f>
        <v>226897150</v>
      </c>
      <c r="C4" s="641">
        <v>64007123</v>
      </c>
      <c r="D4" s="642">
        <v>58460220</v>
      </c>
      <c r="E4" s="641">
        <v>70282830</v>
      </c>
      <c r="F4" s="642">
        <v>20398625</v>
      </c>
      <c r="G4" s="641">
        <v>8309257</v>
      </c>
      <c r="H4" s="642">
        <v>1317758</v>
      </c>
      <c r="I4" s="641">
        <v>4121337</v>
      </c>
      <c r="K4" s="643"/>
    </row>
    <row r="5" spans="1:11" ht="25.5" customHeight="1" thickBot="1">
      <c r="A5" s="639">
        <v>1397</v>
      </c>
      <c r="B5" s="640">
        <f t="shared" ref="B5:B10" si="0">SUM(C5:I5)</f>
        <v>252692181</v>
      </c>
      <c r="C5" s="641">
        <v>73921479</v>
      </c>
      <c r="D5" s="642">
        <v>62091612</v>
      </c>
      <c r="E5" s="641">
        <v>71318436</v>
      </c>
      <c r="F5" s="642">
        <v>29435518</v>
      </c>
      <c r="G5" s="641">
        <v>8900147</v>
      </c>
      <c r="H5" s="642">
        <v>1438270</v>
      </c>
      <c r="I5" s="641">
        <v>5586719</v>
      </c>
      <c r="K5" s="643"/>
    </row>
    <row r="6" spans="1:11" ht="25.5" customHeight="1" thickBot="1">
      <c r="A6" s="639">
        <v>1398</v>
      </c>
      <c r="B6" s="640">
        <f t="shared" si="0"/>
        <v>225230546</v>
      </c>
      <c r="C6" s="641">
        <v>95861370</v>
      </c>
      <c r="D6" s="642">
        <v>6208567</v>
      </c>
      <c r="E6" s="641">
        <v>78197873</v>
      </c>
      <c r="F6" s="642">
        <v>17917331</v>
      </c>
      <c r="G6" s="641">
        <v>12083125</v>
      </c>
      <c r="H6" s="642">
        <v>8261193</v>
      </c>
      <c r="I6" s="641">
        <v>6701087</v>
      </c>
      <c r="K6" s="643"/>
    </row>
    <row r="7" spans="1:11" ht="25.5" customHeight="1" thickBot="1">
      <c r="A7" s="639">
        <v>1399</v>
      </c>
      <c r="B7" s="640">
        <f t="shared" si="0"/>
        <v>324445284</v>
      </c>
      <c r="C7" s="641">
        <v>129013134</v>
      </c>
      <c r="D7" s="642">
        <v>80967056</v>
      </c>
      <c r="E7" s="641">
        <v>69232787</v>
      </c>
      <c r="F7" s="642">
        <v>23641122</v>
      </c>
      <c r="G7" s="641">
        <v>10723830</v>
      </c>
      <c r="H7" s="642">
        <v>3602184</v>
      </c>
      <c r="I7" s="641">
        <v>7265171</v>
      </c>
      <c r="K7" s="643"/>
    </row>
    <row r="8" spans="1:11" ht="25.5" customHeight="1" thickBot="1">
      <c r="A8" s="639">
        <v>1400</v>
      </c>
      <c r="B8" s="640">
        <f t="shared" si="0"/>
        <v>566192728</v>
      </c>
      <c r="C8" s="641">
        <v>189937428</v>
      </c>
      <c r="D8" s="642">
        <v>147228315</v>
      </c>
      <c r="E8" s="641">
        <v>155888033</v>
      </c>
      <c r="F8" s="642">
        <v>36487195</v>
      </c>
      <c r="G8" s="641">
        <v>16645769</v>
      </c>
      <c r="H8" s="642">
        <v>7439985</v>
      </c>
      <c r="I8" s="641">
        <v>12566003</v>
      </c>
      <c r="K8" s="643"/>
    </row>
    <row r="9" spans="1:11" ht="21.75" thickBot="1">
      <c r="A9" s="639">
        <v>1401</v>
      </c>
      <c r="B9" s="640">
        <f t="shared" si="0"/>
        <v>745074591</v>
      </c>
      <c r="C9" s="641">
        <v>272077882</v>
      </c>
      <c r="D9" s="642">
        <v>198618603</v>
      </c>
      <c r="E9" s="641">
        <v>173974357</v>
      </c>
      <c r="F9" s="642">
        <v>48188569</v>
      </c>
      <c r="G9" s="641">
        <v>28456992</v>
      </c>
      <c r="H9" s="642">
        <v>8099395</v>
      </c>
      <c r="I9" s="641">
        <v>15658793</v>
      </c>
    </row>
    <row r="10" spans="1:11" ht="21.75" thickBot="1">
      <c r="A10" s="639">
        <v>1402</v>
      </c>
      <c r="B10" s="640">
        <f t="shared" si="0"/>
        <v>1148120834</v>
      </c>
      <c r="C10" s="641">
        <v>362244883</v>
      </c>
      <c r="D10" s="642">
        <v>314442124</v>
      </c>
      <c r="E10" s="641">
        <v>310407900</v>
      </c>
      <c r="F10" s="642">
        <f>67041336+5777558</f>
        <v>72818894</v>
      </c>
      <c r="G10" s="641">
        <v>53201275</v>
      </c>
      <c r="H10" s="642">
        <v>10950549</v>
      </c>
      <c r="I10" s="641">
        <f>207566+23847643</f>
        <v>24055209</v>
      </c>
    </row>
    <row r="13" spans="1:11" ht="33.75" customHeight="1">
      <c r="A13" s="1058" t="s">
        <v>1167</v>
      </c>
      <c r="B13" s="1058"/>
      <c r="C13" s="1058"/>
      <c r="D13" s="1058"/>
      <c r="E13" s="1058"/>
      <c r="F13" s="1058"/>
      <c r="G13" s="1058"/>
      <c r="H13" s="1058"/>
      <c r="I13" s="1058"/>
    </row>
    <row r="21" ht="24" customHeight="1"/>
    <row r="22" ht="18.75" customHeight="1"/>
  </sheetData>
  <mergeCells count="2">
    <mergeCell ref="A1:I1"/>
    <mergeCell ref="A13:I13"/>
  </mergeCells>
  <printOptions horizontalCentered="1"/>
  <pageMargins left="0.59055118110236227" right="0.59055118110236227" top="0.98425196850393704" bottom="0.78740157480314965" header="0" footer="0"/>
  <pageSetup paperSize="9" scale="82"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F648F-F747-4A72-B7C8-77EFF6877D9A}">
  <sheetPr>
    <tabColor rgb="FFFFC000"/>
    <pageSetUpPr fitToPage="1"/>
  </sheetPr>
  <dimension ref="A1:G55"/>
  <sheetViews>
    <sheetView rightToLeft="1" view="pageBreakPreview" zoomScaleNormal="100" zoomScaleSheetLayoutView="100" workbookViewId="0">
      <selection activeCell="A25" sqref="A25"/>
    </sheetView>
  </sheetViews>
  <sheetFormatPr defaultColWidth="15.140625" defaultRowHeight="15"/>
  <cols>
    <col min="1" max="1" width="14.5703125" style="644" customWidth="1"/>
    <col min="2" max="3" width="13" style="644" customWidth="1"/>
    <col min="4" max="7" width="13" style="239" customWidth="1"/>
    <col min="8" max="234" width="9.140625" style="239" customWidth="1"/>
    <col min="235" max="235" width="24" style="239" bestFit="1" customWidth="1"/>
    <col min="236" max="238" width="0" style="239" hidden="1" customWidth="1"/>
    <col min="239" max="239" width="23.5703125" style="239" customWidth="1"/>
    <col min="240" max="240" width="18.42578125" style="239" customWidth="1"/>
    <col min="241" max="241" width="10.42578125" style="239" bestFit="1" customWidth="1"/>
    <col min="242" max="242" width="29.140625" style="239" bestFit="1" customWidth="1"/>
    <col min="243" max="248" width="26" style="239" customWidth="1"/>
    <col min="249" max="250" width="14.7109375" style="239" customWidth="1"/>
    <col min="251" max="16384" width="15.140625" style="239"/>
  </cols>
  <sheetData>
    <row r="1" spans="1:7" ht="24">
      <c r="A1" s="1059" t="s">
        <v>1224</v>
      </c>
      <c r="B1" s="1059"/>
      <c r="C1" s="1059"/>
      <c r="D1" s="1059"/>
      <c r="E1" s="1059"/>
      <c r="F1" s="1059"/>
      <c r="G1" s="1059"/>
    </row>
    <row r="2" spans="1:7" ht="21.75" customHeight="1" thickBot="1">
      <c r="A2" s="647" t="s">
        <v>1223</v>
      </c>
      <c r="B2" s="647">
        <v>2018</v>
      </c>
      <c r="C2" s="647">
        <v>2019</v>
      </c>
      <c r="D2" s="647">
        <v>2020</v>
      </c>
      <c r="E2" s="647">
        <v>2021</v>
      </c>
      <c r="F2" s="647">
        <v>2022</v>
      </c>
      <c r="G2" s="647">
        <v>2023</v>
      </c>
    </row>
    <row r="3" spans="1:7" ht="13.7" customHeight="1" thickBot="1">
      <c r="A3" s="390" t="s">
        <v>1222</v>
      </c>
      <c r="B3" s="646">
        <v>81962</v>
      </c>
      <c r="C3" s="467">
        <v>82710</v>
      </c>
      <c r="D3" s="646">
        <v>83409</v>
      </c>
      <c r="E3" s="467">
        <v>84055</v>
      </c>
      <c r="F3" s="646">
        <v>84700</v>
      </c>
      <c r="G3" s="467">
        <v>85329</v>
      </c>
    </row>
    <row r="4" spans="1:7" ht="13.7" customHeight="1" thickBot="1">
      <c r="A4" s="390" t="s">
        <v>1221</v>
      </c>
      <c r="B4" s="645">
        <v>24982.687999999998</v>
      </c>
      <c r="C4" s="465">
        <v>25365.744999999999</v>
      </c>
      <c r="D4" s="645">
        <v>25698.093000000001</v>
      </c>
      <c r="E4" s="465">
        <v>25738.142</v>
      </c>
      <c r="F4" s="645">
        <v>26177.414000000001</v>
      </c>
      <c r="G4" s="465">
        <v>26439.112000000001</v>
      </c>
    </row>
    <row r="5" spans="1:7" ht="13.7" customHeight="1" thickBot="1">
      <c r="A5" s="390" t="s">
        <v>1220</v>
      </c>
      <c r="B5" s="645">
        <v>8837.7070000000003</v>
      </c>
      <c r="C5" s="465">
        <v>8877.6370000000006</v>
      </c>
      <c r="D5" s="645">
        <v>8916.8449999999993</v>
      </c>
      <c r="E5" s="465">
        <v>8951.52</v>
      </c>
      <c r="F5" s="645">
        <v>8939.6170000000002</v>
      </c>
      <c r="G5" s="465">
        <v>8958.9599999999991</v>
      </c>
    </row>
    <row r="6" spans="1:7" ht="13.7" customHeight="1" thickBot="1">
      <c r="A6" s="390" t="s">
        <v>1219</v>
      </c>
      <c r="B6" s="645">
        <v>11403.74</v>
      </c>
      <c r="C6" s="465">
        <v>11462.022999999999</v>
      </c>
      <c r="D6" s="645">
        <v>11506.938</v>
      </c>
      <c r="E6" s="465">
        <v>11552.615</v>
      </c>
      <c r="F6" s="645">
        <v>11655.93</v>
      </c>
      <c r="G6" s="465">
        <v>11686.14</v>
      </c>
    </row>
    <row r="7" spans="1:7" ht="13.7" customHeight="1" thickBot="1">
      <c r="A7" s="390" t="s">
        <v>1218</v>
      </c>
      <c r="B7" s="645">
        <v>37065.178</v>
      </c>
      <c r="C7" s="465">
        <v>37593.383999999998</v>
      </c>
      <c r="D7" s="645">
        <v>38005.237999999998</v>
      </c>
      <c r="E7" s="465">
        <v>38246.108</v>
      </c>
      <c r="F7" s="645">
        <v>38454.326999999997</v>
      </c>
      <c r="G7" s="465">
        <v>38781.292000000001</v>
      </c>
    </row>
    <row r="8" spans="1:7" ht="13.7" customHeight="1" thickBot="1">
      <c r="A8" s="390" t="s">
        <v>1217</v>
      </c>
      <c r="B8" s="645">
        <v>18751.404999999999</v>
      </c>
      <c r="C8" s="465">
        <v>19107.216</v>
      </c>
      <c r="D8" s="645">
        <v>19458.310000000001</v>
      </c>
      <c r="E8" s="465">
        <v>19678.363000000001</v>
      </c>
      <c r="F8" s="645">
        <v>19603.733</v>
      </c>
      <c r="G8" s="465">
        <v>19629.59</v>
      </c>
    </row>
    <row r="9" spans="1:7" ht="13.7" customHeight="1" thickBot="1">
      <c r="A9" s="390" t="s">
        <v>1216</v>
      </c>
      <c r="B9" s="645">
        <v>49834.239999999998</v>
      </c>
      <c r="C9" s="465">
        <v>50374.478000000003</v>
      </c>
      <c r="D9" s="645">
        <v>50911.747000000003</v>
      </c>
      <c r="E9" s="465">
        <v>51573.743999999999</v>
      </c>
      <c r="F9" s="645">
        <v>51874.023999999998</v>
      </c>
      <c r="G9" s="465">
        <v>52085.167999999998</v>
      </c>
    </row>
    <row r="10" spans="1:7" ht="13.7" customHeight="1" thickBot="1">
      <c r="A10" s="390" t="s">
        <v>1215</v>
      </c>
      <c r="B10" s="645">
        <v>5003.4019576721303</v>
      </c>
      <c r="C10" s="465">
        <v>5058.0071472190202</v>
      </c>
      <c r="D10" s="645">
        <v>5111.2382164686496</v>
      </c>
      <c r="E10" s="465">
        <v>5163.0379709156095</v>
      </c>
      <c r="F10" s="645">
        <v>5180.8289999999997</v>
      </c>
      <c r="G10" s="465">
        <v>5212.1729999999998</v>
      </c>
    </row>
    <row r="11" spans="1:7" ht="13.7" customHeight="1" thickBot="1">
      <c r="A11" s="390" t="s">
        <v>1214</v>
      </c>
      <c r="B11" s="645">
        <v>10626.43</v>
      </c>
      <c r="C11" s="465">
        <v>10669.324000000001</v>
      </c>
      <c r="D11" s="645">
        <v>10700.155000000001</v>
      </c>
      <c r="E11" s="465">
        <v>10500.85</v>
      </c>
      <c r="F11" s="645">
        <v>10493.986000000001</v>
      </c>
      <c r="G11" s="465">
        <v>10495.295</v>
      </c>
    </row>
    <row r="12" spans="1:7" ht="13.7" customHeight="1" thickBot="1">
      <c r="A12" s="390" t="s">
        <v>1213</v>
      </c>
      <c r="B12" s="645">
        <v>5789.9570000000003</v>
      </c>
      <c r="C12" s="465">
        <v>5814.4610000000002</v>
      </c>
      <c r="D12" s="645">
        <v>5825.3370000000004</v>
      </c>
      <c r="E12" s="465">
        <v>5850.1890000000003</v>
      </c>
      <c r="F12" s="645">
        <v>5882.2610000000004</v>
      </c>
      <c r="G12" s="465">
        <v>5910.9129999999996</v>
      </c>
    </row>
    <row r="13" spans="1:7" ht="13.7" customHeight="1" thickBot="1">
      <c r="A13" s="390" t="s">
        <v>1212</v>
      </c>
      <c r="B13" s="645">
        <v>1321.9770000000001</v>
      </c>
      <c r="C13" s="465">
        <v>1326.855</v>
      </c>
      <c r="D13" s="645">
        <v>1329.479</v>
      </c>
      <c r="E13" s="465">
        <v>1330.932</v>
      </c>
      <c r="F13" s="645">
        <v>1326.0619999999999</v>
      </c>
      <c r="G13" s="465">
        <v>1322.7660000000001</v>
      </c>
    </row>
    <row r="14" spans="1:7" ht="13.7" customHeight="1" thickBot="1">
      <c r="A14" s="390" t="s">
        <v>1211</v>
      </c>
      <c r="B14" s="645">
        <v>5515.5249999999996</v>
      </c>
      <c r="C14" s="465">
        <v>5521.6049999999996</v>
      </c>
      <c r="D14" s="645">
        <v>5529.5450000000001</v>
      </c>
      <c r="E14" s="465">
        <v>5541.02</v>
      </c>
      <c r="F14" s="645">
        <v>5540.7460000000001</v>
      </c>
      <c r="G14" s="465">
        <v>5545.4750000000004</v>
      </c>
    </row>
    <row r="15" spans="1:7" ht="13.7" customHeight="1" thickBot="1">
      <c r="A15" s="390" t="s">
        <v>1210</v>
      </c>
      <c r="B15" s="645">
        <v>67068.133000000002</v>
      </c>
      <c r="C15" s="465">
        <v>67215.667000000001</v>
      </c>
      <c r="D15" s="645">
        <v>67347.237999999998</v>
      </c>
      <c r="E15" s="465">
        <v>67719.896999999997</v>
      </c>
      <c r="F15" s="645">
        <v>66668.495999999999</v>
      </c>
      <c r="G15" s="465">
        <v>66813.354999999996</v>
      </c>
    </row>
    <row r="16" spans="1:7" ht="13.7" customHeight="1" thickBot="1">
      <c r="A16" s="390" t="s">
        <v>1209</v>
      </c>
      <c r="B16" s="645">
        <v>82905.788</v>
      </c>
      <c r="C16" s="465">
        <v>83092.957999999999</v>
      </c>
      <c r="D16" s="645">
        <v>83160.873999999996</v>
      </c>
      <c r="E16" s="465">
        <v>83196.073999999993</v>
      </c>
      <c r="F16" s="645">
        <v>83369.842999999993</v>
      </c>
      <c r="G16" s="465">
        <v>83294.633000000002</v>
      </c>
    </row>
    <row r="17" spans="1:7" ht="13.7" customHeight="1" thickBot="1">
      <c r="A17" s="390" t="s">
        <v>1208</v>
      </c>
      <c r="B17" s="645">
        <v>10732.877</v>
      </c>
      <c r="C17" s="465">
        <v>10721.584000000001</v>
      </c>
      <c r="D17" s="645">
        <v>10707.972</v>
      </c>
      <c r="E17" s="465">
        <v>10656.962</v>
      </c>
      <c r="F17" s="645">
        <v>10384.971</v>
      </c>
      <c r="G17" s="465">
        <v>10341.277</v>
      </c>
    </row>
    <row r="18" spans="1:7" ht="13.7" customHeight="1" thickBot="1">
      <c r="A18" s="390" t="s">
        <v>1207</v>
      </c>
      <c r="B18" s="645">
        <v>9775.5660000000007</v>
      </c>
      <c r="C18" s="465">
        <v>9771.1419999999998</v>
      </c>
      <c r="D18" s="645">
        <v>9750.1530000000002</v>
      </c>
      <c r="E18" s="465">
        <v>9709.893</v>
      </c>
      <c r="F18" s="645">
        <v>9967.3080000000009</v>
      </c>
      <c r="G18" s="465">
        <v>10156.239</v>
      </c>
    </row>
    <row r="19" spans="1:7" ht="13.7" customHeight="1" thickBot="1">
      <c r="A19" s="390" t="s">
        <v>1206</v>
      </c>
      <c r="B19" s="645">
        <v>352.72199999999998</v>
      </c>
      <c r="C19" s="465">
        <v>360.55799999999999</v>
      </c>
      <c r="D19" s="645">
        <v>366.46199999999999</v>
      </c>
      <c r="E19" s="465">
        <v>372.52300000000002</v>
      </c>
      <c r="F19" s="645">
        <v>372.899</v>
      </c>
      <c r="G19" s="465">
        <v>375.31799999999998</v>
      </c>
    </row>
    <row r="20" spans="1:7" ht="13.7" customHeight="1" thickBot="1">
      <c r="A20" s="390" t="s">
        <v>1205</v>
      </c>
      <c r="B20" s="645">
        <v>4857.0150000000003</v>
      </c>
      <c r="C20" s="465">
        <v>4921.4960000000001</v>
      </c>
      <c r="D20" s="645">
        <v>4977.4430000000002</v>
      </c>
      <c r="E20" s="465">
        <v>5011.46</v>
      </c>
      <c r="F20" s="645">
        <v>5023.1090000000004</v>
      </c>
      <c r="G20" s="465">
        <v>5056.9350000000004</v>
      </c>
    </row>
    <row r="21" spans="1:7" ht="13.7" customHeight="1" thickBot="1">
      <c r="A21" s="390" t="s">
        <v>1204</v>
      </c>
      <c r="B21" s="645">
        <v>59877.216</v>
      </c>
      <c r="C21" s="465">
        <v>59729.076999999997</v>
      </c>
      <c r="D21" s="645">
        <v>59449.527000000002</v>
      </c>
      <c r="E21" s="465">
        <v>59109.665999999997</v>
      </c>
      <c r="F21" s="645">
        <v>59037.474000000002</v>
      </c>
      <c r="G21" s="465">
        <v>58870.762000000002</v>
      </c>
    </row>
    <row r="22" spans="1:7" ht="13.7" customHeight="1" thickBot="1">
      <c r="A22" s="390" t="s">
        <v>1203</v>
      </c>
      <c r="B22" s="645">
        <v>126443.18</v>
      </c>
      <c r="C22" s="465">
        <v>126166.948</v>
      </c>
      <c r="D22" s="645">
        <v>125708</v>
      </c>
      <c r="E22" s="465">
        <v>125502.29</v>
      </c>
      <c r="F22" s="645">
        <v>123951.692</v>
      </c>
      <c r="G22" s="465">
        <v>123294.51300000001</v>
      </c>
    </row>
    <row r="23" spans="1:7" ht="13.7" customHeight="1" thickBot="1">
      <c r="A23" s="390" t="s">
        <v>1202</v>
      </c>
      <c r="B23" s="645">
        <v>51606.633000000002</v>
      </c>
      <c r="C23" s="465">
        <v>51709.097999999998</v>
      </c>
      <c r="D23" s="645">
        <v>51780.578999999998</v>
      </c>
      <c r="E23" s="465">
        <v>51744.875999999997</v>
      </c>
      <c r="F23" s="645">
        <v>51815.81</v>
      </c>
      <c r="G23" s="465">
        <v>51784.059000000001</v>
      </c>
    </row>
    <row r="24" spans="1:7" ht="13.7" customHeight="1" thickBot="1">
      <c r="A24" s="390" t="s">
        <v>1201</v>
      </c>
      <c r="B24" s="645">
        <v>1927.17</v>
      </c>
      <c r="C24" s="465">
        <v>1913.826</v>
      </c>
      <c r="D24" s="645">
        <v>1900.4480000000001</v>
      </c>
      <c r="E24" s="465">
        <v>1884.4880000000001</v>
      </c>
      <c r="F24" s="645">
        <v>1850.6510000000001</v>
      </c>
      <c r="G24" s="465">
        <v>1830.211</v>
      </c>
    </row>
    <row r="25" spans="1:7" ht="13.7" customHeight="1" thickBot="1">
      <c r="A25" s="390" t="s">
        <v>1200</v>
      </c>
      <c r="B25" s="645">
        <v>2801.5410000000002</v>
      </c>
      <c r="C25" s="465">
        <v>2794.1350000000002</v>
      </c>
      <c r="D25" s="645">
        <v>2794.89</v>
      </c>
      <c r="E25" s="465">
        <v>2795.3209999999999</v>
      </c>
      <c r="F25" s="645">
        <v>2750.0549999999998</v>
      </c>
      <c r="G25" s="465">
        <v>2718.3519999999999</v>
      </c>
    </row>
    <row r="26" spans="1:7" ht="13.7" customHeight="1" thickBot="1">
      <c r="A26" s="390" t="s">
        <v>1199</v>
      </c>
      <c r="B26" s="645">
        <v>607.95000000000005</v>
      </c>
      <c r="C26" s="465">
        <v>620.00300000000004</v>
      </c>
      <c r="D26" s="645">
        <v>630.41300000000001</v>
      </c>
      <c r="E26" s="465">
        <v>640.06399999999996</v>
      </c>
      <c r="F26" s="645">
        <v>647.59900000000005</v>
      </c>
      <c r="G26" s="465">
        <v>654.76800000000003</v>
      </c>
    </row>
    <row r="27" spans="1:7" ht="13.7" customHeight="1" thickBot="1">
      <c r="A27" s="390" t="s">
        <v>1198</v>
      </c>
      <c r="B27" s="645">
        <v>125327.79700000001</v>
      </c>
      <c r="C27" s="465">
        <v>126577.69100000001</v>
      </c>
      <c r="D27" s="645">
        <v>127792.28599999999</v>
      </c>
      <c r="E27" s="465">
        <v>128972.439</v>
      </c>
      <c r="F27" s="645">
        <v>127504.125</v>
      </c>
      <c r="G27" s="465">
        <v>128455.567</v>
      </c>
    </row>
    <row r="28" spans="1:7" ht="13.7" customHeight="1" thickBot="1">
      <c r="A28" s="390" t="s">
        <v>1197</v>
      </c>
      <c r="B28" s="645">
        <v>17231.621999999999</v>
      </c>
      <c r="C28" s="465">
        <v>17344.876</v>
      </c>
      <c r="D28" s="645">
        <v>17441.5</v>
      </c>
      <c r="E28" s="465">
        <v>17533.405999999999</v>
      </c>
      <c r="F28" s="645">
        <v>17564.013999999999</v>
      </c>
      <c r="G28" s="465">
        <v>17618.298999999999</v>
      </c>
    </row>
    <row r="29" spans="1:7" ht="13.7" customHeight="1" thickBot="1">
      <c r="A29" s="390" t="s">
        <v>1196</v>
      </c>
      <c r="B29" s="645">
        <v>4900.6000000000004</v>
      </c>
      <c r="C29" s="465">
        <v>4979.2</v>
      </c>
      <c r="D29" s="645">
        <v>5093.6000000000004</v>
      </c>
      <c r="E29" s="465">
        <v>5111.3999999999996</v>
      </c>
      <c r="F29" s="645">
        <v>5185.2889999999998</v>
      </c>
      <c r="G29" s="465">
        <v>5228.1000000000004</v>
      </c>
    </row>
    <row r="30" spans="1:7" ht="13.7" customHeight="1" thickBot="1">
      <c r="A30" s="390" t="s">
        <v>1195</v>
      </c>
      <c r="B30" s="645">
        <v>5311.9160000000002</v>
      </c>
      <c r="C30" s="465">
        <v>5347.893</v>
      </c>
      <c r="D30" s="645">
        <v>5379.4719999999998</v>
      </c>
      <c r="E30" s="465">
        <v>5408.32</v>
      </c>
      <c r="F30" s="645">
        <v>5434.3190000000004</v>
      </c>
      <c r="G30" s="465">
        <v>5474.36</v>
      </c>
    </row>
    <row r="31" spans="1:7" ht="13.7" customHeight="1" thickBot="1">
      <c r="A31" s="390" t="s">
        <v>1194</v>
      </c>
      <c r="B31" s="645">
        <v>38413.139000000003</v>
      </c>
      <c r="C31" s="465">
        <v>38386.476000000002</v>
      </c>
      <c r="D31" s="645">
        <v>38354.173000000003</v>
      </c>
      <c r="E31" s="465">
        <v>38162.224000000002</v>
      </c>
      <c r="F31" s="645">
        <v>39857.146000000001</v>
      </c>
      <c r="G31" s="465">
        <v>41026.067999999999</v>
      </c>
    </row>
    <row r="32" spans="1:7" ht="13.7" customHeight="1" thickBot="1">
      <c r="A32" s="390" t="s">
        <v>1193</v>
      </c>
      <c r="B32" s="645">
        <v>10283.822</v>
      </c>
      <c r="C32" s="465">
        <v>10286.263000000001</v>
      </c>
      <c r="D32" s="645">
        <v>10297.0805</v>
      </c>
      <c r="E32" s="465">
        <v>10297.876</v>
      </c>
      <c r="F32" s="645">
        <v>10270.865</v>
      </c>
      <c r="G32" s="465">
        <v>10247.605</v>
      </c>
    </row>
    <row r="33" spans="1:7" ht="13.7" customHeight="1" thickBot="1">
      <c r="A33" s="390" t="s">
        <v>1192</v>
      </c>
      <c r="B33" s="645">
        <v>5446.7704999999996</v>
      </c>
      <c r="C33" s="465">
        <v>5454.1469999999999</v>
      </c>
      <c r="D33" s="645">
        <v>5458.8270000000002</v>
      </c>
      <c r="E33" s="465">
        <v>5441.991</v>
      </c>
      <c r="F33" s="645">
        <v>5643.4530000000004</v>
      </c>
      <c r="G33" s="465">
        <v>5795.1989999999996</v>
      </c>
    </row>
    <row r="34" spans="1:7" ht="13.7" customHeight="1" thickBot="1">
      <c r="A34" s="390" t="s">
        <v>1191</v>
      </c>
      <c r="B34" s="645">
        <v>2070.0500000000002</v>
      </c>
      <c r="C34" s="465">
        <v>2089.31</v>
      </c>
      <c r="D34" s="645">
        <v>2100.1260000000002</v>
      </c>
      <c r="E34" s="465">
        <v>2107.0070000000001</v>
      </c>
      <c r="F34" s="645">
        <v>2119.8440000000001</v>
      </c>
      <c r="G34" s="465">
        <v>2119.6750000000002</v>
      </c>
    </row>
    <row r="35" spans="1:7" ht="13.7" customHeight="1" thickBot="1">
      <c r="A35" s="390" t="s">
        <v>1190</v>
      </c>
      <c r="B35" s="645">
        <v>46728.813999999998</v>
      </c>
      <c r="C35" s="465">
        <v>47105.358</v>
      </c>
      <c r="D35" s="645">
        <v>47351.567000000003</v>
      </c>
      <c r="E35" s="465">
        <v>47331.544999999998</v>
      </c>
      <c r="F35" s="645">
        <v>47558.63</v>
      </c>
      <c r="G35" s="465">
        <v>47519.627999999997</v>
      </c>
    </row>
    <row r="36" spans="1:7" ht="13.7" customHeight="1" thickBot="1">
      <c r="A36" s="390" t="s">
        <v>1189</v>
      </c>
      <c r="B36" s="645">
        <v>10175.215</v>
      </c>
      <c r="C36" s="465">
        <v>10278.888000000001</v>
      </c>
      <c r="D36" s="645">
        <v>10353.444</v>
      </c>
      <c r="E36" s="465">
        <v>10415.812</v>
      </c>
      <c r="F36" s="645">
        <v>10549.347</v>
      </c>
      <c r="G36" s="465">
        <v>10612.085999999999</v>
      </c>
    </row>
    <row r="37" spans="1:7" ht="13.7" customHeight="1" thickBot="1">
      <c r="A37" s="390" t="s">
        <v>1188</v>
      </c>
      <c r="B37" s="645">
        <v>8514.3269999999993</v>
      </c>
      <c r="C37" s="465">
        <v>8575.2800000000007</v>
      </c>
      <c r="D37" s="645">
        <v>8636.5630000000001</v>
      </c>
      <c r="E37" s="465">
        <v>8704.5419999999995</v>
      </c>
      <c r="F37" s="645">
        <v>8740.4719999999998</v>
      </c>
      <c r="G37" s="465">
        <v>8796.6689999999999</v>
      </c>
    </row>
    <row r="38" spans="1:7" ht="13.7" customHeight="1" thickBot="1">
      <c r="A38" s="390" t="s">
        <v>1187</v>
      </c>
      <c r="B38" s="645">
        <v>81407.210999999996</v>
      </c>
      <c r="C38" s="465">
        <v>82579.448000000004</v>
      </c>
      <c r="D38" s="645">
        <v>83384.687999999995</v>
      </c>
      <c r="E38" s="465">
        <v>84147.326000000001</v>
      </c>
      <c r="F38" s="645">
        <v>85341.240999999995</v>
      </c>
      <c r="G38" s="465">
        <v>85816.198999999993</v>
      </c>
    </row>
    <row r="39" spans="1:7" ht="13.7" customHeight="1" thickBot="1">
      <c r="A39" s="390" t="s">
        <v>1186</v>
      </c>
      <c r="B39" s="645">
        <v>66435.55</v>
      </c>
      <c r="C39" s="465">
        <v>66796.807000000001</v>
      </c>
      <c r="D39" s="645">
        <v>67081.233999999997</v>
      </c>
      <c r="E39" s="465">
        <v>67350.695000000007</v>
      </c>
      <c r="F39" s="645">
        <v>67508.936000000002</v>
      </c>
      <c r="G39" s="465">
        <v>67736.801999999996</v>
      </c>
    </row>
    <row r="40" spans="1:7" ht="13.7" customHeight="1" thickBot="1">
      <c r="A40" s="390" t="s">
        <v>1185</v>
      </c>
      <c r="B40" s="645">
        <v>326838.19900000002</v>
      </c>
      <c r="C40" s="465">
        <v>328329.95299999998</v>
      </c>
      <c r="D40" s="645">
        <v>329484.12300000002</v>
      </c>
      <c r="E40" s="465">
        <v>331893.745</v>
      </c>
      <c r="F40" s="645">
        <v>338289.85700000002</v>
      </c>
      <c r="G40" s="465">
        <v>339996.56400000001</v>
      </c>
    </row>
    <row r="41" spans="1:7" ht="13.7" customHeight="1" thickBot="1">
      <c r="A41" s="390" t="s">
        <v>1184</v>
      </c>
      <c r="B41" s="645">
        <v>44494.502</v>
      </c>
      <c r="C41" s="465">
        <v>44938.712</v>
      </c>
      <c r="D41" s="645">
        <v>45376.762999999999</v>
      </c>
      <c r="E41" s="465">
        <v>45808.747000000003</v>
      </c>
      <c r="F41" s="645">
        <v>45510.317999999999</v>
      </c>
      <c r="G41" s="465">
        <v>45773.883999999998</v>
      </c>
    </row>
    <row r="42" spans="1:7" ht="13.7" customHeight="1" thickBot="1">
      <c r="A42" s="390" t="s">
        <v>1183</v>
      </c>
      <c r="B42" s="645">
        <v>208494.9</v>
      </c>
      <c r="C42" s="465">
        <v>210147.125</v>
      </c>
      <c r="D42" s="645">
        <v>211755.69200000001</v>
      </c>
      <c r="E42" s="465">
        <v>213317.639</v>
      </c>
      <c r="F42" s="645">
        <v>215313.49799999999</v>
      </c>
      <c r="G42" s="465">
        <v>216422.446</v>
      </c>
    </row>
    <row r="43" spans="1:7" ht="13.7" customHeight="1" thickBot="1">
      <c r="A43" s="390" t="s">
        <v>1182</v>
      </c>
      <c r="B43" s="645">
        <v>7025.0365000000002</v>
      </c>
      <c r="C43" s="465">
        <v>6975.7605000000003</v>
      </c>
      <c r="D43" s="645">
        <v>6934.0150000000003</v>
      </c>
      <c r="E43" s="465">
        <v>6877.7425000000003</v>
      </c>
      <c r="F43" s="645">
        <v>6781.9530000000004</v>
      </c>
      <c r="G43" s="465">
        <v>6687.7169999999996</v>
      </c>
    </row>
    <row r="44" spans="1:7" ht="13.7" customHeight="1" thickBot="1">
      <c r="A44" s="390" t="s">
        <v>1181</v>
      </c>
      <c r="B44" s="645">
        <v>1427647.7890000001</v>
      </c>
      <c r="C44" s="465">
        <v>1433783.692</v>
      </c>
      <c r="D44" s="645">
        <v>1439323.774</v>
      </c>
      <c r="E44" s="465">
        <v>1425893.4650000001</v>
      </c>
      <c r="F44" s="645">
        <v>1425887.3370000001</v>
      </c>
      <c r="G44" s="465">
        <v>1425671.352</v>
      </c>
    </row>
    <row r="45" spans="1:7" ht="13.7" customHeight="1" thickBot="1">
      <c r="A45" s="390" t="s">
        <v>1180</v>
      </c>
      <c r="B45" s="645">
        <v>4087.8429999999998</v>
      </c>
      <c r="C45" s="465">
        <v>4065.2530000000002</v>
      </c>
      <c r="D45" s="645">
        <v>4047.7</v>
      </c>
      <c r="E45" s="465">
        <v>3878.9810000000002</v>
      </c>
      <c r="F45" s="645">
        <v>4030.3580000000002</v>
      </c>
      <c r="G45" s="465">
        <v>4008.6170000000002</v>
      </c>
    </row>
    <row r="46" spans="1:7" ht="13.7" customHeight="1" thickBot="1">
      <c r="A46" s="390" t="s">
        <v>1179</v>
      </c>
      <c r="B46" s="645">
        <v>870.07100000000003</v>
      </c>
      <c r="C46" s="465">
        <v>881.94899999999996</v>
      </c>
      <c r="D46" s="645">
        <v>892.82799999999997</v>
      </c>
      <c r="E46" s="465">
        <v>899.93899999999996</v>
      </c>
      <c r="F46" s="645">
        <v>1251.489</v>
      </c>
      <c r="G46" s="465">
        <v>1260.1379999999999</v>
      </c>
    </row>
    <row r="47" spans="1:7" ht="13.7" customHeight="1" thickBot="1">
      <c r="A47" s="390" t="s">
        <v>1178</v>
      </c>
      <c r="B47" s="645">
        <v>1352642.2830000001</v>
      </c>
      <c r="C47" s="465">
        <v>1366417.7560000001</v>
      </c>
      <c r="D47" s="645">
        <v>1380004.385</v>
      </c>
      <c r="E47" s="465">
        <v>1407563.8419999999</v>
      </c>
      <c r="F47" s="645">
        <v>1417173.173</v>
      </c>
      <c r="G47" s="465">
        <v>1428627.6629999999</v>
      </c>
    </row>
    <row r="48" spans="1:7" ht="13.7" customHeight="1" thickBot="1">
      <c r="A48" s="390" t="s">
        <v>1177</v>
      </c>
      <c r="B48" s="645">
        <v>264161.59999999998</v>
      </c>
      <c r="C48" s="465">
        <v>266911.90000000002</v>
      </c>
      <c r="D48" s="645">
        <v>269603.40000000002</v>
      </c>
      <c r="E48" s="465">
        <v>272248.5</v>
      </c>
      <c r="F48" s="645">
        <v>275501.33899999998</v>
      </c>
      <c r="G48" s="465">
        <v>277534.12300000002</v>
      </c>
    </row>
    <row r="49" spans="1:7" ht="13.7" customHeight="1" thickBot="1">
      <c r="A49" s="390" t="s">
        <v>1176</v>
      </c>
      <c r="B49" s="645">
        <v>484.63400000000001</v>
      </c>
      <c r="C49" s="465">
        <v>504.05900000000003</v>
      </c>
      <c r="D49" s="645">
        <v>520.19299999999998</v>
      </c>
      <c r="E49" s="465">
        <v>516.74800000000005</v>
      </c>
      <c r="F49" s="645">
        <v>533.28599999999994</v>
      </c>
      <c r="G49" s="465">
        <v>535.06399999999996</v>
      </c>
    </row>
    <row r="50" spans="1:7" ht="13.7" customHeight="1" thickBot="1">
      <c r="A50" s="390" t="s">
        <v>1175</v>
      </c>
      <c r="B50" s="645">
        <v>19476.713</v>
      </c>
      <c r="C50" s="465">
        <v>19375.834999999999</v>
      </c>
      <c r="D50" s="645">
        <v>19260.218000000001</v>
      </c>
      <c r="E50" s="465">
        <v>19124.061000000002</v>
      </c>
      <c r="F50" s="645">
        <v>19659.267</v>
      </c>
      <c r="G50" s="465">
        <v>19892.812000000002</v>
      </c>
    </row>
    <row r="51" spans="1:7" ht="13.7" customHeight="1" thickBot="1">
      <c r="A51" s="390" t="s">
        <v>1174</v>
      </c>
      <c r="B51" s="645">
        <v>146830.57199999999</v>
      </c>
      <c r="C51" s="465">
        <v>146764.66099999999</v>
      </c>
      <c r="D51" s="645">
        <v>146459.80300000001</v>
      </c>
      <c r="E51" s="465" t="s">
        <v>1173</v>
      </c>
      <c r="F51" s="645" t="s">
        <v>1173</v>
      </c>
      <c r="G51" s="465" t="s">
        <v>1173</v>
      </c>
    </row>
    <row r="52" spans="1:7" ht="13.7" customHeight="1" thickBot="1">
      <c r="A52" s="390" t="s">
        <v>1172</v>
      </c>
      <c r="B52" s="645">
        <v>33413.660000000003</v>
      </c>
      <c r="C52" s="465">
        <v>34218.169000000002</v>
      </c>
      <c r="D52" s="645">
        <v>35013.413999999997</v>
      </c>
      <c r="E52" s="465">
        <v>34110.821000000004</v>
      </c>
      <c r="F52" s="645">
        <v>36408.82</v>
      </c>
      <c r="G52" s="465">
        <v>36947.025000000001</v>
      </c>
    </row>
    <row r="53" spans="1:7" ht="13.7" customHeight="1" thickBot="1">
      <c r="A53" s="390" t="s">
        <v>1171</v>
      </c>
      <c r="B53" s="645">
        <v>3994.2829999999999</v>
      </c>
      <c r="C53" s="465">
        <v>4026.2089999999998</v>
      </c>
      <c r="D53" s="645">
        <v>4044.21</v>
      </c>
      <c r="E53" s="465">
        <v>3986.8420000000001</v>
      </c>
      <c r="F53" s="645">
        <v>5975.6890000000003</v>
      </c>
      <c r="G53" s="465">
        <v>6014.723</v>
      </c>
    </row>
    <row r="54" spans="1:7" ht="13.7" customHeight="1" thickBot="1">
      <c r="A54" s="390" t="s">
        <v>1170</v>
      </c>
      <c r="B54" s="645">
        <v>57859.351000000002</v>
      </c>
      <c r="C54" s="465">
        <v>58726.826000000001</v>
      </c>
      <c r="D54" s="645">
        <v>59538.697</v>
      </c>
      <c r="E54" s="465">
        <v>59964.917000000001</v>
      </c>
      <c r="F54" s="645">
        <v>59893.885000000002</v>
      </c>
      <c r="G54" s="465">
        <v>60414.495000000003</v>
      </c>
    </row>
    <row r="55" spans="1:7">
      <c r="A55" s="1060" t="s">
        <v>1169</v>
      </c>
      <c r="B55" s="1060"/>
      <c r="C55" s="1060"/>
      <c r="D55" s="1060"/>
      <c r="E55" s="1060"/>
      <c r="F55" s="1060"/>
      <c r="G55" s="1060"/>
    </row>
  </sheetData>
  <mergeCells count="2">
    <mergeCell ref="A1:G1"/>
    <mergeCell ref="A55:G55"/>
  </mergeCells>
  <pageMargins left="0.7" right="0.86" top="0.75" bottom="0.75" header="0.3" footer="0.3"/>
  <pageSetup paperSize="9" scale="94"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3850F-33CB-4AF5-80A6-36E129627331}">
  <sheetPr>
    <tabColor rgb="FFFFC000"/>
    <pageSetUpPr fitToPage="1"/>
  </sheetPr>
  <dimension ref="A1:H43"/>
  <sheetViews>
    <sheetView rightToLeft="1" view="pageBreakPreview" zoomScale="112" zoomScaleNormal="100" zoomScaleSheetLayoutView="112" workbookViewId="0">
      <selection activeCell="A25" sqref="A25"/>
    </sheetView>
  </sheetViews>
  <sheetFormatPr defaultColWidth="25.7109375" defaultRowHeight="15"/>
  <cols>
    <col min="1" max="1" width="15.42578125" style="644" customWidth="1"/>
    <col min="2" max="3" width="13" style="644" customWidth="1"/>
    <col min="4" max="4" width="13" style="239" customWidth="1"/>
    <col min="5" max="5" width="13" style="644" customWidth="1"/>
    <col min="6" max="7" width="13" style="239" customWidth="1"/>
    <col min="8" max="238" width="9.140625" style="239" customWidth="1"/>
    <col min="239" max="239" width="24" style="239" bestFit="1" customWidth="1"/>
    <col min="240" max="242" width="0" style="239" hidden="1" customWidth="1"/>
    <col min="243" max="243" width="23.5703125" style="239" customWidth="1"/>
    <col min="244" max="244" width="18.42578125" style="239" customWidth="1"/>
    <col min="245" max="245" width="10.42578125" style="239" bestFit="1" customWidth="1"/>
    <col min="246" max="246" width="29.140625" style="239" bestFit="1" customWidth="1"/>
    <col min="247" max="247" width="26" style="239" bestFit="1" customWidth="1"/>
    <col min="248" max="248" width="18.42578125" style="239" customWidth="1"/>
    <col min="249" max="252" width="7.85546875" style="239" customWidth="1"/>
    <col min="253" max="16384" width="25.7109375" style="239"/>
  </cols>
  <sheetData>
    <row r="1" spans="1:8" ht="21">
      <c r="A1" s="1061" t="s">
        <v>1228</v>
      </c>
      <c r="B1" s="1061"/>
      <c r="C1" s="1061"/>
      <c r="D1" s="1061"/>
      <c r="E1" s="1061"/>
      <c r="F1" s="1061"/>
      <c r="G1" s="1061"/>
    </row>
    <row r="2" spans="1:8" ht="18" customHeight="1" thickBot="1">
      <c r="A2" s="647" t="s">
        <v>1223</v>
      </c>
      <c r="B2" s="647">
        <v>2018</v>
      </c>
      <c r="C2" s="647">
        <v>2019</v>
      </c>
      <c r="D2" s="647">
        <v>2020</v>
      </c>
      <c r="E2" s="647">
        <v>2021</v>
      </c>
      <c r="F2" s="647">
        <v>2022</v>
      </c>
      <c r="G2" s="647">
        <v>2023</v>
      </c>
    </row>
    <row r="3" spans="1:8" ht="13.7" customHeight="1" thickBot="1">
      <c r="A3" s="390" t="s">
        <v>1222</v>
      </c>
      <c r="B3" s="646">
        <v>26986</v>
      </c>
      <c r="C3" s="467">
        <v>27167</v>
      </c>
      <c r="D3" s="646">
        <v>25737</v>
      </c>
      <c r="E3" s="467">
        <v>25822</v>
      </c>
      <c r="F3" s="646">
        <v>26065</v>
      </c>
      <c r="G3" s="467">
        <v>26638</v>
      </c>
    </row>
    <row r="4" spans="1:8" ht="13.7" customHeight="1" thickBot="1">
      <c r="A4" s="390" t="s">
        <v>1221</v>
      </c>
      <c r="B4" s="645">
        <v>13288.11</v>
      </c>
      <c r="C4" s="465">
        <v>13575.25</v>
      </c>
      <c r="D4" s="645">
        <v>13550.07</v>
      </c>
      <c r="E4" s="465">
        <v>13769.49</v>
      </c>
      <c r="F4" s="645">
        <v>14091.014999999999</v>
      </c>
      <c r="G4" s="465">
        <v>14561.867</v>
      </c>
      <c r="H4" s="648"/>
    </row>
    <row r="5" spans="1:8" ht="13.7" customHeight="1" thickBot="1">
      <c r="A5" s="390" t="s">
        <v>1220</v>
      </c>
      <c r="B5" s="645">
        <v>4539.05</v>
      </c>
      <c r="C5" s="465">
        <v>4559.2</v>
      </c>
      <c r="D5" s="645">
        <v>4540.3</v>
      </c>
      <c r="E5" s="465">
        <v>4589.6000000000004</v>
      </c>
      <c r="F5" s="645">
        <v>4676.0159999999996</v>
      </c>
      <c r="G5" s="465">
        <v>4732.0990000000002</v>
      </c>
      <c r="H5" s="648"/>
    </row>
    <row r="6" spans="1:8" ht="13.7" customHeight="1" thickBot="1">
      <c r="A6" s="390" t="s">
        <v>1219</v>
      </c>
      <c r="B6" s="645">
        <v>5055.8999999999996</v>
      </c>
      <c r="C6" s="465">
        <v>5105.6750000000002</v>
      </c>
      <c r="D6" s="645">
        <v>5084.625</v>
      </c>
      <c r="E6" s="465">
        <v>5178.05</v>
      </c>
      <c r="F6" s="645">
        <v>5284.6530000000002</v>
      </c>
      <c r="G6" s="465">
        <v>5322.6689999999999</v>
      </c>
      <c r="H6" s="648"/>
    </row>
    <row r="7" spans="1:8" ht="13.7" customHeight="1" thickBot="1">
      <c r="A7" s="390" t="s">
        <v>1218</v>
      </c>
      <c r="B7" s="645">
        <v>19732.03</v>
      </c>
      <c r="C7" s="465">
        <v>20139.75</v>
      </c>
      <c r="D7" s="645">
        <v>19896.599999999999</v>
      </c>
      <c r="E7" s="465">
        <v>20385.349999999999</v>
      </c>
      <c r="F7" s="645">
        <v>20790.63</v>
      </c>
      <c r="G7" s="465">
        <v>21325.758000000002</v>
      </c>
      <c r="H7" s="648"/>
    </row>
    <row r="8" spans="1:8" ht="13.7" customHeight="1" thickBot="1">
      <c r="A8" s="390" t="s">
        <v>1217</v>
      </c>
      <c r="B8" s="645">
        <v>9484.4940000000006</v>
      </c>
      <c r="C8" s="465">
        <v>9670.6759999999995</v>
      </c>
      <c r="D8" s="645">
        <v>8807.5120000000006</v>
      </c>
      <c r="E8" s="465">
        <v>9108.9779999999992</v>
      </c>
      <c r="F8" s="645">
        <v>9675.0550000000003</v>
      </c>
      <c r="G8" s="465">
        <v>9989.9359999999997</v>
      </c>
      <c r="H8" s="648"/>
    </row>
    <row r="9" spans="1:8" ht="13.7" customHeight="1" thickBot="1">
      <c r="A9" s="390" t="s">
        <v>1216</v>
      </c>
      <c r="B9" s="645">
        <v>24706.93</v>
      </c>
      <c r="C9" s="465">
        <v>24768.38</v>
      </c>
      <c r="D9" s="645">
        <v>23491.47</v>
      </c>
      <c r="E9" s="465">
        <v>23654.639999999999</v>
      </c>
      <c r="F9" s="645">
        <v>24629.800999999999</v>
      </c>
      <c r="G9" s="465">
        <v>25216.981</v>
      </c>
      <c r="H9" s="648"/>
    </row>
    <row r="10" spans="1:8" ht="13.7" customHeight="1" thickBot="1">
      <c r="A10" s="390" t="s">
        <v>1215</v>
      </c>
      <c r="B10" s="645">
        <v>2359.6439999999998</v>
      </c>
      <c r="C10" s="465">
        <v>2464.9560000000001</v>
      </c>
      <c r="D10" s="645">
        <v>2406.5320000000002</v>
      </c>
      <c r="E10" s="465">
        <v>2440.7710000000002</v>
      </c>
      <c r="F10" s="645">
        <v>2521.395</v>
      </c>
      <c r="G10" s="465">
        <v>2360.4670000000001</v>
      </c>
      <c r="H10" s="648"/>
    </row>
    <row r="11" spans="1:8" ht="13.7" customHeight="1" thickBot="1">
      <c r="A11" s="390" t="s">
        <v>1214</v>
      </c>
      <c r="B11" s="645">
        <v>5415.1</v>
      </c>
      <c r="C11" s="465">
        <v>5411.9250000000002</v>
      </c>
      <c r="D11" s="645">
        <v>5371.95</v>
      </c>
      <c r="E11" s="465">
        <v>5363.875</v>
      </c>
      <c r="F11" s="645">
        <v>5286.9110000000001</v>
      </c>
      <c r="G11" s="465">
        <v>5194.8469999999998</v>
      </c>
      <c r="H11" s="648"/>
    </row>
    <row r="12" spans="1:8" ht="13.7" customHeight="1" thickBot="1">
      <c r="A12" s="390" t="s">
        <v>1213</v>
      </c>
      <c r="B12" s="645">
        <v>2985.4749999999999</v>
      </c>
      <c r="C12" s="465">
        <v>3029.6750000000002</v>
      </c>
      <c r="D12" s="645">
        <v>3022.75</v>
      </c>
      <c r="E12" s="465">
        <v>3054.15</v>
      </c>
      <c r="F12" s="645">
        <v>3133.355</v>
      </c>
      <c r="G12" s="465">
        <v>3179.4630000000002</v>
      </c>
      <c r="H12" s="648"/>
    </row>
    <row r="13" spans="1:8" ht="13.7" customHeight="1" thickBot="1">
      <c r="A13" s="390" t="s">
        <v>1212</v>
      </c>
      <c r="B13" s="645">
        <v>702.42499999999995</v>
      </c>
      <c r="C13" s="465">
        <v>702.57500000000005</v>
      </c>
      <c r="D13" s="645">
        <v>704.52499999999998</v>
      </c>
      <c r="E13" s="465">
        <v>697.32500000000005</v>
      </c>
      <c r="F13" s="645">
        <v>721.00199999999995</v>
      </c>
      <c r="G13" s="465">
        <v>747.69</v>
      </c>
      <c r="H13" s="648"/>
    </row>
    <row r="14" spans="1:8" ht="13.7" customHeight="1" thickBot="1">
      <c r="A14" s="390" t="s">
        <v>1211</v>
      </c>
      <c r="B14" s="645">
        <v>2741.7249999999999</v>
      </c>
      <c r="C14" s="465">
        <v>2749.65</v>
      </c>
      <c r="D14" s="645">
        <v>2740.875</v>
      </c>
      <c r="E14" s="465">
        <v>2785.2249999999999</v>
      </c>
      <c r="F14" s="645">
        <v>2830.377</v>
      </c>
      <c r="G14" s="465">
        <v>2851.8150000000001</v>
      </c>
      <c r="H14" s="648"/>
    </row>
    <row r="15" spans="1:8" ht="13.7" customHeight="1" thickBot="1">
      <c r="A15" s="390" t="s">
        <v>1210</v>
      </c>
      <c r="B15" s="645">
        <v>29699.8</v>
      </c>
      <c r="C15" s="465">
        <v>29625.03</v>
      </c>
      <c r="D15" s="645">
        <v>29345.8</v>
      </c>
      <c r="E15" s="465">
        <v>30092.880000000001</v>
      </c>
      <c r="F15" s="645">
        <v>30575.492999999999</v>
      </c>
      <c r="G15" s="465">
        <v>30851.494999999999</v>
      </c>
      <c r="H15" s="648"/>
    </row>
    <row r="16" spans="1:8" ht="13.7" customHeight="1" thickBot="1">
      <c r="A16" s="390" t="s">
        <v>1209</v>
      </c>
      <c r="B16" s="645">
        <v>43380.65</v>
      </c>
      <c r="C16" s="465">
        <v>43771.35</v>
      </c>
      <c r="D16" s="645">
        <v>43516.7</v>
      </c>
      <c r="E16" s="465">
        <v>43035.82</v>
      </c>
      <c r="F16" s="645">
        <v>43936.607000000004</v>
      </c>
      <c r="G16" s="465">
        <v>44403.446000000004</v>
      </c>
      <c r="H16" s="648"/>
    </row>
    <row r="17" spans="1:8" ht="13.7" customHeight="1" thickBot="1">
      <c r="A17" s="390" t="s">
        <v>1208</v>
      </c>
      <c r="B17" s="645">
        <v>4742.95</v>
      </c>
      <c r="C17" s="465">
        <v>4729.9250000000002</v>
      </c>
      <c r="D17" s="645">
        <v>4630.3500000000004</v>
      </c>
      <c r="E17" s="465">
        <v>4605.6750000000002</v>
      </c>
      <c r="F17" s="645">
        <v>4728.3950000000004</v>
      </c>
      <c r="G17" s="465">
        <v>4715.2520000000004</v>
      </c>
      <c r="H17" s="648"/>
    </row>
    <row r="18" spans="1:8" ht="13.7" customHeight="1" thickBot="1">
      <c r="A18" s="390" t="s">
        <v>1207</v>
      </c>
      <c r="B18" s="645">
        <v>4641.6000000000004</v>
      </c>
      <c r="C18" s="465">
        <v>4671.875</v>
      </c>
      <c r="D18" s="645">
        <v>4658.45</v>
      </c>
      <c r="E18" s="465">
        <v>4837.55</v>
      </c>
      <c r="F18" s="645">
        <v>4885.308</v>
      </c>
      <c r="G18" s="465">
        <v>4940.7259999999997</v>
      </c>
      <c r="H18" s="648"/>
    </row>
    <row r="19" spans="1:8" ht="13.7" customHeight="1" thickBot="1">
      <c r="A19" s="390" t="s">
        <v>1206</v>
      </c>
      <c r="B19" s="645">
        <v>203.875</v>
      </c>
      <c r="C19" s="465">
        <v>208.32499999999999</v>
      </c>
      <c r="D19" s="645">
        <v>205.8</v>
      </c>
      <c r="E19" s="465">
        <v>209.67500000000001</v>
      </c>
      <c r="F19" s="645">
        <v>218.678</v>
      </c>
      <c r="G19" s="465">
        <v>228.33600000000001</v>
      </c>
      <c r="H19" s="648"/>
    </row>
    <row r="20" spans="1:8" ht="13.7" customHeight="1" thickBot="1">
      <c r="A20" s="390" t="s">
        <v>1205</v>
      </c>
      <c r="B20" s="645">
        <v>2394.75</v>
      </c>
      <c r="C20" s="465">
        <v>2443.2750000000001</v>
      </c>
      <c r="D20" s="645">
        <v>2430.75</v>
      </c>
      <c r="E20" s="465">
        <v>2546.9749999999999</v>
      </c>
      <c r="F20" s="645">
        <v>2658.4360000000001</v>
      </c>
      <c r="G20" s="465">
        <v>2804.7640000000001</v>
      </c>
      <c r="H20" s="648"/>
    </row>
    <row r="21" spans="1:8" ht="13.7" customHeight="1" thickBot="1">
      <c r="A21" s="390" t="s">
        <v>1204</v>
      </c>
      <c r="B21" s="645">
        <v>25969.43</v>
      </c>
      <c r="C21" s="465">
        <v>25941.07</v>
      </c>
      <c r="D21" s="645">
        <v>25213.599999999999</v>
      </c>
      <c r="E21" s="465">
        <v>24920.75</v>
      </c>
      <c r="F21" s="645">
        <v>25126.878000000001</v>
      </c>
      <c r="G21" s="465">
        <v>25526.815999999999</v>
      </c>
      <c r="H21" s="648"/>
    </row>
    <row r="22" spans="1:8" ht="13.7" customHeight="1" thickBot="1">
      <c r="A22" s="390" t="s">
        <v>1203</v>
      </c>
      <c r="B22" s="645">
        <v>68301.66</v>
      </c>
      <c r="C22" s="465">
        <v>68863.34</v>
      </c>
      <c r="D22" s="645">
        <v>68677.5</v>
      </c>
      <c r="E22" s="465">
        <v>69072.5</v>
      </c>
      <c r="F22" s="645">
        <v>69020</v>
      </c>
      <c r="G22" s="465">
        <v>69250</v>
      </c>
      <c r="H22" s="648"/>
    </row>
    <row r="23" spans="1:8" ht="13.7" customHeight="1" thickBot="1">
      <c r="A23" s="390" t="s">
        <v>1202</v>
      </c>
      <c r="B23" s="645">
        <v>27895.33</v>
      </c>
      <c r="C23" s="465">
        <v>28186.17</v>
      </c>
      <c r="D23" s="645">
        <v>28012.27</v>
      </c>
      <c r="E23" s="465">
        <v>28309.96</v>
      </c>
      <c r="F23" s="645">
        <v>29059.574000000001</v>
      </c>
      <c r="G23" s="465">
        <v>29333.681</v>
      </c>
      <c r="H23" s="648"/>
    </row>
    <row r="24" spans="1:8" ht="13.7" customHeight="1" thickBot="1">
      <c r="A24" s="390" t="s">
        <v>1200</v>
      </c>
      <c r="B24" s="645">
        <v>1464.75</v>
      </c>
      <c r="C24" s="465">
        <v>1470.375</v>
      </c>
      <c r="D24" s="645">
        <v>1484.125</v>
      </c>
      <c r="E24" s="465">
        <v>1473.375</v>
      </c>
      <c r="F24" s="645">
        <v>1510.789</v>
      </c>
      <c r="G24" s="465">
        <v>1546.9169999999999</v>
      </c>
      <c r="H24" s="648"/>
    </row>
    <row r="25" spans="1:8" ht="13.7" customHeight="1" thickBot="1">
      <c r="A25" s="390" t="s">
        <v>1227</v>
      </c>
      <c r="B25" s="645">
        <v>982.17499999999995</v>
      </c>
      <c r="C25" s="465">
        <v>971.35</v>
      </c>
      <c r="D25" s="645">
        <v>971.67499999999995</v>
      </c>
      <c r="E25" s="465">
        <v>940.15</v>
      </c>
      <c r="F25" s="645">
        <v>956.36599999999999</v>
      </c>
      <c r="G25" s="465">
        <v>951.38699999999994</v>
      </c>
      <c r="H25" s="648"/>
    </row>
    <row r="26" spans="1:8" ht="13.7" customHeight="1" thickBot="1">
      <c r="A26" s="390" t="s">
        <v>1199</v>
      </c>
      <c r="B26" s="645">
        <v>296.47500000000002</v>
      </c>
      <c r="C26" s="465">
        <v>306.27499999999998</v>
      </c>
      <c r="D26" s="645">
        <v>313.625</v>
      </c>
      <c r="E26" s="465">
        <v>323.85000000000002</v>
      </c>
      <c r="F26" s="645">
        <v>326.83199999999999</v>
      </c>
      <c r="G26" s="465">
        <v>339.28899999999999</v>
      </c>
      <c r="H26" s="648"/>
    </row>
    <row r="27" spans="1:8" ht="13.7" customHeight="1" thickBot="1">
      <c r="A27" s="390" t="s">
        <v>1198</v>
      </c>
      <c r="B27" s="645">
        <v>55554.91</v>
      </c>
      <c r="C27" s="465">
        <v>56991.199999999997</v>
      </c>
      <c r="D27" s="645">
        <v>53361.63</v>
      </c>
      <c r="E27" s="465">
        <v>57530.66</v>
      </c>
      <c r="F27" s="645">
        <v>59209.51</v>
      </c>
      <c r="G27" s="465">
        <v>60532.254999999997</v>
      </c>
      <c r="H27" s="648"/>
    </row>
    <row r="28" spans="1:8" ht="13.7" customHeight="1" thickBot="1">
      <c r="A28" s="390" t="s">
        <v>1197</v>
      </c>
      <c r="B28" s="645">
        <v>9147.375</v>
      </c>
      <c r="C28" s="465">
        <v>9296.15</v>
      </c>
      <c r="D28" s="645">
        <v>9337.5750000000007</v>
      </c>
      <c r="E28" s="465">
        <v>9690.125</v>
      </c>
      <c r="F28" s="645">
        <v>9933.2729999999992</v>
      </c>
      <c r="G28" s="465">
        <v>10139.324000000001</v>
      </c>
      <c r="H28" s="648"/>
    </row>
    <row r="29" spans="1:8" ht="13.7" customHeight="1" thickBot="1">
      <c r="A29" s="390" t="s">
        <v>1196</v>
      </c>
      <c r="B29" s="645">
        <v>2772.4250000000002</v>
      </c>
      <c r="C29" s="465">
        <v>2810.85</v>
      </c>
      <c r="D29" s="645">
        <v>2861.45</v>
      </c>
      <c r="E29" s="465">
        <v>2899.75</v>
      </c>
      <c r="F29" s="645">
        <v>2933.1750000000002</v>
      </c>
      <c r="G29" s="465">
        <v>3041.9</v>
      </c>
      <c r="H29" s="648"/>
    </row>
    <row r="30" spans="1:8" ht="13.7" customHeight="1" thickBot="1">
      <c r="A30" s="390" t="s">
        <v>1195</v>
      </c>
      <c r="B30" s="645">
        <v>2791.95</v>
      </c>
      <c r="C30" s="465">
        <v>2819.4749999999999</v>
      </c>
      <c r="D30" s="645">
        <v>2827.0250000000001</v>
      </c>
      <c r="E30" s="465">
        <v>2925.5</v>
      </c>
      <c r="F30" s="645">
        <v>2958.4540000000002</v>
      </c>
      <c r="G30" s="465">
        <v>2998.6889999999999</v>
      </c>
      <c r="H30" s="648"/>
    </row>
    <row r="31" spans="1:8" ht="13.7" customHeight="1" thickBot="1">
      <c r="A31" s="390" t="s">
        <v>1194</v>
      </c>
      <c r="B31" s="645">
        <v>17143.28</v>
      </c>
      <c r="C31" s="465">
        <v>17018.22</v>
      </c>
      <c r="D31" s="645">
        <v>16978.3</v>
      </c>
      <c r="E31" s="465">
        <v>17235.75</v>
      </c>
      <c r="F31" s="645">
        <v>17354.166000000001</v>
      </c>
      <c r="G31" s="465">
        <v>17582.170999999998</v>
      </c>
      <c r="H31" s="648"/>
    </row>
    <row r="32" spans="1:8" ht="13.7" customHeight="1" thickBot="1">
      <c r="A32" s="390" t="s">
        <v>1193</v>
      </c>
      <c r="B32" s="645">
        <v>5232</v>
      </c>
      <c r="C32" s="465">
        <v>5251.5749999999998</v>
      </c>
      <c r="D32" s="645">
        <v>5163.9750000000004</v>
      </c>
      <c r="E32" s="465">
        <v>5151.0749999999998</v>
      </c>
      <c r="F32" s="645">
        <v>5222.59</v>
      </c>
      <c r="G32" s="465">
        <v>5325.1589999999997</v>
      </c>
      <c r="H32" s="648"/>
    </row>
    <row r="33" spans="1:8" ht="13.7" customHeight="1" thickBot="1">
      <c r="A33" s="390" t="s">
        <v>1192</v>
      </c>
      <c r="B33" s="645">
        <v>2746.25</v>
      </c>
      <c r="C33" s="465">
        <v>2741.4</v>
      </c>
      <c r="D33" s="645">
        <v>2712.5</v>
      </c>
      <c r="E33" s="465">
        <v>2748.15</v>
      </c>
      <c r="F33" s="645">
        <v>2773.9749999999999</v>
      </c>
      <c r="G33" s="465">
        <v>2772.0039999999999</v>
      </c>
      <c r="H33" s="648"/>
    </row>
    <row r="34" spans="1:8" ht="13.7" customHeight="1" thickBot="1">
      <c r="A34" s="390" t="s">
        <v>1191</v>
      </c>
      <c r="B34" s="645">
        <v>1033.425</v>
      </c>
      <c r="C34" s="465">
        <v>1028.2249999999999</v>
      </c>
      <c r="D34" s="645">
        <v>1029.175</v>
      </c>
      <c r="E34" s="465">
        <v>1019.95</v>
      </c>
      <c r="F34" s="645">
        <v>1027.336</v>
      </c>
      <c r="G34" s="465">
        <v>1026.8889999999999</v>
      </c>
      <c r="H34" s="648"/>
    </row>
    <row r="35" spans="1:8" ht="13.7" customHeight="1" thickBot="1">
      <c r="A35" s="390" t="s">
        <v>1190</v>
      </c>
      <c r="B35" s="645">
        <v>22806.63</v>
      </c>
      <c r="C35" s="465">
        <v>23026.9</v>
      </c>
      <c r="D35" s="645">
        <v>22733.200000000001</v>
      </c>
      <c r="E35" s="465">
        <v>23203.18</v>
      </c>
      <c r="F35" s="645">
        <v>23415.161</v>
      </c>
      <c r="G35" s="465">
        <v>24119.794000000002</v>
      </c>
      <c r="H35" s="648"/>
    </row>
    <row r="36" spans="1:8" ht="13.7" customHeight="1" thickBot="1">
      <c r="A36" s="390" t="s">
        <v>1189</v>
      </c>
      <c r="B36" s="645">
        <v>5443.75</v>
      </c>
      <c r="C36" s="465">
        <v>5507.9</v>
      </c>
      <c r="D36" s="645">
        <v>5522.15</v>
      </c>
      <c r="E36" s="465">
        <v>5609.5749999999998</v>
      </c>
      <c r="F36" s="645">
        <v>5675.28</v>
      </c>
      <c r="G36" s="465">
        <v>5775.201</v>
      </c>
      <c r="H36" s="648"/>
    </row>
    <row r="37" spans="1:8" ht="13.7" customHeight="1" thickBot="1">
      <c r="A37" s="390" t="s">
        <v>1188</v>
      </c>
      <c r="B37" s="645">
        <v>4906.3999999999996</v>
      </c>
      <c r="C37" s="465">
        <v>4922.05</v>
      </c>
      <c r="D37" s="645">
        <v>4933.7749999999996</v>
      </c>
      <c r="E37" s="465">
        <v>4935.9250000000002</v>
      </c>
      <c r="F37" s="645">
        <v>4924.2309999999998</v>
      </c>
      <c r="G37" s="465">
        <v>5046.5110000000004</v>
      </c>
      <c r="H37" s="648"/>
    </row>
    <row r="38" spans="1:8" ht="13.7" customHeight="1" thickBot="1">
      <c r="A38" s="390" t="s">
        <v>1187</v>
      </c>
      <c r="B38" s="645">
        <v>32244.65</v>
      </c>
      <c r="C38" s="465">
        <v>32523.57</v>
      </c>
      <c r="D38" s="645">
        <v>30849.32</v>
      </c>
      <c r="E38" s="465">
        <v>32742.75</v>
      </c>
      <c r="F38" s="645">
        <v>34314.968999999997</v>
      </c>
      <c r="G38" s="465">
        <v>34879.762000000002</v>
      </c>
      <c r="H38" s="648"/>
    </row>
    <row r="39" spans="1:8" ht="13.7" customHeight="1" thickBot="1">
      <c r="A39" s="390" t="s">
        <v>1186</v>
      </c>
      <c r="B39" s="645">
        <v>33823.25</v>
      </c>
      <c r="C39" s="465">
        <v>34102</v>
      </c>
      <c r="D39" s="645">
        <v>34073.75</v>
      </c>
      <c r="E39" s="465">
        <v>33931.75</v>
      </c>
      <c r="F39" s="645">
        <v>33976.247000000003</v>
      </c>
      <c r="G39" s="465">
        <v>34383.709000000003</v>
      </c>
      <c r="H39" s="648"/>
    </row>
    <row r="40" spans="1:8" ht="13.7" customHeight="1" thickBot="1">
      <c r="A40" s="390" t="s">
        <v>1185</v>
      </c>
      <c r="B40" s="645">
        <v>162075</v>
      </c>
      <c r="C40" s="465">
        <v>163538.70000000001</v>
      </c>
      <c r="D40" s="645">
        <v>160742.29999999999</v>
      </c>
      <c r="E40" s="465">
        <v>161203.9</v>
      </c>
      <c r="F40" s="645">
        <v>164287.144</v>
      </c>
      <c r="G40" s="465">
        <v>167116.40700000001</v>
      </c>
      <c r="H40" s="648"/>
    </row>
    <row r="41" spans="1:8" ht="13.7" customHeight="1" thickBot="1">
      <c r="A41" s="390" t="s">
        <v>1226</v>
      </c>
      <c r="B41" s="645">
        <v>104755.9</v>
      </c>
      <c r="C41" s="465">
        <v>106900.4</v>
      </c>
      <c r="D41" s="645">
        <v>99342.84</v>
      </c>
      <c r="E41" s="465">
        <v>103934.6</v>
      </c>
      <c r="F41" s="645">
        <v>107877.243</v>
      </c>
      <c r="G41" s="465">
        <v>107852.379</v>
      </c>
      <c r="H41" s="648"/>
    </row>
    <row r="42" spans="1:8" ht="13.7" customHeight="1" thickBot="1">
      <c r="A42" s="390" t="s">
        <v>1225</v>
      </c>
      <c r="B42" s="645">
        <v>76077.259999999995</v>
      </c>
      <c r="C42" s="465">
        <v>75287.27</v>
      </c>
      <c r="D42" s="645">
        <v>74832.77</v>
      </c>
      <c r="E42" s="465">
        <v>75276.52</v>
      </c>
      <c r="F42" s="645" t="s">
        <v>1173</v>
      </c>
      <c r="G42" s="465" t="s">
        <v>1173</v>
      </c>
      <c r="H42" s="648"/>
    </row>
    <row r="43" spans="1:8">
      <c r="A43" s="1060" t="s">
        <v>1169</v>
      </c>
      <c r="B43" s="1060"/>
      <c r="C43" s="1060"/>
      <c r="D43" s="1060"/>
      <c r="E43" s="1060"/>
      <c r="F43" s="1060"/>
      <c r="G43" s="1060"/>
    </row>
  </sheetData>
  <mergeCells count="2">
    <mergeCell ref="A1:G1"/>
    <mergeCell ref="A43:G43"/>
  </mergeCells>
  <pageMargins left="0.7" right="0.7" top="0.75" bottom="0.75" header="0.3" footer="0.3"/>
  <pageSetup paperSize="9" scale="95"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B5131-2DCB-4FFD-8079-DB7CB9980AEF}">
  <sheetPr>
    <tabColor rgb="FFFFC000"/>
    <pageSetUpPr fitToPage="1"/>
  </sheetPr>
  <dimension ref="A1:L43"/>
  <sheetViews>
    <sheetView rightToLeft="1" view="pageBreakPreview" zoomScale="98" zoomScaleNormal="136" zoomScaleSheetLayoutView="98" workbookViewId="0">
      <selection activeCell="A25" sqref="A25"/>
    </sheetView>
  </sheetViews>
  <sheetFormatPr defaultColWidth="7.85546875" defaultRowHeight="15"/>
  <cols>
    <col min="1" max="1" width="15" style="644" customWidth="1"/>
    <col min="2" max="3" width="13" style="644" customWidth="1"/>
    <col min="4" max="4" width="13" style="239" customWidth="1"/>
    <col min="5" max="6" width="13" style="644" customWidth="1"/>
    <col min="7" max="7" width="13" style="239" customWidth="1"/>
    <col min="8" max="8" width="10.42578125" style="644" customWidth="1"/>
    <col min="9" max="9" width="16.42578125" style="239" customWidth="1"/>
    <col min="10" max="10" width="9.140625" style="648" customWidth="1"/>
    <col min="11" max="242" width="9.140625" style="239" customWidth="1"/>
    <col min="243" max="243" width="24" style="239" bestFit="1" customWidth="1"/>
    <col min="244" max="246" width="0" style="239" hidden="1" customWidth="1"/>
    <col min="247" max="247" width="23.5703125" style="239" customWidth="1"/>
    <col min="248" max="248" width="18.42578125" style="239" customWidth="1"/>
    <col min="249" max="249" width="10.42578125" style="239" bestFit="1" customWidth="1"/>
    <col min="250" max="250" width="29.140625" style="239" bestFit="1" customWidth="1"/>
    <col min="251" max="251" width="26" style="239" bestFit="1" customWidth="1"/>
    <col min="252" max="252" width="18.42578125" style="239" customWidth="1"/>
    <col min="253" max="16384" width="7.85546875" style="239"/>
  </cols>
  <sheetData>
    <row r="1" spans="1:12" ht="21">
      <c r="A1" s="1061" t="s">
        <v>1229</v>
      </c>
      <c r="B1" s="1061"/>
      <c r="C1" s="1061"/>
      <c r="D1" s="1061"/>
      <c r="E1" s="1061"/>
      <c r="F1" s="1061"/>
      <c r="G1" s="1061"/>
      <c r="H1" s="239"/>
    </row>
    <row r="2" spans="1:12" ht="18.75" customHeight="1" thickBot="1">
      <c r="A2" s="647" t="s">
        <v>1223</v>
      </c>
      <c r="B2" s="647">
        <v>2018</v>
      </c>
      <c r="C2" s="647">
        <v>2019</v>
      </c>
      <c r="D2" s="647">
        <v>2020</v>
      </c>
      <c r="E2" s="647">
        <v>2021</v>
      </c>
      <c r="F2" s="649">
        <v>2022</v>
      </c>
      <c r="G2" s="647">
        <v>2023</v>
      </c>
      <c r="H2" s="287"/>
    </row>
    <row r="3" spans="1:12" ht="13.7" customHeight="1" thickBot="1">
      <c r="A3" s="390" t="s">
        <v>1222</v>
      </c>
      <c r="B3" s="646">
        <v>3255</v>
      </c>
      <c r="C3" s="467">
        <v>2894</v>
      </c>
      <c r="D3" s="646">
        <v>2474</v>
      </c>
      <c r="E3" s="467">
        <v>2375</v>
      </c>
      <c r="F3" s="646">
        <v>2349</v>
      </c>
      <c r="G3" s="467">
        <v>2148</v>
      </c>
      <c r="H3" s="287"/>
    </row>
    <row r="4" spans="1:12" ht="13.7" customHeight="1" thickBot="1">
      <c r="A4" s="390" t="s">
        <v>1221</v>
      </c>
      <c r="B4" s="645">
        <v>704.04229999999995</v>
      </c>
      <c r="C4" s="465">
        <v>700.17309999999998</v>
      </c>
      <c r="D4" s="645">
        <v>874.73720000000003</v>
      </c>
      <c r="E4" s="465">
        <v>704.44939999999997</v>
      </c>
      <c r="F4" s="645">
        <v>524.33799999999997</v>
      </c>
      <c r="G4" s="465">
        <v>536.755</v>
      </c>
      <c r="H4" s="287"/>
      <c r="I4" s="78"/>
      <c r="J4" s="78"/>
      <c r="K4" s="78"/>
      <c r="L4" s="648"/>
    </row>
    <row r="5" spans="1:12" ht="13.7" customHeight="1" thickBot="1">
      <c r="A5" s="390" t="s">
        <v>1220</v>
      </c>
      <c r="B5" s="645">
        <v>220.05</v>
      </c>
      <c r="C5" s="465">
        <v>204.55</v>
      </c>
      <c r="D5" s="645">
        <v>243.47499999999999</v>
      </c>
      <c r="E5" s="465">
        <v>283.67500000000001</v>
      </c>
      <c r="F5" s="645">
        <v>233.43</v>
      </c>
      <c r="G5" s="465">
        <v>249.09</v>
      </c>
      <c r="H5" s="287"/>
      <c r="I5" s="78"/>
      <c r="J5" s="78"/>
      <c r="K5" s="78"/>
      <c r="L5" s="648"/>
    </row>
    <row r="6" spans="1:12" ht="13.7" customHeight="1" thickBot="1">
      <c r="A6" s="390" t="s">
        <v>1219</v>
      </c>
      <c r="B6" s="645">
        <v>300.75</v>
      </c>
      <c r="C6" s="465">
        <v>273.64999999999998</v>
      </c>
      <c r="D6" s="645">
        <v>282.42500000000001</v>
      </c>
      <c r="E6" s="465">
        <v>324.375</v>
      </c>
      <c r="F6" s="645">
        <v>294.36799999999999</v>
      </c>
      <c r="G6" s="465">
        <v>294.226</v>
      </c>
      <c r="H6" s="287"/>
      <c r="I6" s="78"/>
      <c r="J6" s="78"/>
      <c r="K6" s="78"/>
      <c r="L6" s="648"/>
    </row>
    <row r="7" spans="1:12" ht="13.7" customHeight="1" thickBot="1">
      <c r="A7" s="390" t="s">
        <v>1218</v>
      </c>
      <c r="B7" s="645">
        <v>1164.0329999999999</v>
      </c>
      <c r="C7" s="465">
        <v>1154.1579999999999</v>
      </c>
      <c r="D7" s="645">
        <v>1897.3920000000001</v>
      </c>
      <c r="E7" s="465">
        <v>1519.9079999999999</v>
      </c>
      <c r="F7" s="645">
        <v>1097.6469999999999</v>
      </c>
      <c r="G7" s="465">
        <v>1154.8489999999999</v>
      </c>
      <c r="H7" s="287"/>
      <c r="I7" s="78"/>
      <c r="J7" s="78"/>
      <c r="K7" s="78"/>
      <c r="L7" s="648"/>
    </row>
    <row r="8" spans="1:12" ht="13.7" customHeight="1" thickBot="1">
      <c r="A8" s="390" t="s">
        <v>1217</v>
      </c>
      <c r="B8" s="645">
        <v>699.54780000000005</v>
      </c>
      <c r="C8" s="465">
        <v>698.44010000000003</v>
      </c>
      <c r="D8" s="645">
        <v>938.4452</v>
      </c>
      <c r="E8" s="465">
        <v>805.74639999999999</v>
      </c>
      <c r="F8" s="645">
        <v>798.10400000000004</v>
      </c>
      <c r="G8" s="465">
        <v>900.38400000000001</v>
      </c>
      <c r="H8" s="287"/>
      <c r="I8" s="78"/>
      <c r="J8" s="78"/>
      <c r="K8" s="78"/>
      <c r="L8" s="648"/>
    </row>
    <row r="9" spans="1:12" ht="13.7" customHeight="1" thickBot="1">
      <c r="A9" s="390" t="s">
        <v>1216</v>
      </c>
      <c r="B9" s="645">
        <v>2400.7440000000001</v>
      </c>
      <c r="C9" s="465">
        <v>2610.9409999999998</v>
      </c>
      <c r="D9" s="645">
        <v>3754.703</v>
      </c>
      <c r="E9" s="465">
        <v>3262.895</v>
      </c>
      <c r="F9" s="645">
        <v>2597.6210000000001</v>
      </c>
      <c r="G9" s="465">
        <v>2419.4079999999999</v>
      </c>
      <c r="H9" s="287"/>
      <c r="I9" s="78"/>
      <c r="J9" s="78"/>
      <c r="K9" s="78"/>
      <c r="L9" s="648"/>
    </row>
    <row r="10" spans="1:12" ht="13.7" customHeight="1" thickBot="1">
      <c r="A10" s="390" t="s">
        <v>1215</v>
      </c>
      <c r="B10" s="645">
        <v>242.59119999999999</v>
      </c>
      <c r="C10" s="465">
        <v>289.858</v>
      </c>
      <c r="D10" s="645">
        <v>468.35950000000003</v>
      </c>
      <c r="E10" s="465">
        <v>400.93849999999998</v>
      </c>
      <c r="F10" s="645">
        <v>285.53899999999999</v>
      </c>
      <c r="G10" s="465">
        <v>196.51400000000001</v>
      </c>
      <c r="H10" s="287"/>
      <c r="I10" s="78"/>
      <c r="J10" s="78"/>
      <c r="K10" s="78"/>
      <c r="L10" s="648"/>
    </row>
    <row r="11" spans="1:12" ht="13.7" customHeight="1" thickBot="1">
      <c r="A11" s="390" t="s">
        <v>1214</v>
      </c>
      <c r="B11" s="645">
        <v>121.47499999999999</v>
      </c>
      <c r="C11" s="465">
        <v>109</v>
      </c>
      <c r="D11" s="645">
        <v>136.97499999999999</v>
      </c>
      <c r="E11" s="465">
        <v>150.5</v>
      </c>
      <c r="F11" s="645">
        <v>117.58799999999999</v>
      </c>
      <c r="G11" s="465">
        <v>134.00200000000001</v>
      </c>
      <c r="H11" s="287"/>
      <c r="I11" s="78"/>
      <c r="J11" s="78"/>
      <c r="K11" s="78"/>
      <c r="L11" s="648"/>
    </row>
    <row r="12" spans="1:12" ht="13.7" customHeight="1" thickBot="1">
      <c r="A12" s="390" t="s">
        <v>1213</v>
      </c>
      <c r="B12" s="645">
        <v>153.19999999999999</v>
      </c>
      <c r="C12" s="465">
        <v>152</v>
      </c>
      <c r="D12" s="645">
        <v>170.375</v>
      </c>
      <c r="E12" s="465">
        <v>154.05000000000001</v>
      </c>
      <c r="F12" s="645">
        <v>138.92400000000001</v>
      </c>
      <c r="G12" s="465">
        <v>161.94800000000001</v>
      </c>
      <c r="H12" s="287"/>
      <c r="I12" s="78"/>
      <c r="J12" s="78"/>
      <c r="K12" s="78"/>
      <c r="L12" s="648"/>
    </row>
    <row r="13" spans="1:12" ht="13.7" customHeight="1" thickBot="1">
      <c r="A13" s="390" t="s">
        <v>1212</v>
      </c>
      <c r="B13" s="645">
        <v>37.725000000000001</v>
      </c>
      <c r="C13" s="465">
        <v>31.25</v>
      </c>
      <c r="D13" s="645">
        <v>47.95</v>
      </c>
      <c r="E13" s="465">
        <v>43.075000000000003</v>
      </c>
      <c r="F13" s="645">
        <v>40.164999999999999</v>
      </c>
      <c r="G13" s="465">
        <v>47.689</v>
      </c>
      <c r="H13" s="287"/>
      <c r="I13" s="78"/>
      <c r="J13" s="78"/>
      <c r="K13" s="78"/>
      <c r="L13" s="648"/>
    </row>
    <row r="14" spans="1:12" ht="13.7" customHeight="1" thickBot="1">
      <c r="A14" s="390" t="s">
        <v>1211</v>
      </c>
      <c r="B14" s="645">
        <v>201.82499999999999</v>
      </c>
      <c r="C14" s="465">
        <v>184.1</v>
      </c>
      <c r="D14" s="645">
        <v>212.67500000000001</v>
      </c>
      <c r="E14" s="465">
        <v>211.85</v>
      </c>
      <c r="F14" s="645">
        <v>190.18299999999999</v>
      </c>
      <c r="G14" s="465">
        <v>203.93299999999999</v>
      </c>
      <c r="H14" s="287"/>
      <c r="I14" s="78"/>
      <c r="J14" s="78"/>
      <c r="K14" s="78"/>
      <c r="L14" s="648"/>
    </row>
    <row r="15" spans="1:12" ht="13.7" customHeight="1" thickBot="1">
      <c r="A15" s="390" t="s">
        <v>1210</v>
      </c>
      <c r="B15" s="645">
        <v>2678.4250000000002</v>
      </c>
      <c r="C15" s="465">
        <v>2492.875</v>
      </c>
      <c r="D15" s="645">
        <v>2350.4499999999998</v>
      </c>
      <c r="E15" s="465">
        <v>2365.2750000000001</v>
      </c>
      <c r="F15" s="645">
        <v>2234.3620000000001</v>
      </c>
      <c r="G15" s="465">
        <v>2262.9119999999998</v>
      </c>
      <c r="H15" s="287"/>
      <c r="I15" s="78"/>
      <c r="J15" s="78"/>
      <c r="K15" s="78"/>
      <c r="L15" s="648"/>
    </row>
    <row r="16" spans="1:12" ht="13.7" customHeight="1" thickBot="1">
      <c r="A16" s="390" t="s">
        <v>1209</v>
      </c>
      <c r="B16" s="645">
        <v>1467.8</v>
      </c>
      <c r="C16" s="465">
        <v>1372.85</v>
      </c>
      <c r="D16" s="645">
        <v>1657.5</v>
      </c>
      <c r="E16" s="465">
        <v>1535.9</v>
      </c>
      <c r="F16" s="645">
        <v>1370.9880000000001</v>
      </c>
      <c r="G16" s="465">
        <v>1362.412</v>
      </c>
      <c r="H16" s="287"/>
      <c r="I16" s="78"/>
      <c r="J16" s="78"/>
      <c r="K16" s="78"/>
      <c r="L16" s="648"/>
    </row>
    <row r="17" spans="1:12" ht="13.7" customHeight="1" thickBot="1">
      <c r="A17" s="390" t="s">
        <v>1208</v>
      </c>
      <c r="B17" s="645">
        <v>915.02499999999998</v>
      </c>
      <c r="C17" s="465">
        <v>818.875</v>
      </c>
      <c r="D17" s="645">
        <v>754.97500000000002</v>
      </c>
      <c r="E17" s="465">
        <v>677.67499999999995</v>
      </c>
      <c r="F17" s="645">
        <v>587.56299999999999</v>
      </c>
      <c r="G17" s="465">
        <v>521.79100000000005</v>
      </c>
      <c r="H17" s="287"/>
      <c r="I17" s="78"/>
      <c r="J17" s="78"/>
      <c r="K17" s="78"/>
      <c r="L17" s="648"/>
    </row>
    <row r="18" spans="1:12" ht="13.7" customHeight="1" thickBot="1">
      <c r="A18" s="390" t="s">
        <v>1207</v>
      </c>
      <c r="B18" s="645">
        <v>172.1</v>
      </c>
      <c r="C18" s="465">
        <v>159.72499999999999</v>
      </c>
      <c r="D18" s="645">
        <v>198</v>
      </c>
      <c r="E18" s="465">
        <v>195.7</v>
      </c>
      <c r="F18" s="645">
        <v>176.29499999999999</v>
      </c>
      <c r="G18" s="465">
        <v>202.905</v>
      </c>
      <c r="H18" s="287"/>
      <c r="I18" s="78"/>
      <c r="J18" s="78"/>
      <c r="K18" s="78"/>
      <c r="L18" s="648"/>
    </row>
    <row r="19" spans="1:12" ht="13.7" customHeight="1" thickBot="1">
      <c r="A19" s="390" t="s">
        <v>1206</v>
      </c>
      <c r="B19" s="645">
        <v>5.5250000000000004</v>
      </c>
      <c r="C19" s="465">
        <v>7.3250000000000002</v>
      </c>
      <c r="D19" s="645">
        <v>11.275</v>
      </c>
      <c r="E19" s="465">
        <v>12.65</v>
      </c>
      <c r="F19" s="645">
        <v>8.2859999999999996</v>
      </c>
      <c r="G19" s="465">
        <v>8.0329999999999995</v>
      </c>
      <c r="H19" s="287"/>
      <c r="I19" s="78"/>
      <c r="J19" s="78"/>
      <c r="K19" s="78"/>
      <c r="L19" s="648"/>
    </row>
    <row r="20" spans="1:12" ht="13.7" customHeight="1" thickBot="1">
      <c r="A20" s="390" t="s">
        <v>1205</v>
      </c>
      <c r="B20" s="645">
        <v>137.44999999999999</v>
      </c>
      <c r="C20" s="465">
        <v>120.95</v>
      </c>
      <c r="D20" s="645">
        <v>136.67500000000001</v>
      </c>
      <c r="E20" s="465">
        <v>157.77500000000001</v>
      </c>
      <c r="F20" s="645">
        <v>119.663</v>
      </c>
      <c r="G20" s="465">
        <v>120.27</v>
      </c>
      <c r="H20" s="287"/>
      <c r="I20" s="78"/>
      <c r="J20" s="78"/>
      <c r="K20" s="78"/>
      <c r="L20" s="648"/>
    </row>
    <row r="21" spans="1:12" ht="13.7" customHeight="1" thickBot="1">
      <c r="A21" s="390" t="s">
        <v>1204</v>
      </c>
      <c r="B21" s="645">
        <v>2755.4749999999999</v>
      </c>
      <c r="C21" s="465">
        <v>2581.5250000000001</v>
      </c>
      <c r="D21" s="645">
        <v>2310.4499999999998</v>
      </c>
      <c r="E21" s="465">
        <v>2366.8000000000002</v>
      </c>
      <c r="F21" s="645">
        <v>2027.489</v>
      </c>
      <c r="G21" s="465">
        <v>1946.8689999999999</v>
      </c>
      <c r="H21" s="287"/>
      <c r="I21" s="78"/>
      <c r="J21" s="78"/>
      <c r="K21" s="78"/>
      <c r="L21" s="648"/>
    </row>
    <row r="22" spans="1:12" ht="13.7" customHeight="1" thickBot="1">
      <c r="A22" s="390" t="s">
        <v>1203</v>
      </c>
      <c r="B22" s="645">
        <v>1665</v>
      </c>
      <c r="C22" s="465">
        <v>1616.6669999999999</v>
      </c>
      <c r="D22" s="645">
        <v>1910.8330000000001</v>
      </c>
      <c r="E22" s="465">
        <v>1945.8330000000001</v>
      </c>
      <c r="F22" s="645">
        <v>1790</v>
      </c>
      <c r="G22" s="465">
        <v>1780</v>
      </c>
      <c r="H22" s="287"/>
      <c r="I22" s="78"/>
      <c r="J22" s="78"/>
      <c r="K22" s="78"/>
      <c r="L22" s="648"/>
    </row>
    <row r="23" spans="1:12" ht="13.7" customHeight="1" thickBot="1">
      <c r="A23" s="390" t="s">
        <v>1202</v>
      </c>
      <c r="B23" s="645">
        <v>1073.25</v>
      </c>
      <c r="C23" s="465">
        <v>1063.442</v>
      </c>
      <c r="D23" s="645">
        <v>1107.942</v>
      </c>
      <c r="E23" s="465">
        <v>1037.183</v>
      </c>
      <c r="F23" s="645">
        <v>830.23299999999995</v>
      </c>
      <c r="G23" s="465">
        <v>784.69100000000003</v>
      </c>
      <c r="H23" s="287"/>
      <c r="I23" s="78"/>
      <c r="J23" s="78"/>
      <c r="K23" s="78"/>
      <c r="L23" s="648"/>
    </row>
    <row r="24" spans="1:12" ht="13.7" customHeight="1" thickBot="1">
      <c r="A24" s="390" t="s">
        <v>1200</v>
      </c>
      <c r="B24" s="645">
        <v>90.05</v>
      </c>
      <c r="C24" s="465">
        <v>91.974999999999994</v>
      </c>
      <c r="D24" s="645">
        <v>125.97499999999999</v>
      </c>
      <c r="E24" s="465">
        <v>104.77500000000001</v>
      </c>
      <c r="F24" s="645">
        <v>89.974999999999994</v>
      </c>
      <c r="G24" s="465">
        <v>105.821</v>
      </c>
      <c r="H24" s="287"/>
      <c r="I24" s="78"/>
      <c r="J24" s="78"/>
      <c r="K24" s="78"/>
      <c r="L24" s="648"/>
    </row>
    <row r="25" spans="1:12" ht="13.7" customHeight="1" thickBot="1">
      <c r="A25" s="390" t="s">
        <v>1201</v>
      </c>
      <c r="B25" s="645">
        <v>72.825000000000003</v>
      </c>
      <c r="C25" s="465">
        <v>61.3</v>
      </c>
      <c r="D25" s="645">
        <v>78.7</v>
      </c>
      <c r="E25" s="465">
        <v>70.625</v>
      </c>
      <c r="F25" s="645">
        <v>65.173000000000002</v>
      </c>
      <c r="G25" s="465">
        <v>61.503999999999998</v>
      </c>
      <c r="H25" s="287"/>
      <c r="I25" s="78"/>
      <c r="J25" s="78"/>
      <c r="K25" s="78"/>
      <c r="L25" s="648"/>
    </row>
    <row r="26" spans="1:12" ht="13.7" customHeight="1" thickBot="1">
      <c r="A26" s="390" t="s">
        <v>1199</v>
      </c>
      <c r="B26" s="645">
        <v>16.55</v>
      </c>
      <c r="C26" s="465">
        <v>17.125</v>
      </c>
      <c r="D26" s="645">
        <v>21.225000000000001</v>
      </c>
      <c r="E26" s="465">
        <v>17</v>
      </c>
      <c r="F26" s="645">
        <v>14.993</v>
      </c>
      <c r="G26" s="465">
        <v>17.588999999999999</v>
      </c>
      <c r="H26" s="287"/>
      <c r="I26" s="78"/>
      <c r="J26" s="78"/>
      <c r="K26" s="78"/>
      <c r="L26" s="648"/>
    </row>
    <row r="27" spans="1:12" ht="13.7" customHeight="1" thickBot="1">
      <c r="A27" s="390" t="s">
        <v>1198</v>
      </c>
      <c r="B27" s="645">
        <v>1833.722</v>
      </c>
      <c r="C27" s="465">
        <v>1997.6030000000001</v>
      </c>
      <c r="D27" s="645">
        <v>2382.7159999999999</v>
      </c>
      <c r="E27" s="465">
        <v>2364.7919999999999</v>
      </c>
      <c r="F27" s="645">
        <v>1927.876</v>
      </c>
      <c r="G27" s="465">
        <v>1673.6369999999999</v>
      </c>
      <c r="H27" s="287"/>
      <c r="I27" s="78"/>
      <c r="J27" s="78"/>
      <c r="K27" s="78"/>
      <c r="L27" s="648"/>
    </row>
    <row r="28" spans="1:12" ht="13.7" customHeight="1" thickBot="1">
      <c r="A28" s="390" t="s">
        <v>1197</v>
      </c>
      <c r="B28" s="645">
        <v>350.42500000000001</v>
      </c>
      <c r="C28" s="465">
        <v>314.22500000000002</v>
      </c>
      <c r="D28" s="645">
        <v>356.625</v>
      </c>
      <c r="E28" s="465">
        <v>407.92500000000001</v>
      </c>
      <c r="F28" s="645">
        <v>350.22</v>
      </c>
      <c r="G28" s="465">
        <v>358.58</v>
      </c>
      <c r="H28" s="287"/>
      <c r="I28" s="78"/>
      <c r="J28" s="78"/>
      <c r="K28" s="78"/>
      <c r="L28" s="648"/>
    </row>
    <row r="29" spans="1:12" ht="13.7" customHeight="1" thickBot="1">
      <c r="A29" s="390" t="s">
        <v>1196</v>
      </c>
      <c r="B29" s="645">
        <v>120.1</v>
      </c>
      <c r="C29" s="465">
        <v>115.47499999999999</v>
      </c>
      <c r="D29" s="645">
        <v>131.57499999999999</v>
      </c>
      <c r="E29" s="465">
        <v>109.65</v>
      </c>
      <c r="F29" s="645">
        <v>96.625</v>
      </c>
      <c r="G29" s="465">
        <v>113.45</v>
      </c>
      <c r="H29" s="287"/>
      <c r="I29" s="78"/>
      <c r="J29" s="78"/>
      <c r="K29" s="78"/>
      <c r="L29" s="648"/>
    </row>
    <row r="30" spans="1:12" ht="13.7" customHeight="1" thickBot="1">
      <c r="A30" s="390" t="s">
        <v>1195</v>
      </c>
      <c r="B30" s="645">
        <v>106.075</v>
      </c>
      <c r="C30" s="465">
        <v>103.95</v>
      </c>
      <c r="D30" s="645">
        <v>125</v>
      </c>
      <c r="E30" s="465">
        <v>127.85</v>
      </c>
      <c r="F30" s="645">
        <v>95.581000000000003</v>
      </c>
      <c r="G30" s="465">
        <v>107.128</v>
      </c>
      <c r="H30" s="287"/>
      <c r="I30" s="78"/>
      <c r="J30" s="78"/>
      <c r="K30" s="78"/>
      <c r="L30" s="648"/>
    </row>
    <row r="31" spans="1:12" ht="13.7" customHeight="1" thickBot="1">
      <c r="A31" s="390" t="s">
        <v>1194</v>
      </c>
      <c r="B31" s="645">
        <v>659.25</v>
      </c>
      <c r="C31" s="465">
        <v>557.75</v>
      </c>
      <c r="D31" s="645">
        <v>536.9</v>
      </c>
      <c r="E31" s="465">
        <v>579.65</v>
      </c>
      <c r="F31" s="645">
        <v>487.892</v>
      </c>
      <c r="G31" s="465">
        <v>482.22800000000001</v>
      </c>
      <c r="H31" s="287"/>
      <c r="I31" s="78"/>
      <c r="J31" s="78"/>
      <c r="K31" s="78"/>
      <c r="L31" s="648"/>
    </row>
    <row r="32" spans="1:12" ht="13.7" customHeight="1" thickBot="1">
      <c r="A32" s="390" t="s">
        <v>1193</v>
      </c>
      <c r="B32" s="645">
        <v>365.92500000000001</v>
      </c>
      <c r="C32" s="465">
        <v>339.47500000000002</v>
      </c>
      <c r="D32" s="645">
        <v>350.95</v>
      </c>
      <c r="E32" s="465">
        <v>338.77499999999998</v>
      </c>
      <c r="F32" s="645">
        <v>313.91399999999999</v>
      </c>
      <c r="G32" s="465">
        <v>346.62299999999999</v>
      </c>
      <c r="H32" s="287"/>
      <c r="I32" s="78"/>
      <c r="J32" s="78"/>
      <c r="K32" s="78"/>
      <c r="L32" s="648"/>
    </row>
    <row r="33" spans="1:12" ht="13.7" customHeight="1" thickBot="1">
      <c r="A33" s="390" t="s">
        <v>1192</v>
      </c>
      <c r="B33" s="645">
        <v>179.47499999999999</v>
      </c>
      <c r="C33" s="465">
        <v>157.72499999999999</v>
      </c>
      <c r="D33" s="645">
        <v>181.42500000000001</v>
      </c>
      <c r="E33" s="465">
        <v>187.6</v>
      </c>
      <c r="F33" s="645">
        <v>170.405</v>
      </c>
      <c r="G33" s="465">
        <v>161.899</v>
      </c>
      <c r="H33" s="287"/>
      <c r="I33" s="78"/>
      <c r="J33" s="78"/>
      <c r="K33" s="78"/>
      <c r="L33" s="648"/>
    </row>
    <row r="34" spans="1:12" ht="13.7" customHeight="1" thickBot="1">
      <c r="A34" s="390" t="s">
        <v>1191</v>
      </c>
      <c r="B34" s="645">
        <v>52.8</v>
      </c>
      <c r="C34" s="465">
        <v>45.7</v>
      </c>
      <c r="D34" s="645">
        <v>51.15</v>
      </c>
      <c r="E34" s="465">
        <v>48.375</v>
      </c>
      <c r="F34" s="645">
        <v>41.201999999999998</v>
      </c>
      <c r="G34" s="465">
        <v>37.503999999999998</v>
      </c>
      <c r="H34" s="287"/>
      <c r="I34" s="78"/>
      <c r="J34" s="78"/>
      <c r="K34" s="78"/>
      <c r="L34" s="648"/>
    </row>
    <row r="35" spans="1:12" ht="13.7" customHeight="1" thickBot="1">
      <c r="A35" s="390" t="s">
        <v>1190</v>
      </c>
      <c r="B35" s="645">
        <v>3479.125</v>
      </c>
      <c r="C35" s="465">
        <v>3247.7750000000001</v>
      </c>
      <c r="D35" s="645">
        <v>3530.9250000000002</v>
      </c>
      <c r="E35" s="465">
        <v>3429.55</v>
      </c>
      <c r="F35" s="645">
        <v>3024.578</v>
      </c>
      <c r="G35" s="465">
        <v>2937.4870000000001</v>
      </c>
      <c r="H35" s="287"/>
      <c r="I35" s="78"/>
      <c r="J35" s="78"/>
      <c r="K35" s="78"/>
      <c r="L35" s="648"/>
    </row>
    <row r="36" spans="1:12" ht="13.7" customHeight="1" thickBot="1">
      <c r="A36" s="390" t="s">
        <v>1189</v>
      </c>
      <c r="B36" s="645">
        <v>346.47500000000002</v>
      </c>
      <c r="C36" s="465">
        <v>376.32499999999999</v>
      </c>
      <c r="D36" s="645">
        <v>457.82499999999999</v>
      </c>
      <c r="E36" s="465">
        <v>489.27499999999998</v>
      </c>
      <c r="F36" s="645">
        <v>419.49900000000002</v>
      </c>
      <c r="G36" s="465">
        <v>439.56400000000002</v>
      </c>
      <c r="H36" s="287"/>
      <c r="I36" s="78"/>
      <c r="J36" s="78"/>
      <c r="K36" s="78"/>
      <c r="L36" s="648"/>
    </row>
    <row r="37" spans="1:12" ht="13.7" customHeight="1" thickBot="1">
      <c r="A37" s="390" t="s">
        <v>1188</v>
      </c>
      <c r="B37" s="645">
        <v>231.27500000000001</v>
      </c>
      <c r="C37" s="465">
        <v>216.27500000000001</v>
      </c>
      <c r="D37" s="645">
        <v>237.65</v>
      </c>
      <c r="E37" s="465">
        <v>251.55</v>
      </c>
      <c r="F37" s="645">
        <v>211.72800000000001</v>
      </c>
      <c r="G37" s="465">
        <v>204.374</v>
      </c>
      <c r="H37" s="287"/>
      <c r="I37" s="78"/>
      <c r="J37" s="78"/>
      <c r="K37" s="78"/>
      <c r="L37" s="648"/>
    </row>
    <row r="38" spans="1:12" ht="13.7" customHeight="1" thickBot="1">
      <c r="A38" s="390" t="s">
        <v>1187</v>
      </c>
      <c r="B38" s="645">
        <v>3511.625</v>
      </c>
      <c r="C38" s="465">
        <v>4444.7</v>
      </c>
      <c r="D38" s="645">
        <v>4044.875</v>
      </c>
      <c r="E38" s="465">
        <v>3916</v>
      </c>
      <c r="F38" s="645">
        <v>3590.9459999999999</v>
      </c>
      <c r="G38" s="465">
        <v>3274.386</v>
      </c>
      <c r="H38" s="287"/>
      <c r="I38" s="78"/>
      <c r="J38" s="78"/>
      <c r="K38" s="78"/>
      <c r="L38" s="648"/>
    </row>
    <row r="39" spans="1:12" ht="13.7" customHeight="1" thickBot="1">
      <c r="A39" s="390" t="s">
        <v>1186</v>
      </c>
      <c r="B39" s="645">
        <v>1380.25</v>
      </c>
      <c r="C39" s="465">
        <v>1307.5</v>
      </c>
      <c r="D39" s="645">
        <v>1550.5</v>
      </c>
      <c r="E39" s="465">
        <v>1524.5</v>
      </c>
      <c r="F39" s="645">
        <v>1267.4259999999999</v>
      </c>
      <c r="G39" s="465">
        <v>1369.77</v>
      </c>
      <c r="H39" s="287"/>
      <c r="I39" s="78"/>
      <c r="J39" s="78"/>
      <c r="K39" s="78"/>
      <c r="L39" s="648"/>
    </row>
    <row r="40" spans="1:12" ht="13.7" customHeight="1" thickBot="1">
      <c r="A40" s="390" t="s">
        <v>1185</v>
      </c>
      <c r="B40" s="645">
        <v>6313.9170000000004</v>
      </c>
      <c r="C40" s="465">
        <v>6000.5829999999996</v>
      </c>
      <c r="D40" s="645">
        <v>12947.58</v>
      </c>
      <c r="E40" s="465">
        <v>8623.25</v>
      </c>
      <c r="F40" s="645">
        <v>5996.0069999999996</v>
      </c>
      <c r="G40" s="465">
        <v>6079.8860000000004</v>
      </c>
      <c r="H40" s="287"/>
      <c r="I40" s="78"/>
      <c r="J40" s="78"/>
      <c r="K40" s="78"/>
      <c r="L40" s="648"/>
    </row>
    <row r="41" spans="1:12" ht="13.7" customHeight="1" thickBot="1">
      <c r="A41" s="390" t="s">
        <v>1183</v>
      </c>
      <c r="B41" s="645">
        <v>12550.14</v>
      </c>
      <c r="C41" s="465">
        <v>12395</v>
      </c>
      <c r="D41" s="645">
        <v>13419.84</v>
      </c>
      <c r="E41" s="465">
        <v>14527.33</v>
      </c>
      <c r="F41" s="645">
        <v>9958.2800000000007</v>
      </c>
      <c r="G41" s="465">
        <v>8570.6139999999996</v>
      </c>
      <c r="H41" s="287"/>
      <c r="I41" s="78"/>
      <c r="J41" s="78"/>
      <c r="K41" s="78"/>
      <c r="L41" s="648"/>
    </row>
    <row r="42" spans="1:12" ht="13.7" customHeight="1" thickBot="1">
      <c r="A42" s="390" t="s">
        <v>1174</v>
      </c>
      <c r="B42" s="645">
        <v>3656.9879999999998</v>
      </c>
      <c r="C42" s="465">
        <v>3461.3049999999998</v>
      </c>
      <c r="D42" s="645">
        <v>4317.8540000000003</v>
      </c>
      <c r="E42" s="465">
        <v>3625.5230000000001</v>
      </c>
      <c r="F42" s="645" t="s">
        <v>1173</v>
      </c>
      <c r="G42" s="465" t="s">
        <v>1173</v>
      </c>
      <c r="H42" s="287"/>
      <c r="I42" s="78"/>
      <c r="J42" s="78"/>
      <c r="K42" s="78"/>
      <c r="L42" s="648"/>
    </row>
    <row r="43" spans="1:12">
      <c r="A43" s="1060" t="s">
        <v>1169</v>
      </c>
      <c r="B43" s="1060"/>
      <c r="C43" s="1060"/>
      <c r="D43" s="1060"/>
      <c r="E43" s="1060"/>
      <c r="F43" s="1060"/>
      <c r="G43" s="1060"/>
    </row>
  </sheetData>
  <mergeCells count="2">
    <mergeCell ref="A1:G1"/>
    <mergeCell ref="A43:G43"/>
  </mergeCells>
  <pageMargins left="0.7" right="0.7" top="0.75" bottom="0.75" header="0.3" footer="0.3"/>
  <pageSetup paperSize="9" scale="96"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39BB8-6188-4621-AE38-D9F1B066FB8A}">
  <sheetPr>
    <tabColor rgb="FFFFC000"/>
    <pageSetUpPr fitToPage="1"/>
  </sheetPr>
  <dimension ref="A1:G57"/>
  <sheetViews>
    <sheetView rightToLeft="1" view="pageBreakPreview" zoomScaleNormal="100" zoomScaleSheetLayoutView="100" workbookViewId="0">
      <selection activeCell="A25" sqref="A25"/>
    </sheetView>
  </sheetViews>
  <sheetFormatPr defaultRowHeight="12.75"/>
  <cols>
    <col min="1" max="1" width="23.42578125" style="78" bestFit="1" customWidth="1"/>
    <col min="2" max="7" width="11.28515625" style="78" customWidth="1"/>
    <col min="8" max="16384" width="9.140625" style="78"/>
  </cols>
  <sheetData>
    <row r="1" spans="1:7" ht="21.75" thickBot="1">
      <c r="A1" s="1061" t="s">
        <v>1251</v>
      </c>
      <c r="B1" s="1061"/>
      <c r="C1" s="1061"/>
      <c r="D1" s="1061"/>
      <c r="E1" s="1061"/>
      <c r="F1" s="1061"/>
      <c r="G1" s="1061"/>
    </row>
    <row r="2" spans="1:7" ht="21.75" thickBot="1">
      <c r="A2" s="1062" t="s">
        <v>1223</v>
      </c>
      <c r="B2" s="1064">
        <v>2018</v>
      </c>
      <c r="C2" s="1065"/>
      <c r="D2" s="1066">
        <v>2020</v>
      </c>
      <c r="E2" s="1066"/>
      <c r="F2" s="1067">
        <v>2021</v>
      </c>
      <c r="G2" s="1068"/>
    </row>
    <row r="3" spans="1:7" ht="23.25" customHeight="1" thickBot="1">
      <c r="A3" s="1063"/>
      <c r="B3" s="659" t="s">
        <v>1250</v>
      </c>
      <c r="C3" s="658" t="s">
        <v>1249</v>
      </c>
      <c r="D3" s="659" t="s">
        <v>1250</v>
      </c>
      <c r="E3" s="658" t="s">
        <v>1249</v>
      </c>
      <c r="F3" s="659" t="s">
        <v>1248</v>
      </c>
      <c r="G3" s="658" t="s">
        <v>1247</v>
      </c>
    </row>
    <row r="4" spans="1:7" ht="12.95" customHeight="1" thickBot="1">
      <c r="A4" s="386" t="s">
        <v>1246</v>
      </c>
      <c r="B4" s="656" t="s">
        <v>1245</v>
      </c>
      <c r="C4" s="657" t="s">
        <v>1244</v>
      </c>
      <c r="D4" s="656" t="s">
        <v>1243</v>
      </c>
      <c r="E4" s="657" t="s">
        <v>1243</v>
      </c>
      <c r="F4" s="656" t="s">
        <v>1242</v>
      </c>
      <c r="G4" s="657" t="s">
        <v>1241</v>
      </c>
    </row>
    <row r="5" spans="1:7" ht="12.95" customHeight="1" thickBot="1">
      <c r="A5" s="386" t="s">
        <v>1221</v>
      </c>
      <c r="B5" s="656" t="s">
        <v>1240</v>
      </c>
      <c r="C5" s="654">
        <v>85.2</v>
      </c>
      <c r="D5" s="655">
        <v>81.2</v>
      </c>
      <c r="E5" s="654">
        <v>85.2</v>
      </c>
      <c r="F5" s="655">
        <v>81.3</v>
      </c>
      <c r="G5" s="654">
        <v>85.4</v>
      </c>
    </row>
    <row r="6" spans="1:7" ht="12.95" customHeight="1" thickBot="1">
      <c r="A6" s="390" t="s">
        <v>1220</v>
      </c>
      <c r="B6" s="400">
        <v>78.900000000000006</v>
      </c>
      <c r="C6" s="650">
        <v>83.8</v>
      </c>
      <c r="D6" s="400">
        <v>78.900000000000006</v>
      </c>
      <c r="E6" s="650">
        <v>83.8</v>
      </c>
      <c r="F6" s="400">
        <v>78.8</v>
      </c>
      <c r="G6" s="650">
        <v>83.7</v>
      </c>
    </row>
    <row r="7" spans="1:7" ht="12.95" customHeight="1" thickBot="1">
      <c r="A7" s="390" t="s">
        <v>1219</v>
      </c>
      <c r="B7" s="651">
        <v>79</v>
      </c>
      <c r="C7" s="650">
        <v>83.7</v>
      </c>
      <c r="D7" s="651">
        <v>79</v>
      </c>
      <c r="E7" s="650">
        <v>83.7</v>
      </c>
      <c r="F7" s="400">
        <v>79.400000000000006</v>
      </c>
      <c r="G7" s="650">
        <v>84.3</v>
      </c>
    </row>
    <row r="8" spans="1:7" ht="12.95" customHeight="1" thickBot="1">
      <c r="A8" s="390" t="s">
        <v>1218</v>
      </c>
      <c r="B8" s="400">
        <v>80.2</v>
      </c>
      <c r="C8" s="650">
        <v>84.2</v>
      </c>
      <c r="D8" s="400">
        <v>80.2</v>
      </c>
      <c r="E8" s="650">
        <v>84.2</v>
      </c>
      <c r="F8" s="400">
        <v>79.5</v>
      </c>
      <c r="G8" s="35">
        <v>84</v>
      </c>
    </row>
    <row r="9" spans="1:7" ht="12.95" customHeight="1" thickBot="1">
      <c r="A9" s="390" t="s">
        <v>1217</v>
      </c>
      <c r="B9" s="400">
        <v>77.400000000000006</v>
      </c>
      <c r="C9" s="650">
        <v>82.3</v>
      </c>
      <c r="D9" s="400">
        <v>77.400000000000006</v>
      </c>
      <c r="E9" s="650">
        <v>82.3</v>
      </c>
      <c r="F9" s="400">
        <v>78.290000000000006</v>
      </c>
      <c r="G9" s="650">
        <v>83.78</v>
      </c>
    </row>
    <row r="10" spans="1:7" ht="12.95" customHeight="1" thickBot="1">
      <c r="A10" s="390" t="s">
        <v>1216</v>
      </c>
      <c r="B10" s="400" t="s">
        <v>1173</v>
      </c>
      <c r="C10" s="650" t="s">
        <v>1173</v>
      </c>
      <c r="D10" s="400">
        <v>74.2</v>
      </c>
      <c r="E10" s="650">
        <v>79.8</v>
      </c>
      <c r="F10" s="400">
        <v>73.69</v>
      </c>
      <c r="G10" s="35">
        <v>80.040000000000006</v>
      </c>
    </row>
    <row r="11" spans="1:7" ht="12.95" customHeight="1" thickBot="1">
      <c r="A11" s="390" t="s">
        <v>1215</v>
      </c>
      <c r="B11" s="400" t="s">
        <v>1173</v>
      </c>
      <c r="C11" s="650" t="s">
        <v>1173</v>
      </c>
      <c r="D11" s="400">
        <v>77.400000000000006</v>
      </c>
      <c r="E11" s="650">
        <v>82.7</v>
      </c>
      <c r="F11" s="400">
        <v>78.183000000000007</v>
      </c>
      <c r="G11" s="650">
        <v>83.32</v>
      </c>
    </row>
    <row r="12" spans="1:7" ht="12.95" customHeight="1" thickBot="1">
      <c r="A12" s="390" t="s">
        <v>1214</v>
      </c>
      <c r="B12" s="651">
        <v>76.5</v>
      </c>
      <c r="C12" s="35">
        <v>81.8</v>
      </c>
      <c r="D12" s="651">
        <v>76.5</v>
      </c>
      <c r="E12" s="35">
        <v>81.8</v>
      </c>
      <c r="F12" s="400">
        <v>74.099999999999994</v>
      </c>
      <c r="G12" s="650">
        <v>80.5</v>
      </c>
    </row>
    <row r="13" spans="1:7" ht="12.95" customHeight="1" thickBot="1">
      <c r="A13" s="390" t="s">
        <v>1213</v>
      </c>
      <c r="B13" s="400">
        <v>78.7</v>
      </c>
      <c r="C13" s="650">
        <v>82.7</v>
      </c>
      <c r="D13" s="400">
        <v>78.7</v>
      </c>
      <c r="E13" s="650">
        <v>82.7</v>
      </c>
      <c r="F13" s="400">
        <v>79.599999999999994</v>
      </c>
      <c r="G13" s="650">
        <v>83.3</v>
      </c>
    </row>
    <row r="14" spans="1:7" ht="12.95" customHeight="1" thickBot="1">
      <c r="A14" s="390" t="s">
        <v>1212</v>
      </c>
      <c r="B14" s="651">
        <v>74</v>
      </c>
      <c r="C14" s="650">
        <v>82.5</v>
      </c>
      <c r="D14" s="651">
        <v>74</v>
      </c>
      <c r="E14" s="650">
        <v>82.5</v>
      </c>
      <c r="F14" s="400">
        <v>72.7</v>
      </c>
      <c r="G14" s="650">
        <v>81.400000000000006</v>
      </c>
    </row>
    <row r="15" spans="1:7" ht="12.95" customHeight="1" thickBot="1">
      <c r="A15" s="390" t="s">
        <v>1211</v>
      </c>
      <c r="B15" s="400">
        <v>78.7</v>
      </c>
      <c r="C15" s="650">
        <v>84.5</v>
      </c>
      <c r="D15" s="400">
        <v>78.7</v>
      </c>
      <c r="E15" s="650">
        <v>84.5</v>
      </c>
      <c r="F15" s="400">
        <v>79.3</v>
      </c>
      <c r="G15" s="650">
        <v>84.6</v>
      </c>
    </row>
    <row r="16" spans="1:7" ht="12.95" customHeight="1" thickBot="1">
      <c r="A16" s="390" t="s">
        <v>1210</v>
      </c>
      <c r="B16" s="400">
        <v>79.400000000000006</v>
      </c>
      <c r="C16" s="650">
        <v>85.4</v>
      </c>
      <c r="D16" s="400">
        <v>79.400000000000006</v>
      </c>
      <c r="E16" s="650">
        <v>85.4</v>
      </c>
      <c r="F16" s="400">
        <v>79.3</v>
      </c>
      <c r="G16" s="650">
        <v>85.5</v>
      </c>
    </row>
    <row r="17" spans="1:7" ht="12.95" customHeight="1" thickBot="1">
      <c r="A17" s="390" t="s">
        <v>1209</v>
      </c>
      <c r="B17" s="400">
        <v>78.7</v>
      </c>
      <c r="C17" s="650">
        <v>83.6</v>
      </c>
      <c r="D17" s="400">
        <v>78.7</v>
      </c>
      <c r="E17" s="650">
        <v>83.6</v>
      </c>
      <c r="F17" s="400">
        <v>78.400000000000006</v>
      </c>
      <c r="G17" s="650">
        <v>83.3</v>
      </c>
    </row>
    <row r="18" spans="1:7" ht="12.95" customHeight="1" thickBot="1">
      <c r="A18" s="390" t="s">
        <v>1208</v>
      </c>
      <c r="B18" s="400">
        <v>79.5</v>
      </c>
      <c r="C18" s="650">
        <v>84.5</v>
      </c>
      <c r="D18" s="400">
        <v>79.5</v>
      </c>
      <c r="E18" s="650">
        <v>84.5</v>
      </c>
      <c r="F18" s="400">
        <v>77.400000000000006</v>
      </c>
      <c r="G18" s="650">
        <v>82.9</v>
      </c>
    </row>
    <row r="19" spans="1:7" ht="12.95" customHeight="1" thickBot="1">
      <c r="A19" s="390" t="s">
        <v>1207</v>
      </c>
      <c r="B19" s="651">
        <v>73</v>
      </c>
      <c r="C19" s="650">
        <v>80.099999999999994</v>
      </c>
      <c r="D19" s="651">
        <v>73</v>
      </c>
      <c r="E19" s="650">
        <v>80.099999999999994</v>
      </c>
      <c r="F19" s="400">
        <v>70.7</v>
      </c>
      <c r="G19" s="650">
        <v>77.8</v>
      </c>
    </row>
    <row r="20" spans="1:7" ht="12.95" customHeight="1" thickBot="1">
      <c r="A20" s="390" t="s">
        <v>1206</v>
      </c>
      <c r="B20" s="400">
        <v>81.2</v>
      </c>
      <c r="C20" s="650">
        <v>84.3</v>
      </c>
      <c r="D20" s="400">
        <v>81.2</v>
      </c>
      <c r="E20" s="650">
        <v>84.3</v>
      </c>
      <c r="F20" s="400">
        <v>81.8</v>
      </c>
      <c r="G20" s="650">
        <v>84.6</v>
      </c>
    </row>
    <row r="21" spans="1:7" ht="12.95" customHeight="1" thickBot="1">
      <c r="A21" s="390" t="s">
        <v>1205</v>
      </c>
      <c r="B21" s="400">
        <v>80.400000000000006</v>
      </c>
      <c r="C21" s="650">
        <v>83.7</v>
      </c>
      <c r="D21" s="400">
        <v>80.400000000000006</v>
      </c>
      <c r="E21" s="650">
        <v>83.7</v>
      </c>
      <c r="F21" s="400">
        <v>80.5</v>
      </c>
      <c r="G21" s="650">
        <v>84.3</v>
      </c>
    </row>
    <row r="22" spans="1:7" ht="12.95" customHeight="1" thickBot="1">
      <c r="A22" s="390" t="s">
        <v>1204</v>
      </c>
      <c r="B22" s="651">
        <v>81</v>
      </c>
      <c r="C22" s="650">
        <v>85.4</v>
      </c>
      <c r="D22" s="651">
        <v>81</v>
      </c>
      <c r="E22" s="650">
        <v>85.4</v>
      </c>
      <c r="F22" s="400">
        <v>80.5</v>
      </c>
      <c r="G22" s="650">
        <v>84.9</v>
      </c>
    </row>
    <row r="23" spans="1:7" ht="12.95" customHeight="1" thickBot="1">
      <c r="A23" s="390" t="s">
        <v>1203</v>
      </c>
      <c r="B23" s="400">
        <v>81.3</v>
      </c>
      <c r="C23" s="650">
        <v>87.5</v>
      </c>
      <c r="D23" s="400">
        <v>81.3</v>
      </c>
      <c r="E23" s="650">
        <v>87.5</v>
      </c>
      <c r="F23" s="400">
        <v>81.47</v>
      </c>
      <c r="G23" s="650">
        <v>87.57</v>
      </c>
    </row>
    <row r="24" spans="1:7" ht="12.95" customHeight="1" thickBot="1">
      <c r="A24" s="390" t="s">
        <v>1202</v>
      </c>
      <c r="B24" s="400">
        <v>79.599999999999994</v>
      </c>
      <c r="C24" s="650">
        <v>85.7</v>
      </c>
      <c r="D24" s="400">
        <v>79.599999999999994</v>
      </c>
      <c r="E24" s="650">
        <v>85.7</v>
      </c>
      <c r="F24" s="400">
        <v>80.613</v>
      </c>
      <c r="G24" s="650">
        <v>86.616</v>
      </c>
    </row>
    <row r="25" spans="1:7" ht="12.95" customHeight="1" thickBot="1">
      <c r="A25" s="390" t="s">
        <v>1201</v>
      </c>
      <c r="B25" s="400">
        <v>69.900000000000006</v>
      </c>
      <c r="C25" s="650">
        <v>79.8</v>
      </c>
      <c r="D25" s="400">
        <v>69.900000000000006</v>
      </c>
      <c r="E25" s="650">
        <v>79.8</v>
      </c>
      <c r="F25" s="400">
        <v>68.2</v>
      </c>
      <c r="G25" s="35">
        <v>78</v>
      </c>
    </row>
    <row r="26" spans="1:7" ht="12.95" customHeight="1" thickBot="1">
      <c r="A26" s="390" t="s">
        <v>1200</v>
      </c>
      <c r="B26" s="651">
        <v>70</v>
      </c>
      <c r="C26" s="650">
        <v>81.099999999999994</v>
      </c>
      <c r="D26" s="651">
        <v>70</v>
      </c>
      <c r="E26" s="650">
        <v>81.099999999999994</v>
      </c>
      <c r="F26" s="400">
        <v>69.5</v>
      </c>
      <c r="G26" s="650">
        <v>78.8</v>
      </c>
    </row>
    <row r="27" spans="1:7" ht="12.95" customHeight="1" thickBot="1">
      <c r="A27" s="390" t="s">
        <v>1199</v>
      </c>
      <c r="B27" s="400">
        <v>79.8</v>
      </c>
      <c r="C27" s="650">
        <v>84.2</v>
      </c>
      <c r="D27" s="400">
        <v>79.8</v>
      </c>
      <c r="E27" s="650">
        <v>84.2</v>
      </c>
      <c r="F27" s="400">
        <v>80.5</v>
      </c>
      <c r="G27" s="650">
        <v>84.8</v>
      </c>
    </row>
    <row r="28" spans="1:7" ht="12.95" customHeight="1" thickBot="1">
      <c r="A28" s="390" t="s">
        <v>1198</v>
      </c>
      <c r="B28" s="400">
        <v>72.099999999999994</v>
      </c>
      <c r="C28" s="650">
        <v>77.8</v>
      </c>
      <c r="D28" s="400">
        <v>72.099999999999994</v>
      </c>
      <c r="E28" s="650">
        <v>77.8</v>
      </c>
      <c r="F28" s="400">
        <v>72.489999999999995</v>
      </c>
      <c r="G28" s="650">
        <v>78.239999999999995</v>
      </c>
    </row>
    <row r="29" spans="1:7" ht="12.95" customHeight="1" thickBot="1">
      <c r="A29" s="390" t="s">
        <v>1197</v>
      </c>
      <c r="B29" s="400">
        <v>80.3</v>
      </c>
      <c r="C29" s="650">
        <v>83.8</v>
      </c>
      <c r="D29" s="400">
        <v>80.3</v>
      </c>
      <c r="E29" s="650">
        <v>83.8</v>
      </c>
      <c r="F29" s="400">
        <v>79.7</v>
      </c>
      <c r="G29" s="35">
        <v>83</v>
      </c>
    </row>
    <row r="30" spans="1:7" ht="12.95" customHeight="1" thickBot="1">
      <c r="A30" s="390" t="s">
        <v>1196</v>
      </c>
      <c r="B30" s="400">
        <v>80.3</v>
      </c>
      <c r="C30" s="650">
        <v>83.8</v>
      </c>
      <c r="D30" s="400">
        <v>80.3</v>
      </c>
      <c r="E30" s="650">
        <v>83.8</v>
      </c>
      <c r="F30" s="400">
        <v>80.5</v>
      </c>
      <c r="G30" s="35">
        <v>84</v>
      </c>
    </row>
    <row r="31" spans="1:7" ht="12.95" customHeight="1" thickBot="1">
      <c r="A31" s="390" t="s">
        <v>1195</v>
      </c>
      <c r="B31" s="400">
        <v>80.2</v>
      </c>
      <c r="C31" s="650">
        <v>84.2</v>
      </c>
      <c r="D31" s="400">
        <v>80.2</v>
      </c>
      <c r="E31" s="650">
        <v>84.2</v>
      </c>
      <c r="F31" s="400">
        <v>81.7</v>
      </c>
      <c r="G31" s="650">
        <v>84.7</v>
      </c>
    </row>
    <row r="32" spans="1:7" ht="12.95" customHeight="1" thickBot="1">
      <c r="A32" s="390" t="s">
        <v>1194</v>
      </c>
      <c r="B32" s="400">
        <v>74.5</v>
      </c>
      <c r="C32" s="650">
        <v>82.4</v>
      </c>
      <c r="D32" s="400">
        <v>74.5</v>
      </c>
      <c r="E32" s="650">
        <v>82.4</v>
      </c>
      <c r="F32" s="400">
        <v>71.599999999999994</v>
      </c>
      <c r="G32" s="650">
        <v>79.599999999999994</v>
      </c>
    </row>
    <row r="33" spans="1:7" ht="12.95" customHeight="1" thickBot="1">
      <c r="A33" s="390" t="s">
        <v>1193</v>
      </c>
      <c r="B33" s="400">
        <v>78.7</v>
      </c>
      <c r="C33" s="650">
        <v>84.6</v>
      </c>
      <c r="D33" s="400">
        <v>78.7</v>
      </c>
      <c r="E33" s="650">
        <v>84.6</v>
      </c>
      <c r="F33" s="400">
        <v>78.5</v>
      </c>
      <c r="G33" s="650">
        <v>84.4</v>
      </c>
    </row>
    <row r="34" spans="1:7" ht="12.95" customHeight="1" thickBot="1">
      <c r="A34" s="390" t="s">
        <v>1192</v>
      </c>
      <c r="B34" s="400">
        <v>73.7</v>
      </c>
      <c r="C34" s="650">
        <v>80.8</v>
      </c>
      <c r="D34" s="400">
        <v>73.7</v>
      </c>
      <c r="E34" s="650">
        <v>80.8</v>
      </c>
      <c r="F34" s="400">
        <v>71.2</v>
      </c>
      <c r="G34" s="650">
        <v>78.2</v>
      </c>
    </row>
    <row r="35" spans="1:7" ht="12.95" customHeight="1" thickBot="1">
      <c r="A35" s="390" t="s">
        <v>1191</v>
      </c>
      <c r="B35" s="400">
        <v>78.3</v>
      </c>
      <c r="C35" s="35">
        <v>83.8</v>
      </c>
      <c r="D35" s="400">
        <v>78.3</v>
      </c>
      <c r="E35" s="35">
        <v>83.8</v>
      </c>
      <c r="F35" s="400">
        <v>77.7</v>
      </c>
      <c r="G35" s="650">
        <v>83.8</v>
      </c>
    </row>
    <row r="36" spans="1:7" ht="12.95" customHeight="1" thickBot="1">
      <c r="A36" s="390" t="s">
        <v>1190</v>
      </c>
      <c r="B36" s="400">
        <v>80.599999999999994</v>
      </c>
      <c r="C36" s="35">
        <v>86</v>
      </c>
      <c r="D36" s="400">
        <v>80.599999999999994</v>
      </c>
      <c r="E36" s="35">
        <v>86</v>
      </c>
      <c r="F36" s="400">
        <v>80.400000000000006</v>
      </c>
      <c r="G36" s="650">
        <v>86.2</v>
      </c>
    </row>
    <row r="37" spans="1:7" ht="12.95" customHeight="1" thickBot="1">
      <c r="A37" s="390" t="s">
        <v>1189</v>
      </c>
      <c r="B37" s="400">
        <v>80.7</v>
      </c>
      <c r="C37" s="650">
        <v>84.4</v>
      </c>
      <c r="D37" s="400">
        <v>80.7</v>
      </c>
      <c r="E37" s="650">
        <v>84.4</v>
      </c>
      <c r="F37" s="400">
        <v>81.3</v>
      </c>
      <c r="G37" s="650">
        <v>84.9</v>
      </c>
    </row>
    <row r="38" spans="1:7" ht="12.95" customHeight="1" thickBot="1">
      <c r="A38" s="390" t="s">
        <v>1188</v>
      </c>
      <c r="B38" s="651">
        <v>81.599999999999994</v>
      </c>
      <c r="C38" s="650">
        <v>85.4</v>
      </c>
      <c r="D38" s="651">
        <v>81.599999999999994</v>
      </c>
      <c r="E38" s="650">
        <v>85.4</v>
      </c>
      <c r="F38" s="400">
        <v>81.8</v>
      </c>
      <c r="G38" s="650">
        <v>85.8</v>
      </c>
    </row>
    <row r="39" spans="1:7" ht="12.95" customHeight="1" thickBot="1">
      <c r="A39" s="390" t="s">
        <v>1187</v>
      </c>
      <c r="B39" s="400">
        <v>74.3</v>
      </c>
      <c r="C39" s="650">
        <v>80.2</v>
      </c>
      <c r="D39" s="400">
        <v>74.3</v>
      </c>
      <c r="E39" s="650">
        <v>80.2</v>
      </c>
      <c r="F39" s="400">
        <v>75.900000000000006</v>
      </c>
      <c r="G39" s="650">
        <v>81.3</v>
      </c>
    </row>
    <row r="40" spans="1:7" ht="12.95" customHeight="1" thickBot="1">
      <c r="A40" s="390" t="s">
        <v>1186</v>
      </c>
      <c r="B40" s="400">
        <v>79.400000000000006</v>
      </c>
      <c r="C40" s="650">
        <v>82.9</v>
      </c>
      <c r="D40" s="400">
        <v>79.400000000000006</v>
      </c>
      <c r="E40" s="650">
        <v>82.9</v>
      </c>
      <c r="F40" s="651">
        <v>79</v>
      </c>
      <c r="G40" s="650">
        <v>82.9</v>
      </c>
    </row>
    <row r="41" spans="1:7" ht="12.95" customHeight="1" thickBot="1">
      <c r="A41" s="390" t="s">
        <v>1185</v>
      </c>
      <c r="B41" s="400">
        <v>76.3</v>
      </c>
      <c r="C41" s="650">
        <v>81.3</v>
      </c>
      <c r="D41" s="400">
        <v>76.3</v>
      </c>
      <c r="E41" s="650">
        <v>81.3</v>
      </c>
      <c r="F41" s="400">
        <v>73.5</v>
      </c>
      <c r="G41" s="650">
        <v>79.3</v>
      </c>
    </row>
    <row r="42" spans="1:7" ht="12.95" customHeight="1" thickBot="1">
      <c r="A42" s="390" t="s">
        <v>1184</v>
      </c>
      <c r="B42" s="651">
        <v>73</v>
      </c>
      <c r="C42" s="650">
        <v>79.8</v>
      </c>
      <c r="D42" s="651">
        <v>73</v>
      </c>
      <c r="E42" s="650">
        <v>79.8</v>
      </c>
      <c r="F42" s="400">
        <v>72.5</v>
      </c>
      <c r="G42" s="650">
        <v>79.3</v>
      </c>
    </row>
    <row r="43" spans="1:7" ht="12.95" customHeight="1" thickBot="1">
      <c r="A43" s="390" t="s">
        <v>1183</v>
      </c>
      <c r="B43" s="653">
        <v>71.900000000000006</v>
      </c>
      <c r="C43" s="652">
        <v>79.3</v>
      </c>
      <c r="D43" s="400">
        <v>71.900000000000006</v>
      </c>
      <c r="E43" s="650">
        <v>79.3</v>
      </c>
      <c r="F43" s="400">
        <v>70.7</v>
      </c>
      <c r="G43" s="650">
        <v>77.400000000000006</v>
      </c>
    </row>
    <row r="44" spans="1:7" ht="12.95" customHeight="1" thickBot="1">
      <c r="A44" s="390" t="s">
        <v>1239</v>
      </c>
      <c r="B44" s="653">
        <v>71.3</v>
      </c>
      <c r="C44" s="652">
        <v>78.5</v>
      </c>
      <c r="D44" s="400">
        <v>71.3</v>
      </c>
      <c r="E44" s="650">
        <v>78.5</v>
      </c>
      <c r="F44" s="651">
        <v>68</v>
      </c>
      <c r="G44" s="650">
        <v>75.099999999999994</v>
      </c>
    </row>
    <row r="45" spans="1:7" ht="12.95" customHeight="1" thickBot="1">
      <c r="A45" s="390" t="s">
        <v>1238</v>
      </c>
      <c r="B45" s="653">
        <v>74.5</v>
      </c>
      <c r="C45" s="645">
        <v>79</v>
      </c>
      <c r="D45" s="400">
        <v>74.5</v>
      </c>
      <c r="E45" s="35">
        <v>79</v>
      </c>
      <c r="F45" s="400">
        <v>75.3</v>
      </c>
      <c r="G45" s="650">
        <v>81.099999999999994</v>
      </c>
    </row>
    <row r="46" spans="1:7" ht="12.95" customHeight="1" thickBot="1">
      <c r="A46" s="390" t="s">
        <v>1180</v>
      </c>
      <c r="B46" s="465">
        <v>75</v>
      </c>
      <c r="C46" s="652">
        <v>81.400000000000006</v>
      </c>
      <c r="D46" s="651">
        <v>75</v>
      </c>
      <c r="E46" s="650">
        <v>81.400000000000006</v>
      </c>
      <c r="F46" s="400">
        <v>73.599999999999994</v>
      </c>
      <c r="G46" s="650">
        <v>79.8</v>
      </c>
    </row>
    <row r="47" spans="1:7" ht="12.95" customHeight="1" thickBot="1">
      <c r="A47" s="390" t="s">
        <v>1179</v>
      </c>
      <c r="B47" s="653">
        <v>78.599999999999994</v>
      </c>
      <c r="C47" s="652">
        <v>82.8</v>
      </c>
      <c r="D47" s="400">
        <v>78.599999999999994</v>
      </c>
      <c r="E47" s="650">
        <v>82.8</v>
      </c>
      <c r="F47" s="400" t="s">
        <v>1173</v>
      </c>
      <c r="G47" s="650" t="s">
        <v>1173</v>
      </c>
    </row>
    <row r="48" spans="1:7" ht="12.95" customHeight="1" thickBot="1">
      <c r="A48" s="390" t="s">
        <v>1237</v>
      </c>
      <c r="B48" s="653">
        <v>68.099999999999994</v>
      </c>
      <c r="C48" s="652">
        <v>70.5</v>
      </c>
      <c r="D48" s="400">
        <v>68.099999999999994</v>
      </c>
      <c r="E48" s="650">
        <v>70.5</v>
      </c>
      <c r="F48" s="400">
        <v>68.599999999999994</v>
      </c>
      <c r="G48" s="650">
        <v>71.8</v>
      </c>
    </row>
    <row r="49" spans="1:7" ht="12.95" customHeight="1" thickBot="1">
      <c r="A49" s="390" t="s">
        <v>1236</v>
      </c>
      <c r="B49" s="653">
        <v>69.3</v>
      </c>
      <c r="C49" s="652">
        <v>73.599999999999994</v>
      </c>
      <c r="D49" s="400">
        <v>69.3</v>
      </c>
      <c r="E49" s="650">
        <v>73.599999999999994</v>
      </c>
      <c r="F49" s="400">
        <v>66.7</v>
      </c>
      <c r="G49" s="35">
        <v>71</v>
      </c>
    </row>
    <row r="50" spans="1:7" ht="12.95" customHeight="1" thickBot="1">
      <c r="A50" s="390" t="s">
        <v>1235</v>
      </c>
      <c r="B50" s="653">
        <v>80.400000000000006</v>
      </c>
      <c r="C50" s="652">
        <v>84.1</v>
      </c>
      <c r="D50" s="400">
        <v>80.400000000000006</v>
      </c>
      <c r="E50" s="650">
        <v>84.1</v>
      </c>
      <c r="F50" s="400" t="s">
        <v>1173</v>
      </c>
      <c r="G50" s="650" t="s">
        <v>1173</v>
      </c>
    </row>
    <row r="51" spans="1:7" ht="12.95" customHeight="1" thickBot="1">
      <c r="A51" s="390" t="s">
        <v>1234</v>
      </c>
      <c r="B51" s="653">
        <v>72.400000000000006</v>
      </c>
      <c r="C51" s="652">
        <v>79.3</v>
      </c>
      <c r="D51" s="400">
        <v>72.400000000000006</v>
      </c>
      <c r="E51" s="650">
        <v>79.3</v>
      </c>
      <c r="F51" s="400">
        <v>69.2</v>
      </c>
      <c r="G51" s="650">
        <v>76.599999999999994</v>
      </c>
    </row>
    <row r="52" spans="1:7" ht="12.95" customHeight="1" thickBot="1">
      <c r="A52" s="390" t="s">
        <v>1225</v>
      </c>
      <c r="B52" s="653">
        <v>66.8</v>
      </c>
      <c r="C52" s="652">
        <v>77.5</v>
      </c>
      <c r="D52" s="400">
        <v>66.8</v>
      </c>
      <c r="E52" s="650">
        <v>77.5</v>
      </c>
      <c r="F52" s="400" t="s">
        <v>1173</v>
      </c>
      <c r="G52" s="650" t="s">
        <v>1173</v>
      </c>
    </row>
    <row r="53" spans="1:7" ht="12.95" customHeight="1" thickBot="1">
      <c r="A53" s="390" t="s">
        <v>1233</v>
      </c>
      <c r="B53" s="653">
        <v>73.7</v>
      </c>
      <c r="C53" s="652">
        <v>76.5</v>
      </c>
      <c r="D53" s="400">
        <v>73.7</v>
      </c>
      <c r="E53" s="650">
        <v>76.5</v>
      </c>
      <c r="F53" s="400" t="s">
        <v>1173</v>
      </c>
      <c r="G53" s="650" t="s">
        <v>1173</v>
      </c>
    </row>
    <row r="54" spans="1:7" ht="12.95" customHeight="1" thickBot="1">
      <c r="A54" s="390" t="s">
        <v>1170</v>
      </c>
      <c r="B54" s="653">
        <v>60.2</v>
      </c>
      <c r="C54" s="652">
        <v>67.099999999999994</v>
      </c>
      <c r="D54" s="400">
        <v>60.2</v>
      </c>
      <c r="E54" s="650">
        <v>67.099999999999994</v>
      </c>
      <c r="F54" s="400">
        <v>62.2</v>
      </c>
      <c r="G54" s="35">
        <v>68</v>
      </c>
    </row>
    <row r="55" spans="1:7" ht="12.95" customHeight="1" thickBot="1">
      <c r="A55" s="390" t="s">
        <v>1232</v>
      </c>
      <c r="B55" s="653">
        <v>78.099999999999994</v>
      </c>
      <c r="C55" s="652">
        <v>83.4</v>
      </c>
      <c r="D55" s="651">
        <v>77.900000000000006</v>
      </c>
      <c r="E55" s="650">
        <v>83.3</v>
      </c>
      <c r="F55" s="400">
        <v>77.619578947368424</v>
      </c>
      <c r="G55" s="35">
        <v>83.009973684210536</v>
      </c>
    </row>
    <row r="56" spans="1:7" ht="12.95" customHeight="1" thickBot="1">
      <c r="A56" s="390" t="s">
        <v>1231</v>
      </c>
      <c r="B56" s="400" t="s">
        <v>1173</v>
      </c>
      <c r="C56" s="650" t="s">
        <v>1173</v>
      </c>
      <c r="D56" s="400">
        <v>77.099999999999994</v>
      </c>
      <c r="E56" s="650">
        <v>82.9</v>
      </c>
      <c r="F56" s="400" t="s">
        <v>1173</v>
      </c>
      <c r="G56" s="650" t="s">
        <v>1173</v>
      </c>
    </row>
    <row r="57" spans="1:7" ht="15">
      <c r="A57" s="1060" t="s">
        <v>1230</v>
      </c>
      <c r="B57" s="1060"/>
      <c r="C57" s="1060"/>
      <c r="D57" s="1060"/>
      <c r="E57" s="1060"/>
      <c r="F57" s="1060"/>
      <c r="G57" s="1060"/>
    </row>
  </sheetData>
  <mergeCells count="6">
    <mergeCell ref="A1:G1"/>
    <mergeCell ref="A57:G57"/>
    <mergeCell ref="A2:A3"/>
    <mergeCell ref="B2:C2"/>
    <mergeCell ref="D2:E2"/>
    <mergeCell ref="F2:G2"/>
  </mergeCells>
  <pageMargins left="0.7" right="0.7" top="0.75" bottom="0.75" header="0.3" footer="0.3"/>
  <pageSetup paperSize="9" scale="97"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9753B-2E22-403E-96F5-EFF0CC1AD7A1}">
  <sheetPr>
    <tabColor rgb="FFFFC000"/>
    <pageSetUpPr fitToPage="1"/>
  </sheetPr>
  <dimension ref="A1:G55"/>
  <sheetViews>
    <sheetView rightToLeft="1" view="pageBreakPreview" zoomScale="112" zoomScaleNormal="100" zoomScaleSheetLayoutView="112" workbookViewId="0">
      <selection activeCell="A25" sqref="A25"/>
    </sheetView>
  </sheetViews>
  <sheetFormatPr defaultRowHeight="12.75"/>
  <cols>
    <col min="1" max="1" width="22.85546875" style="78" customWidth="1"/>
    <col min="2" max="7" width="11.7109375" style="367" customWidth="1"/>
    <col min="8" max="16384" width="9.140625" style="78"/>
  </cols>
  <sheetData>
    <row r="1" spans="1:7" ht="24">
      <c r="A1" s="1059" t="s">
        <v>1257</v>
      </c>
      <c r="B1" s="1059"/>
      <c r="C1" s="1059"/>
      <c r="D1" s="1059"/>
      <c r="E1" s="1059"/>
      <c r="F1" s="1059"/>
      <c r="G1" s="1059"/>
    </row>
    <row r="2" spans="1:7" ht="14.25" customHeight="1" thickBot="1">
      <c r="A2" s="1069" t="s">
        <v>1223</v>
      </c>
      <c r="B2" s="1071">
        <v>2018</v>
      </c>
      <c r="C2" s="1072"/>
      <c r="D2" s="1071">
        <v>2020</v>
      </c>
      <c r="E2" s="1072"/>
      <c r="F2" s="1071">
        <v>2022</v>
      </c>
      <c r="G2" s="1072"/>
    </row>
    <row r="3" spans="1:7" ht="15.75" customHeight="1" thickBot="1">
      <c r="A3" s="1070"/>
      <c r="B3" s="666" t="s">
        <v>1250</v>
      </c>
      <c r="C3" s="666" t="s">
        <v>1256</v>
      </c>
      <c r="D3" s="666" t="s">
        <v>1250</v>
      </c>
      <c r="E3" s="666" t="s">
        <v>1256</v>
      </c>
      <c r="F3" s="666" t="s">
        <v>1250</v>
      </c>
      <c r="G3" s="666" t="s">
        <v>1256</v>
      </c>
    </row>
    <row r="4" spans="1:7" ht="13.7" customHeight="1" thickBot="1">
      <c r="A4" s="663" t="s">
        <v>1246</v>
      </c>
      <c r="B4" s="662">
        <v>60</v>
      </c>
      <c r="C4" s="661">
        <v>55</v>
      </c>
      <c r="D4" s="661">
        <v>60</v>
      </c>
      <c r="E4" s="661">
        <v>55</v>
      </c>
      <c r="F4" s="662">
        <v>60</v>
      </c>
      <c r="G4" s="661">
        <v>55</v>
      </c>
    </row>
    <row r="5" spans="1:7" ht="13.7" customHeight="1" thickBot="1">
      <c r="A5" s="663" t="s">
        <v>1221</v>
      </c>
      <c r="B5" s="662">
        <v>65</v>
      </c>
      <c r="C5" s="661">
        <v>65</v>
      </c>
      <c r="D5" s="661">
        <v>66</v>
      </c>
      <c r="E5" s="661">
        <v>66</v>
      </c>
      <c r="F5" s="665">
        <v>66.5</v>
      </c>
      <c r="G5" s="664">
        <v>66.5</v>
      </c>
    </row>
    <row r="6" spans="1:7" ht="13.7" customHeight="1" thickBot="1">
      <c r="A6" s="663" t="s">
        <v>1220</v>
      </c>
      <c r="B6" s="662">
        <v>65</v>
      </c>
      <c r="C6" s="661">
        <v>60</v>
      </c>
      <c r="D6" s="661">
        <v>65</v>
      </c>
      <c r="E6" s="661">
        <v>60</v>
      </c>
      <c r="F6" s="662">
        <v>65</v>
      </c>
      <c r="G6" s="661">
        <v>60</v>
      </c>
    </row>
    <row r="7" spans="1:7" ht="13.7" customHeight="1" thickBot="1">
      <c r="A7" s="663" t="s">
        <v>1219</v>
      </c>
      <c r="B7" s="662">
        <v>65</v>
      </c>
      <c r="C7" s="661">
        <v>65</v>
      </c>
      <c r="D7" s="661">
        <v>65</v>
      </c>
      <c r="E7" s="661">
        <v>65</v>
      </c>
      <c r="F7" s="662">
        <v>65</v>
      </c>
      <c r="G7" s="661">
        <v>65</v>
      </c>
    </row>
    <row r="8" spans="1:7" ht="13.7" customHeight="1" thickBot="1">
      <c r="A8" s="663" t="s">
        <v>1218</v>
      </c>
      <c r="B8" s="662">
        <v>65</v>
      </c>
      <c r="C8" s="661">
        <v>65</v>
      </c>
      <c r="D8" s="661">
        <v>65</v>
      </c>
      <c r="E8" s="661">
        <v>65</v>
      </c>
      <c r="F8" s="662">
        <v>65</v>
      </c>
      <c r="G8" s="661">
        <v>65</v>
      </c>
    </row>
    <row r="9" spans="1:7" ht="13.7" customHeight="1" thickBot="1">
      <c r="A9" s="663" t="s">
        <v>1217</v>
      </c>
      <c r="B9" s="662">
        <v>65</v>
      </c>
      <c r="C9" s="661">
        <v>65</v>
      </c>
      <c r="D9" s="661">
        <v>65</v>
      </c>
      <c r="E9" s="661">
        <v>65</v>
      </c>
      <c r="F9" s="662">
        <v>65</v>
      </c>
      <c r="G9" s="661">
        <v>60</v>
      </c>
    </row>
    <row r="10" spans="1:7" ht="13.7" customHeight="1" thickBot="1">
      <c r="A10" s="663" t="s">
        <v>1216</v>
      </c>
      <c r="B10" s="665" t="s">
        <v>1173</v>
      </c>
      <c r="C10" s="664" t="s">
        <v>1255</v>
      </c>
      <c r="D10" s="661">
        <v>62</v>
      </c>
      <c r="E10" s="661">
        <v>57</v>
      </c>
      <c r="F10" s="662">
        <v>62</v>
      </c>
      <c r="G10" s="661">
        <v>57</v>
      </c>
    </row>
    <row r="11" spans="1:7" ht="13.7" customHeight="1" thickBot="1">
      <c r="A11" s="663" t="s">
        <v>1215</v>
      </c>
      <c r="B11" s="665" t="s">
        <v>1173</v>
      </c>
      <c r="C11" s="664" t="s">
        <v>1173</v>
      </c>
      <c r="D11" s="664">
        <v>61.9</v>
      </c>
      <c r="E11" s="664">
        <v>59.9</v>
      </c>
      <c r="F11" s="662">
        <v>62</v>
      </c>
      <c r="G11" s="661">
        <v>60</v>
      </c>
    </row>
    <row r="12" spans="1:7" ht="13.7" customHeight="1" thickBot="1">
      <c r="A12" s="663" t="s">
        <v>1214</v>
      </c>
      <c r="B12" s="665">
        <v>63.2</v>
      </c>
      <c r="C12" s="664">
        <v>62.7</v>
      </c>
      <c r="D12" s="664">
        <v>63.7</v>
      </c>
      <c r="E12" s="664">
        <v>63.7</v>
      </c>
      <c r="F12" s="665">
        <v>63.833333333333336</v>
      </c>
      <c r="G12" s="664">
        <v>63.833333333333336</v>
      </c>
    </row>
    <row r="13" spans="1:7" ht="13.7" customHeight="1" thickBot="1">
      <c r="A13" s="663" t="s">
        <v>1213</v>
      </c>
      <c r="B13" s="662">
        <v>65</v>
      </c>
      <c r="C13" s="661">
        <v>65</v>
      </c>
      <c r="D13" s="661">
        <v>65.5</v>
      </c>
      <c r="E13" s="661">
        <v>65.5</v>
      </c>
      <c r="F13" s="662">
        <v>67</v>
      </c>
      <c r="G13" s="661">
        <v>67</v>
      </c>
    </row>
    <row r="14" spans="1:7" ht="13.7" customHeight="1" thickBot="1">
      <c r="A14" s="663" t="s">
        <v>1212</v>
      </c>
      <c r="B14" s="665">
        <v>63.3</v>
      </c>
      <c r="C14" s="664">
        <v>63.3</v>
      </c>
      <c r="D14" s="664">
        <v>63.8</v>
      </c>
      <c r="E14" s="664">
        <v>63.8</v>
      </c>
      <c r="F14" s="665">
        <v>64.333333333333329</v>
      </c>
      <c r="G14" s="664">
        <v>64.333333333333329</v>
      </c>
    </row>
    <row r="15" spans="1:7" ht="13.7" customHeight="1" thickBot="1">
      <c r="A15" s="663" t="s">
        <v>1211</v>
      </c>
      <c r="B15" s="662">
        <v>65</v>
      </c>
      <c r="C15" s="661">
        <v>65</v>
      </c>
      <c r="D15" s="661">
        <v>65</v>
      </c>
      <c r="E15" s="661">
        <v>65</v>
      </c>
      <c r="F15" s="662">
        <v>65</v>
      </c>
      <c r="G15" s="661">
        <v>65</v>
      </c>
    </row>
    <row r="16" spans="1:7" ht="13.7" customHeight="1" thickBot="1">
      <c r="A16" s="663" t="s">
        <v>1210</v>
      </c>
      <c r="B16" s="665">
        <v>63.3</v>
      </c>
      <c r="C16" s="664">
        <v>63.3</v>
      </c>
      <c r="D16" s="664">
        <v>64.5</v>
      </c>
      <c r="E16" s="664">
        <v>64.5</v>
      </c>
      <c r="F16" s="665">
        <v>63.75</v>
      </c>
      <c r="G16" s="664">
        <v>63.75</v>
      </c>
    </row>
    <row r="17" spans="1:7" ht="13.7" customHeight="1" thickBot="1">
      <c r="A17" s="663" t="s">
        <v>1209</v>
      </c>
      <c r="B17" s="665">
        <v>65.5</v>
      </c>
      <c r="C17" s="664">
        <v>65.5</v>
      </c>
      <c r="D17" s="664">
        <v>65.7</v>
      </c>
      <c r="E17" s="664">
        <v>65.7</v>
      </c>
      <c r="F17" s="665">
        <v>65.833333333333329</v>
      </c>
      <c r="G17" s="664">
        <v>65.833333333333329</v>
      </c>
    </row>
    <row r="18" spans="1:7" ht="13.7" customHeight="1" thickBot="1">
      <c r="A18" s="663" t="s">
        <v>1208</v>
      </c>
      <c r="B18" s="662">
        <v>62</v>
      </c>
      <c r="C18" s="661">
        <v>62</v>
      </c>
      <c r="D18" s="661">
        <v>62</v>
      </c>
      <c r="E18" s="661">
        <v>62</v>
      </c>
      <c r="F18" s="662">
        <v>62</v>
      </c>
      <c r="G18" s="661">
        <v>62</v>
      </c>
    </row>
    <row r="19" spans="1:7" ht="13.7" customHeight="1" thickBot="1">
      <c r="A19" s="663" t="s">
        <v>1207</v>
      </c>
      <c r="B19" s="665">
        <v>63.5</v>
      </c>
      <c r="C19" s="661">
        <v>62</v>
      </c>
      <c r="D19" s="661">
        <v>64.5</v>
      </c>
      <c r="E19" s="661">
        <v>62</v>
      </c>
      <c r="F19" s="662">
        <v>65</v>
      </c>
      <c r="G19" s="661">
        <v>62</v>
      </c>
    </row>
    <row r="20" spans="1:7" ht="13.7" customHeight="1" thickBot="1">
      <c r="A20" s="663" t="s">
        <v>1206</v>
      </c>
      <c r="B20" s="662">
        <v>67</v>
      </c>
      <c r="C20" s="661">
        <v>67</v>
      </c>
      <c r="D20" s="661">
        <v>67</v>
      </c>
      <c r="E20" s="661">
        <v>67</v>
      </c>
      <c r="F20" s="662">
        <v>67</v>
      </c>
      <c r="G20" s="661">
        <v>67</v>
      </c>
    </row>
    <row r="21" spans="1:7" ht="13.7" customHeight="1" thickBot="1">
      <c r="A21" s="663" t="s">
        <v>1205</v>
      </c>
      <c r="B21" s="662">
        <v>66</v>
      </c>
      <c r="C21" s="661">
        <v>66</v>
      </c>
      <c r="D21" s="661">
        <v>66</v>
      </c>
      <c r="E21" s="661">
        <v>66</v>
      </c>
      <c r="F21" s="662">
        <v>66</v>
      </c>
      <c r="G21" s="661">
        <v>66</v>
      </c>
    </row>
    <row r="22" spans="1:7" ht="13.7" customHeight="1" thickBot="1">
      <c r="A22" s="663" t="s">
        <v>1204</v>
      </c>
      <c r="B22" s="662">
        <v>67</v>
      </c>
      <c r="C22" s="664">
        <v>66.599999999999994</v>
      </c>
      <c r="D22" s="661">
        <v>62</v>
      </c>
      <c r="E22" s="661">
        <v>62</v>
      </c>
      <c r="F22" s="662">
        <v>64</v>
      </c>
      <c r="G22" s="661">
        <v>64</v>
      </c>
    </row>
    <row r="23" spans="1:7" ht="13.7" customHeight="1" thickBot="1">
      <c r="A23" s="663" t="s">
        <v>1203</v>
      </c>
      <c r="B23" s="662">
        <v>65</v>
      </c>
      <c r="C23" s="661">
        <v>64</v>
      </c>
      <c r="D23" s="661">
        <v>65</v>
      </c>
      <c r="E23" s="661">
        <v>65</v>
      </c>
      <c r="F23" s="662">
        <v>65</v>
      </c>
      <c r="G23" s="661">
        <v>65</v>
      </c>
    </row>
    <row r="24" spans="1:7" ht="13.7" customHeight="1" thickBot="1">
      <c r="A24" s="663" t="s">
        <v>1254</v>
      </c>
      <c r="B24" s="662">
        <v>61</v>
      </c>
      <c r="C24" s="661">
        <v>61</v>
      </c>
      <c r="D24" s="661">
        <v>62</v>
      </c>
      <c r="E24" s="661">
        <v>62</v>
      </c>
      <c r="F24" s="662">
        <v>62</v>
      </c>
      <c r="G24" s="661">
        <v>62</v>
      </c>
    </row>
    <row r="25" spans="1:7" ht="13.7" customHeight="1" thickBot="1">
      <c r="A25" s="663" t="s">
        <v>1201</v>
      </c>
      <c r="B25" s="665">
        <v>62.8</v>
      </c>
      <c r="C25" s="664">
        <v>62.8</v>
      </c>
      <c r="D25" s="664">
        <v>63.8</v>
      </c>
      <c r="E25" s="664">
        <v>63.8</v>
      </c>
      <c r="F25" s="665">
        <v>64.25</v>
      </c>
      <c r="G25" s="664">
        <v>64.25</v>
      </c>
    </row>
    <row r="26" spans="1:7" ht="13.7" customHeight="1" thickBot="1">
      <c r="A26" s="663" t="s">
        <v>1200</v>
      </c>
      <c r="B26" s="665">
        <v>63.6</v>
      </c>
      <c r="C26" s="664">
        <v>61.9</v>
      </c>
      <c r="D26" s="661">
        <v>64</v>
      </c>
      <c r="E26" s="661">
        <v>63</v>
      </c>
      <c r="F26" s="665">
        <v>64.333333333333329</v>
      </c>
      <c r="G26" s="664">
        <v>63.666666666666664</v>
      </c>
    </row>
    <row r="27" spans="1:7" ht="13.7" customHeight="1" thickBot="1">
      <c r="A27" s="663" t="s">
        <v>1199</v>
      </c>
      <c r="B27" s="662">
        <v>62</v>
      </c>
      <c r="C27" s="661">
        <v>62</v>
      </c>
      <c r="D27" s="661">
        <v>62</v>
      </c>
      <c r="E27" s="661">
        <v>62</v>
      </c>
      <c r="F27" s="662">
        <v>62</v>
      </c>
      <c r="G27" s="661">
        <v>62</v>
      </c>
    </row>
    <row r="28" spans="1:7" ht="13.7" customHeight="1" thickBot="1">
      <c r="A28" s="663" t="s">
        <v>1198</v>
      </c>
      <c r="B28" s="662">
        <v>65</v>
      </c>
      <c r="C28" s="661">
        <v>65</v>
      </c>
      <c r="D28" s="661">
        <v>65</v>
      </c>
      <c r="E28" s="661">
        <v>65</v>
      </c>
      <c r="F28" s="662">
        <v>65</v>
      </c>
      <c r="G28" s="661">
        <v>65</v>
      </c>
    </row>
    <row r="29" spans="1:7" ht="13.7" customHeight="1" thickBot="1">
      <c r="A29" s="663" t="s">
        <v>1197</v>
      </c>
      <c r="B29" s="665">
        <v>65.8</v>
      </c>
      <c r="C29" s="664">
        <v>65.8</v>
      </c>
      <c r="D29" s="664">
        <v>66.3</v>
      </c>
      <c r="E29" s="664">
        <v>66.3</v>
      </c>
      <c r="F29" s="665">
        <v>66.583333333333329</v>
      </c>
      <c r="G29" s="664">
        <v>66.583333333333329</v>
      </c>
    </row>
    <row r="30" spans="1:7" ht="13.7" customHeight="1" thickBot="1">
      <c r="A30" s="663" t="s">
        <v>1196</v>
      </c>
      <c r="B30" s="662">
        <v>65</v>
      </c>
      <c r="C30" s="661">
        <v>65</v>
      </c>
      <c r="D30" s="661">
        <v>65</v>
      </c>
      <c r="E30" s="661">
        <v>65</v>
      </c>
      <c r="F30" s="662">
        <v>65</v>
      </c>
      <c r="G30" s="661">
        <v>65</v>
      </c>
    </row>
    <row r="31" spans="1:7" ht="12.75" customHeight="1" thickBot="1">
      <c r="A31" s="663" t="s">
        <v>1195</v>
      </c>
      <c r="B31" s="662">
        <v>67</v>
      </c>
      <c r="C31" s="661">
        <v>67</v>
      </c>
      <c r="D31" s="661">
        <v>67</v>
      </c>
      <c r="E31" s="661">
        <v>67</v>
      </c>
      <c r="F31" s="662">
        <v>67</v>
      </c>
      <c r="G31" s="661">
        <v>67</v>
      </c>
    </row>
    <row r="32" spans="1:7" ht="13.7" customHeight="1" thickBot="1">
      <c r="A32" s="663" t="s">
        <v>1194</v>
      </c>
      <c r="B32" s="662">
        <v>65</v>
      </c>
      <c r="C32" s="664">
        <v>60.8</v>
      </c>
      <c r="D32" s="661">
        <v>65</v>
      </c>
      <c r="E32" s="661">
        <v>60</v>
      </c>
      <c r="F32" s="662">
        <v>65</v>
      </c>
      <c r="G32" s="661">
        <v>60</v>
      </c>
    </row>
    <row r="33" spans="1:7" ht="13.7" customHeight="1" thickBot="1">
      <c r="A33" s="663" t="s">
        <v>1193</v>
      </c>
      <c r="B33" s="665">
        <v>65.2</v>
      </c>
      <c r="C33" s="664">
        <v>65.2</v>
      </c>
      <c r="D33" s="664">
        <v>65.3</v>
      </c>
      <c r="E33" s="664">
        <v>65.3</v>
      </c>
      <c r="F33" s="665">
        <v>65.583333333333329</v>
      </c>
      <c r="G33" s="664">
        <v>65.583333333333329</v>
      </c>
    </row>
    <row r="34" spans="1:7" ht="13.7" customHeight="1" thickBot="1">
      <c r="A34" s="663" t="s">
        <v>1192</v>
      </c>
      <c r="B34" s="665">
        <v>62.2</v>
      </c>
      <c r="C34" s="664">
        <v>62.2</v>
      </c>
      <c r="D34" s="664">
        <v>62.8</v>
      </c>
      <c r="E34" s="664">
        <v>62.7</v>
      </c>
      <c r="F34" s="665">
        <v>62.833333333333336</v>
      </c>
      <c r="G34" s="664">
        <v>62.833333333333336</v>
      </c>
    </row>
    <row r="35" spans="1:7" ht="13.7" customHeight="1" thickBot="1">
      <c r="A35" s="663" t="s">
        <v>1191</v>
      </c>
      <c r="B35" s="662">
        <v>62</v>
      </c>
      <c r="C35" s="664">
        <v>61.7</v>
      </c>
      <c r="D35" s="661">
        <v>62</v>
      </c>
      <c r="E35" s="661">
        <v>62</v>
      </c>
      <c r="F35" s="662">
        <v>62</v>
      </c>
      <c r="G35" s="661">
        <v>62</v>
      </c>
    </row>
    <row r="36" spans="1:7" ht="13.7" customHeight="1" thickBot="1">
      <c r="A36" s="663" t="s">
        <v>1190</v>
      </c>
      <c r="B36" s="662">
        <v>65</v>
      </c>
      <c r="C36" s="661">
        <v>65</v>
      </c>
      <c r="D36" s="661">
        <v>65</v>
      </c>
      <c r="E36" s="661">
        <v>65</v>
      </c>
      <c r="F36" s="662">
        <v>65</v>
      </c>
      <c r="G36" s="661">
        <v>65</v>
      </c>
    </row>
    <row r="37" spans="1:7" ht="13.7" customHeight="1" thickBot="1">
      <c r="A37" s="663" t="s">
        <v>1189</v>
      </c>
      <c r="B37" s="662">
        <v>65</v>
      </c>
      <c r="C37" s="661">
        <v>65</v>
      </c>
      <c r="D37" s="661">
        <v>65</v>
      </c>
      <c r="E37" s="661">
        <v>65</v>
      </c>
      <c r="F37" s="662">
        <v>65</v>
      </c>
      <c r="G37" s="661">
        <v>65</v>
      </c>
    </row>
    <row r="38" spans="1:7" ht="13.7" customHeight="1" thickBot="1">
      <c r="A38" s="663" t="s">
        <v>1188</v>
      </c>
      <c r="B38" s="662">
        <v>65</v>
      </c>
      <c r="C38" s="661">
        <v>64</v>
      </c>
      <c r="D38" s="661">
        <v>65</v>
      </c>
      <c r="E38" s="661">
        <v>64</v>
      </c>
      <c r="F38" s="662">
        <v>65</v>
      </c>
      <c r="G38" s="661">
        <v>64</v>
      </c>
    </row>
    <row r="39" spans="1:7" ht="13.7" customHeight="1" thickBot="1">
      <c r="A39" s="663" t="s">
        <v>1187</v>
      </c>
      <c r="B39" s="662">
        <v>51</v>
      </c>
      <c r="C39" s="661">
        <v>48</v>
      </c>
      <c r="D39" s="661">
        <v>52</v>
      </c>
      <c r="E39" s="661">
        <v>49</v>
      </c>
      <c r="F39" s="662">
        <v>52</v>
      </c>
      <c r="G39" s="661">
        <v>49</v>
      </c>
    </row>
    <row r="40" spans="1:7" ht="13.7" customHeight="1" thickBot="1">
      <c r="A40" s="663" t="s">
        <v>1186</v>
      </c>
      <c r="B40" s="662">
        <v>65</v>
      </c>
      <c r="C40" s="664">
        <v>62.7</v>
      </c>
      <c r="D40" s="661">
        <v>66</v>
      </c>
      <c r="E40" s="661">
        <v>66</v>
      </c>
      <c r="F40" s="662">
        <v>66</v>
      </c>
      <c r="G40" s="661">
        <v>66</v>
      </c>
    </row>
    <row r="41" spans="1:7" ht="13.7" customHeight="1" thickBot="1">
      <c r="A41" s="663" t="s">
        <v>1185</v>
      </c>
      <c r="B41" s="662">
        <v>66</v>
      </c>
      <c r="C41" s="661">
        <v>66</v>
      </c>
      <c r="D41" s="661">
        <v>66</v>
      </c>
      <c r="E41" s="661">
        <v>66</v>
      </c>
      <c r="F41" s="662">
        <v>66</v>
      </c>
      <c r="G41" s="661">
        <v>66</v>
      </c>
    </row>
    <row r="42" spans="1:7" ht="13.7" customHeight="1" thickBot="1">
      <c r="A42" s="663" t="s">
        <v>1184</v>
      </c>
      <c r="B42" s="665" t="s">
        <v>1173</v>
      </c>
      <c r="C42" s="664" t="s">
        <v>1173</v>
      </c>
      <c r="D42" s="661">
        <v>65</v>
      </c>
      <c r="E42" s="661">
        <v>60</v>
      </c>
      <c r="F42" s="662" t="s">
        <v>1173</v>
      </c>
      <c r="G42" s="661" t="s">
        <v>1173</v>
      </c>
    </row>
    <row r="43" spans="1:7" ht="13.7" customHeight="1" thickBot="1">
      <c r="A43" s="663" t="s">
        <v>1226</v>
      </c>
      <c r="B43" s="662">
        <v>57</v>
      </c>
      <c r="C43" s="661">
        <v>52</v>
      </c>
      <c r="D43" s="661">
        <v>62</v>
      </c>
      <c r="E43" s="661">
        <v>57</v>
      </c>
      <c r="F43" s="662" t="s">
        <v>1173</v>
      </c>
      <c r="G43" s="661" t="s">
        <v>1173</v>
      </c>
    </row>
    <row r="44" spans="1:7" ht="13.7" customHeight="1" thickBot="1">
      <c r="A44" s="663" t="s">
        <v>1239</v>
      </c>
      <c r="B44" s="665">
        <v>64.099999999999994</v>
      </c>
      <c r="C44" s="664">
        <v>61.2</v>
      </c>
      <c r="D44" s="664">
        <v>64.3</v>
      </c>
      <c r="E44" s="664">
        <v>61.5</v>
      </c>
      <c r="F44" s="665" t="s">
        <v>1173</v>
      </c>
      <c r="G44" s="664" t="s">
        <v>1173</v>
      </c>
    </row>
    <row r="45" spans="1:7" ht="13.7" customHeight="1" thickBot="1">
      <c r="A45" s="663" t="s">
        <v>1253</v>
      </c>
      <c r="B45" s="662">
        <v>60</v>
      </c>
      <c r="C45" s="661">
        <v>55</v>
      </c>
      <c r="D45" s="661">
        <v>60</v>
      </c>
      <c r="E45" s="661">
        <v>55</v>
      </c>
      <c r="F45" s="662" t="s">
        <v>1173</v>
      </c>
      <c r="G45" s="661" t="s">
        <v>1173</v>
      </c>
    </row>
    <row r="46" spans="1:7" ht="13.7" customHeight="1" thickBot="1">
      <c r="A46" s="663" t="s">
        <v>1180</v>
      </c>
      <c r="B46" s="662">
        <v>65</v>
      </c>
      <c r="C46" s="661">
        <v>62</v>
      </c>
      <c r="D46" s="661">
        <v>65</v>
      </c>
      <c r="E46" s="661">
        <v>62.5</v>
      </c>
      <c r="F46" s="662" t="s">
        <v>1173</v>
      </c>
      <c r="G46" s="664" t="s">
        <v>1173</v>
      </c>
    </row>
    <row r="47" spans="1:7" ht="13.7" customHeight="1" thickBot="1">
      <c r="A47" s="663" t="s">
        <v>1179</v>
      </c>
      <c r="B47" s="662">
        <v>65</v>
      </c>
      <c r="C47" s="661">
        <v>65</v>
      </c>
      <c r="D47" s="661">
        <v>65</v>
      </c>
      <c r="E47" s="661">
        <v>65</v>
      </c>
      <c r="F47" s="662" t="s">
        <v>1173</v>
      </c>
      <c r="G47" s="661" t="s">
        <v>1173</v>
      </c>
    </row>
    <row r="48" spans="1:7" ht="13.7" customHeight="1" thickBot="1">
      <c r="A48" s="663" t="s">
        <v>1178</v>
      </c>
      <c r="B48" s="662">
        <v>58</v>
      </c>
      <c r="C48" s="661">
        <v>58</v>
      </c>
      <c r="D48" s="661">
        <v>58</v>
      </c>
      <c r="E48" s="661">
        <v>58</v>
      </c>
      <c r="F48" s="662" t="s">
        <v>1173</v>
      </c>
      <c r="G48" s="661" t="s">
        <v>1173</v>
      </c>
    </row>
    <row r="49" spans="1:7" ht="13.7" customHeight="1" thickBot="1">
      <c r="A49" s="663" t="s">
        <v>1177</v>
      </c>
      <c r="B49" s="662">
        <v>56</v>
      </c>
      <c r="C49" s="661">
        <v>56</v>
      </c>
      <c r="D49" s="661">
        <v>57</v>
      </c>
      <c r="E49" s="661">
        <v>57</v>
      </c>
      <c r="F49" s="662" t="s">
        <v>1173</v>
      </c>
      <c r="G49" s="661" t="s">
        <v>1173</v>
      </c>
    </row>
    <row r="50" spans="1:7" ht="13.7" customHeight="1" thickBot="1">
      <c r="A50" s="663" t="s">
        <v>1176</v>
      </c>
      <c r="B50" s="662">
        <v>62</v>
      </c>
      <c r="C50" s="661">
        <v>62</v>
      </c>
      <c r="D50" s="661">
        <v>63</v>
      </c>
      <c r="E50" s="661">
        <v>63</v>
      </c>
      <c r="F50" s="662" t="s">
        <v>1173</v>
      </c>
      <c r="G50" s="661" t="s">
        <v>1173</v>
      </c>
    </row>
    <row r="51" spans="1:7" ht="13.7" customHeight="1" thickBot="1">
      <c r="A51" s="663" t="s">
        <v>1175</v>
      </c>
      <c r="B51" s="662">
        <v>65</v>
      </c>
      <c r="C51" s="661">
        <v>60</v>
      </c>
      <c r="D51" s="661">
        <v>65</v>
      </c>
      <c r="E51" s="661">
        <v>61.3</v>
      </c>
      <c r="F51" s="662" t="s">
        <v>1173</v>
      </c>
      <c r="G51" s="664" t="s">
        <v>1173</v>
      </c>
    </row>
    <row r="52" spans="1:7" ht="13.7" customHeight="1" thickBot="1">
      <c r="A52" s="663" t="s">
        <v>1174</v>
      </c>
      <c r="B52" s="662">
        <v>60</v>
      </c>
      <c r="C52" s="661">
        <v>55</v>
      </c>
      <c r="D52" s="661">
        <v>61.5</v>
      </c>
      <c r="E52" s="661">
        <v>56.5</v>
      </c>
      <c r="F52" s="665" t="s">
        <v>1173</v>
      </c>
      <c r="G52" s="664" t="s">
        <v>1173</v>
      </c>
    </row>
    <row r="53" spans="1:7" ht="13.7" customHeight="1" thickBot="1">
      <c r="A53" s="663" t="s">
        <v>1172</v>
      </c>
      <c r="B53" s="662">
        <v>47</v>
      </c>
      <c r="C53" s="661">
        <v>47</v>
      </c>
      <c r="D53" s="661">
        <v>47</v>
      </c>
      <c r="E53" s="661">
        <v>47</v>
      </c>
      <c r="F53" s="662" t="s">
        <v>1173</v>
      </c>
      <c r="G53" s="661" t="s">
        <v>1173</v>
      </c>
    </row>
    <row r="54" spans="1:7" ht="13.7" customHeight="1" thickBot="1">
      <c r="A54" s="663" t="s">
        <v>1252</v>
      </c>
      <c r="B54" s="662">
        <v>60</v>
      </c>
      <c r="C54" s="661">
        <v>60</v>
      </c>
      <c r="D54" s="661">
        <v>60</v>
      </c>
      <c r="E54" s="661">
        <v>60</v>
      </c>
      <c r="F54" s="662" t="s">
        <v>1173</v>
      </c>
      <c r="G54" s="661" t="s">
        <v>1173</v>
      </c>
    </row>
    <row r="55" spans="1:7" ht="15">
      <c r="A55" s="1060" t="s">
        <v>1230</v>
      </c>
      <c r="B55" s="1060"/>
      <c r="C55" s="1060"/>
      <c r="D55" s="1060"/>
      <c r="E55" s="1060"/>
      <c r="F55" s="1060"/>
      <c r="G55" s="1060"/>
    </row>
  </sheetData>
  <mergeCells count="6">
    <mergeCell ref="A55:G55"/>
    <mergeCell ref="A2:A3"/>
    <mergeCell ref="B2:C2"/>
    <mergeCell ref="F2:G2"/>
    <mergeCell ref="A1:G1"/>
    <mergeCell ref="D2:E2"/>
  </mergeCells>
  <pageMargins left="0.7" right="0.7" top="0.75" bottom="0.75" header="0.3" footer="0.3"/>
  <pageSetup paperSize="9" scale="96"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DD88E-A623-46E6-BBCE-56AE11C21F48}">
  <sheetPr>
    <tabColor rgb="FFFFC000"/>
    <pageSetUpPr fitToPage="1"/>
  </sheetPr>
  <dimension ref="A1:G56"/>
  <sheetViews>
    <sheetView rightToLeft="1" view="pageBreakPreview" zoomScale="130" zoomScaleNormal="100" zoomScaleSheetLayoutView="130" workbookViewId="0">
      <selection activeCell="A25" sqref="A25"/>
    </sheetView>
  </sheetViews>
  <sheetFormatPr defaultRowHeight="12.75"/>
  <cols>
    <col min="1" max="1" width="24.5703125" style="78" customWidth="1"/>
    <col min="2" max="7" width="10.7109375" style="78" customWidth="1"/>
    <col min="8" max="16384" width="9.140625" style="78"/>
  </cols>
  <sheetData>
    <row r="1" spans="1:7" ht="24.75" thickBot="1">
      <c r="A1" s="1059" t="s">
        <v>1258</v>
      </c>
      <c r="B1" s="1059"/>
      <c r="C1" s="1059"/>
      <c r="D1" s="1059"/>
      <c r="E1" s="1059"/>
      <c r="F1" s="1059"/>
      <c r="G1" s="1059"/>
    </row>
    <row r="2" spans="1:7" ht="21.75" thickBot="1">
      <c r="A2" s="1073" t="s">
        <v>1223</v>
      </c>
      <c r="B2" s="1074">
        <v>2018</v>
      </c>
      <c r="C2" s="1075"/>
      <c r="D2" s="1074">
        <v>2020</v>
      </c>
      <c r="E2" s="1075"/>
      <c r="F2" s="1074">
        <v>2022</v>
      </c>
      <c r="G2" s="1075"/>
    </row>
    <row r="3" spans="1:7" ht="21.75" thickBot="1">
      <c r="A3" s="1063"/>
      <c r="B3" s="660" t="s">
        <v>1250</v>
      </c>
      <c r="C3" s="667" t="s">
        <v>1249</v>
      </c>
      <c r="D3" s="660" t="s">
        <v>1250</v>
      </c>
      <c r="E3" s="667" t="s">
        <v>1249</v>
      </c>
      <c r="F3" s="660" t="s">
        <v>1250</v>
      </c>
      <c r="G3" s="667" t="s">
        <v>1249</v>
      </c>
    </row>
    <row r="4" spans="1:7" ht="12.95" customHeight="1" thickBot="1">
      <c r="A4" s="386" t="s">
        <v>1221</v>
      </c>
      <c r="B4" s="655">
        <v>64.900000000000006</v>
      </c>
      <c r="C4" s="654">
        <v>62.1</v>
      </c>
      <c r="D4" s="655">
        <v>62.7</v>
      </c>
      <c r="E4" s="654">
        <v>59.8</v>
      </c>
      <c r="F4" s="655">
        <v>64.480366483460159</v>
      </c>
      <c r="G4" s="654">
        <v>62.3</v>
      </c>
    </row>
    <row r="5" spans="1:7" ht="12.95" customHeight="1" thickBot="1">
      <c r="A5" s="390" t="s">
        <v>1220</v>
      </c>
      <c r="B5" s="400">
        <v>76.5</v>
      </c>
      <c r="C5" s="650">
        <v>76.5</v>
      </c>
      <c r="D5" s="400">
        <v>74.099999999999994</v>
      </c>
      <c r="E5" s="650">
        <v>74.099999999999994</v>
      </c>
      <c r="F5" s="400">
        <v>74.112805616073658</v>
      </c>
      <c r="G5" s="650">
        <v>74.112805616073658</v>
      </c>
    </row>
    <row r="6" spans="1:7" ht="12.95" customHeight="1" thickBot="1">
      <c r="A6" s="390" t="s">
        <v>1219</v>
      </c>
      <c r="B6" s="400">
        <v>57.3</v>
      </c>
      <c r="C6" s="650">
        <v>57.3</v>
      </c>
      <c r="D6" s="400">
        <v>67.5</v>
      </c>
      <c r="E6" s="650">
        <v>67.5</v>
      </c>
      <c r="F6" s="400">
        <v>67.661424544998553</v>
      </c>
      <c r="G6" s="650">
        <v>67.661424544998553</v>
      </c>
    </row>
    <row r="7" spans="1:7" ht="12.95" customHeight="1" thickBot="1">
      <c r="A7" s="390" t="s">
        <v>1218</v>
      </c>
      <c r="B7" s="400">
        <v>50.9</v>
      </c>
      <c r="C7" s="650">
        <v>50.9</v>
      </c>
      <c r="D7" s="400">
        <v>53.2</v>
      </c>
      <c r="E7" s="650">
        <v>53.2</v>
      </c>
      <c r="F7" s="651">
        <v>46.023778924619954</v>
      </c>
      <c r="G7" s="35">
        <v>46.023778924619954</v>
      </c>
    </row>
    <row r="8" spans="1:7" ht="12.95" customHeight="1" thickBot="1">
      <c r="A8" s="390" t="s">
        <v>1217</v>
      </c>
      <c r="B8" s="400">
        <v>36.200000000000003</v>
      </c>
      <c r="C8" s="650">
        <v>34.6</v>
      </c>
      <c r="D8" s="400">
        <v>41.9</v>
      </c>
      <c r="E8" s="650">
        <v>40.4</v>
      </c>
      <c r="F8" s="400">
        <v>48.823168565903948</v>
      </c>
      <c r="G8" s="650">
        <v>46.7</v>
      </c>
    </row>
    <row r="9" spans="1:7" ht="12.95" customHeight="1" thickBot="1">
      <c r="A9" s="390" t="s">
        <v>1216</v>
      </c>
      <c r="B9" s="400" t="s">
        <v>1173</v>
      </c>
      <c r="C9" s="650" t="s">
        <v>1173</v>
      </c>
      <c r="D9" s="651">
        <v>100</v>
      </c>
      <c r="E9" s="35">
        <v>100</v>
      </c>
      <c r="F9" s="651">
        <v>99.162544545798127</v>
      </c>
      <c r="G9" s="35">
        <v>99.162544545798127</v>
      </c>
    </row>
    <row r="10" spans="1:7" ht="12.95" customHeight="1" thickBot="1">
      <c r="A10" s="390" t="s">
        <v>1215</v>
      </c>
      <c r="B10" s="400" t="s">
        <v>1173</v>
      </c>
      <c r="C10" s="650" t="s">
        <v>1255</v>
      </c>
      <c r="D10" s="400">
        <v>73.099999999999994</v>
      </c>
      <c r="E10" s="650">
        <v>73.099999999999994</v>
      </c>
      <c r="F10" s="400">
        <v>65.323084957405428</v>
      </c>
      <c r="G10" s="650">
        <v>62.7</v>
      </c>
    </row>
    <row r="11" spans="1:7" ht="12.95" customHeight="1" thickBot="1">
      <c r="A11" s="390" t="s">
        <v>1214</v>
      </c>
      <c r="B11" s="651">
        <v>75</v>
      </c>
      <c r="C11" s="35">
        <v>75</v>
      </c>
      <c r="D11" s="651">
        <v>81.2</v>
      </c>
      <c r="E11" s="35">
        <v>81.2</v>
      </c>
      <c r="F11" s="651">
        <v>78.050648751973654</v>
      </c>
      <c r="G11" s="35">
        <v>78.050648751973654</v>
      </c>
    </row>
    <row r="12" spans="1:7" ht="12.95" customHeight="1" thickBot="1">
      <c r="A12" s="390" t="s">
        <v>1213</v>
      </c>
      <c r="B12" s="400">
        <v>113.8</v>
      </c>
      <c r="C12" s="650">
        <v>113.8</v>
      </c>
      <c r="D12" s="400">
        <v>125.1</v>
      </c>
      <c r="E12" s="650">
        <v>125.1</v>
      </c>
      <c r="F12" s="400">
        <v>116.55952972522829</v>
      </c>
      <c r="G12" s="650">
        <v>116.55952972522829</v>
      </c>
    </row>
    <row r="13" spans="1:7" ht="12.95" customHeight="1" thickBot="1">
      <c r="A13" s="390" t="s">
        <v>1212</v>
      </c>
      <c r="B13" s="400">
        <v>61.4</v>
      </c>
      <c r="C13" s="650">
        <v>61.4</v>
      </c>
      <c r="D13" s="400">
        <v>47.7</v>
      </c>
      <c r="E13" s="650">
        <v>47.7</v>
      </c>
      <c r="F13" s="400">
        <v>48.610634624489791</v>
      </c>
      <c r="G13" s="650">
        <v>48.610634624489791</v>
      </c>
    </row>
    <row r="14" spans="1:7" ht="12.95" customHeight="1" thickBot="1">
      <c r="A14" s="390" t="s">
        <v>1211</v>
      </c>
      <c r="B14" s="400">
        <v>56.5</v>
      </c>
      <c r="C14" s="650">
        <v>56.5</v>
      </c>
      <c r="D14" s="400">
        <v>56.6</v>
      </c>
      <c r="E14" s="650">
        <v>56.6</v>
      </c>
      <c r="F14" s="400">
        <v>58.432486094794648</v>
      </c>
      <c r="G14" s="650">
        <v>58.432486094794648</v>
      </c>
    </row>
    <row r="15" spans="1:7" ht="12.95" customHeight="1" thickBot="1">
      <c r="A15" s="390" t="s">
        <v>1210</v>
      </c>
      <c r="B15" s="400">
        <v>60.2</v>
      </c>
      <c r="C15" s="650">
        <v>60.2</v>
      </c>
      <c r="D15" s="400">
        <v>60.2</v>
      </c>
      <c r="E15" s="650">
        <v>60.2</v>
      </c>
      <c r="F15" s="400">
        <v>57.728843911560062</v>
      </c>
      <c r="G15" s="650">
        <v>57.728843911560062</v>
      </c>
    </row>
    <row r="16" spans="1:7" ht="12.95" customHeight="1" thickBot="1">
      <c r="A16" s="390" t="s">
        <v>1209</v>
      </c>
      <c r="B16" s="400">
        <v>38.700000000000003</v>
      </c>
      <c r="C16" s="650">
        <v>38.700000000000003</v>
      </c>
      <c r="D16" s="400">
        <v>46.5</v>
      </c>
      <c r="E16" s="650">
        <v>46.5</v>
      </c>
      <c r="F16" s="400">
        <v>47.762321240583645</v>
      </c>
      <c r="G16" s="650">
        <v>47.762321240583645</v>
      </c>
    </row>
    <row r="17" spans="1:7" ht="12.95" customHeight="1" thickBot="1">
      <c r="A17" s="390" t="s">
        <v>1208</v>
      </c>
      <c r="B17" s="400">
        <v>63.1</v>
      </c>
      <c r="C17" s="650">
        <v>63.1</v>
      </c>
      <c r="D17" s="400">
        <v>84.7</v>
      </c>
      <c r="E17" s="650">
        <v>84.7</v>
      </c>
      <c r="F17" s="400">
        <v>94.217075696129456</v>
      </c>
      <c r="G17" s="650">
        <v>94.217075696129456</v>
      </c>
    </row>
    <row r="18" spans="1:7" ht="12.95" customHeight="1" thickBot="1">
      <c r="A18" s="390" t="s">
        <v>1207</v>
      </c>
      <c r="B18" s="400">
        <v>56.1</v>
      </c>
      <c r="C18" s="650">
        <v>52.2</v>
      </c>
      <c r="D18" s="400">
        <v>62.5</v>
      </c>
      <c r="E18" s="650">
        <v>58.1</v>
      </c>
      <c r="F18" s="400">
        <v>54.851331059193164</v>
      </c>
      <c r="G18" s="650">
        <v>51.5</v>
      </c>
    </row>
    <row r="19" spans="1:7" ht="12.95" customHeight="1" thickBot="1">
      <c r="A19" s="390" t="s">
        <v>1206</v>
      </c>
      <c r="B19" s="400">
        <v>75.3</v>
      </c>
      <c r="C19" s="650">
        <v>75.3</v>
      </c>
      <c r="D19" s="400">
        <v>72.900000000000006</v>
      </c>
      <c r="E19" s="650">
        <v>72.900000000000006</v>
      </c>
      <c r="F19" s="400">
        <v>65.640039178570873</v>
      </c>
      <c r="G19" s="650">
        <v>65.640039178570873</v>
      </c>
    </row>
    <row r="20" spans="1:7" ht="12.95" customHeight="1" thickBot="1">
      <c r="A20" s="390" t="s">
        <v>1205</v>
      </c>
      <c r="B20" s="400">
        <v>54.1</v>
      </c>
      <c r="C20" s="650">
        <v>54.1</v>
      </c>
      <c r="D20" s="400">
        <v>59.4</v>
      </c>
      <c r="E20" s="650">
        <v>59.4</v>
      </c>
      <c r="F20" s="400">
        <v>52.391041579380691</v>
      </c>
      <c r="G20" s="650">
        <v>52.391041579380691</v>
      </c>
    </row>
    <row r="21" spans="1:7" ht="12.95" customHeight="1" thickBot="1">
      <c r="A21" s="390" t="s">
        <v>1204</v>
      </c>
      <c r="B21" s="400">
        <v>79.5</v>
      </c>
      <c r="C21" s="650">
        <v>79.5</v>
      </c>
      <c r="D21" s="400">
        <v>74.599999999999994</v>
      </c>
      <c r="E21" s="650">
        <v>74.599999999999994</v>
      </c>
      <c r="F21" s="400">
        <v>76.070461526213649</v>
      </c>
      <c r="G21" s="650">
        <v>76.070461526213649</v>
      </c>
    </row>
    <row r="22" spans="1:7" ht="12.95" customHeight="1" thickBot="1">
      <c r="A22" s="390" t="s">
        <v>1203</v>
      </c>
      <c r="B22" s="400">
        <v>42.5</v>
      </c>
      <c r="C22" s="650">
        <v>42.5</v>
      </c>
      <c r="D22" s="400">
        <v>43.2</v>
      </c>
      <c r="E22" s="650">
        <v>43.2</v>
      </c>
      <c r="F22" s="400">
        <v>43.269889835273659</v>
      </c>
      <c r="G22" s="650">
        <v>43.269889835273659</v>
      </c>
    </row>
    <row r="23" spans="1:7" ht="12.95" customHeight="1" thickBot="1">
      <c r="A23" s="390" t="s">
        <v>1202</v>
      </c>
      <c r="B23" s="400">
        <v>55.6</v>
      </c>
      <c r="C23" s="650">
        <v>55.6</v>
      </c>
      <c r="D23" s="400">
        <v>43.1</v>
      </c>
      <c r="E23" s="650">
        <v>43.1</v>
      </c>
      <c r="F23" s="400">
        <v>47.608382359697217</v>
      </c>
      <c r="G23" s="650">
        <v>47.608382359697217</v>
      </c>
    </row>
    <row r="24" spans="1:7" ht="12.95" customHeight="1" thickBot="1">
      <c r="A24" s="390" t="s">
        <v>1201</v>
      </c>
      <c r="B24" s="400">
        <v>44.6</v>
      </c>
      <c r="C24" s="650">
        <v>44.6</v>
      </c>
      <c r="D24" s="400">
        <v>43.4</v>
      </c>
      <c r="E24" s="650">
        <v>43.4</v>
      </c>
      <c r="F24" s="651">
        <v>55.047453655518993</v>
      </c>
      <c r="G24" s="650">
        <v>55.047453655518993</v>
      </c>
    </row>
    <row r="25" spans="1:7" ht="12.95" customHeight="1" thickBot="1">
      <c r="A25" s="390" t="s">
        <v>1200</v>
      </c>
      <c r="B25" s="400">
        <v>36.799999999999997</v>
      </c>
      <c r="C25" s="650">
        <v>36.799999999999997</v>
      </c>
      <c r="D25" s="400">
        <v>31.5</v>
      </c>
      <c r="E25" s="650">
        <v>31.5</v>
      </c>
      <c r="F25" s="400">
        <v>28.896127007823921</v>
      </c>
      <c r="G25" s="650">
        <v>28.896127007823921</v>
      </c>
    </row>
    <row r="26" spans="1:7" ht="12.95" customHeight="1" thickBot="1">
      <c r="A26" s="390" t="s">
        <v>1199</v>
      </c>
      <c r="B26" s="400">
        <v>91.5</v>
      </c>
      <c r="C26" s="650">
        <v>91.5</v>
      </c>
      <c r="D26" s="400">
        <v>90.4</v>
      </c>
      <c r="E26" s="650">
        <v>90.4</v>
      </c>
      <c r="F26" s="400">
        <v>86.747699662598137</v>
      </c>
      <c r="G26" s="650">
        <v>86.747699662598137</v>
      </c>
    </row>
    <row r="27" spans="1:7" ht="12.95" customHeight="1" thickBot="1">
      <c r="A27" s="390" t="s">
        <v>1198</v>
      </c>
      <c r="B27" s="400">
        <v>35.1</v>
      </c>
      <c r="C27" s="650">
        <v>35.1</v>
      </c>
      <c r="D27" s="400">
        <v>80.900000000000006</v>
      </c>
      <c r="E27" s="650">
        <v>80.900000000000006</v>
      </c>
      <c r="F27" s="400">
        <v>73.46866320806194</v>
      </c>
      <c r="G27" s="650">
        <v>73.46866320806194</v>
      </c>
    </row>
    <row r="28" spans="1:7" ht="12.95" customHeight="1" thickBot="1">
      <c r="A28" s="390" t="s">
        <v>1197</v>
      </c>
      <c r="B28" s="400">
        <v>73.5</v>
      </c>
      <c r="C28" s="650">
        <v>73.5</v>
      </c>
      <c r="D28" s="400">
        <v>73.099999999999994</v>
      </c>
      <c r="E28" s="650">
        <v>73.099999999999994</v>
      </c>
      <c r="F28" s="400">
        <v>87.289231972639442</v>
      </c>
      <c r="G28" s="650">
        <v>87.289231972639442</v>
      </c>
    </row>
    <row r="29" spans="1:7" ht="12.95" customHeight="1" thickBot="1">
      <c r="A29" s="390" t="s">
        <v>1196</v>
      </c>
      <c r="B29" s="400">
        <v>79.3</v>
      </c>
      <c r="C29" s="650">
        <v>79.3</v>
      </c>
      <c r="D29" s="400">
        <v>65.900000000000006</v>
      </c>
      <c r="E29" s="650">
        <v>65.900000000000006</v>
      </c>
      <c r="F29" s="400">
        <v>62.937267991951508</v>
      </c>
      <c r="G29" s="650">
        <v>62.937267991951508</v>
      </c>
    </row>
    <row r="30" spans="1:7" ht="12.95" customHeight="1" thickBot="1">
      <c r="A30" s="390" t="s">
        <v>1195</v>
      </c>
      <c r="B30" s="400">
        <v>50.4</v>
      </c>
      <c r="C30" s="650">
        <v>50.4</v>
      </c>
      <c r="D30" s="400">
        <v>60.6</v>
      </c>
      <c r="E30" s="650">
        <v>60.6</v>
      </c>
      <c r="F30" s="400">
        <v>60.288673668784377</v>
      </c>
      <c r="G30" s="650">
        <v>60.288673668784377</v>
      </c>
    </row>
    <row r="31" spans="1:7" ht="12.95" customHeight="1" thickBot="1">
      <c r="A31" s="390" t="s">
        <v>1194</v>
      </c>
      <c r="B31" s="400">
        <v>29.4</v>
      </c>
      <c r="C31" s="650">
        <v>29.8</v>
      </c>
      <c r="D31" s="400">
        <v>31.8</v>
      </c>
      <c r="E31" s="650">
        <v>31.9</v>
      </c>
      <c r="F31" s="400">
        <v>30.325772493443996</v>
      </c>
      <c r="G31" s="650">
        <v>29.8</v>
      </c>
    </row>
    <row r="32" spans="1:7" ht="12.95" customHeight="1" thickBot="1">
      <c r="A32" s="390" t="s">
        <v>1193</v>
      </c>
      <c r="B32" s="400">
        <v>75.8</v>
      </c>
      <c r="C32" s="650">
        <v>75.8</v>
      </c>
      <c r="D32" s="400">
        <v>76.3</v>
      </c>
      <c r="E32" s="650">
        <v>76.3</v>
      </c>
      <c r="F32" s="400">
        <v>75.733282990109814</v>
      </c>
      <c r="G32" s="650">
        <v>75.733282990109814</v>
      </c>
    </row>
    <row r="33" spans="1:7" ht="12.95" customHeight="1" thickBot="1">
      <c r="A33" s="390" t="s">
        <v>1192</v>
      </c>
      <c r="B33" s="400">
        <v>59.5</v>
      </c>
      <c r="C33" s="650">
        <v>59.5</v>
      </c>
      <c r="D33" s="400">
        <v>62.6</v>
      </c>
      <c r="E33" s="650">
        <v>62.6</v>
      </c>
      <c r="F33" s="400">
        <v>65.893266495504278</v>
      </c>
      <c r="G33" s="650">
        <v>65.893266495504278</v>
      </c>
    </row>
    <row r="34" spans="1:7" ht="12.95" customHeight="1" thickBot="1">
      <c r="A34" s="390" t="s">
        <v>1191</v>
      </c>
      <c r="B34" s="400">
        <v>47.8</v>
      </c>
      <c r="C34" s="35">
        <v>50</v>
      </c>
      <c r="D34" s="400">
        <v>62.3</v>
      </c>
      <c r="E34" s="650">
        <v>62.3</v>
      </c>
      <c r="F34" s="400">
        <v>62.136705001687076</v>
      </c>
      <c r="G34" s="650">
        <v>62.136705001687076</v>
      </c>
    </row>
    <row r="35" spans="1:7" ht="12.95" customHeight="1" thickBot="1">
      <c r="A35" s="390" t="s">
        <v>1190</v>
      </c>
      <c r="B35" s="400">
        <v>72.3</v>
      </c>
      <c r="C35" s="650">
        <v>72.3</v>
      </c>
      <c r="D35" s="400">
        <v>73.900000000000006</v>
      </c>
      <c r="E35" s="650">
        <v>73.900000000000006</v>
      </c>
      <c r="F35" s="400">
        <v>80.432438529749589</v>
      </c>
      <c r="G35" s="650">
        <v>80.432438529749589</v>
      </c>
    </row>
    <row r="36" spans="1:7" ht="12.95" customHeight="1" thickBot="1">
      <c r="A36" s="390" t="s">
        <v>1189</v>
      </c>
      <c r="B36" s="400">
        <v>54.1</v>
      </c>
      <c r="C36" s="650">
        <v>54.1</v>
      </c>
      <c r="D36" s="400">
        <v>61.4</v>
      </c>
      <c r="E36" s="650">
        <v>61.4</v>
      </c>
      <c r="F36" s="400">
        <v>62.303585466172692</v>
      </c>
      <c r="G36" s="650">
        <v>62.303585466172692</v>
      </c>
    </row>
    <row r="37" spans="1:7" ht="12.95" customHeight="1" thickBot="1">
      <c r="A37" s="390" t="s">
        <v>1188</v>
      </c>
      <c r="B37" s="651">
        <v>53</v>
      </c>
      <c r="C37" s="650">
        <v>51.8</v>
      </c>
      <c r="D37" s="651">
        <v>53.1</v>
      </c>
      <c r="E37" s="650">
        <v>52.5</v>
      </c>
      <c r="F37" s="651">
        <v>52.200277407775118</v>
      </c>
      <c r="G37" s="650">
        <v>52.200277407775118</v>
      </c>
    </row>
    <row r="38" spans="1:7" ht="12.95" customHeight="1" thickBot="1">
      <c r="A38" s="390" t="s">
        <v>1187</v>
      </c>
      <c r="B38" s="400">
        <v>67.400000000000006</v>
      </c>
      <c r="C38" s="650">
        <v>64.3</v>
      </c>
      <c r="D38" s="400">
        <v>73.3</v>
      </c>
      <c r="E38" s="650">
        <v>70.3</v>
      </c>
      <c r="F38" s="400">
        <v>70.340972013457986</v>
      </c>
      <c r="G38" s="650">
        <v>67.599999999999994</v>
      </c>
    </row>
    <row r="39" spans="1:7" ht="12.95" customHeight="1" thickBot="1">
      <c r="A39" s="390" t="s">
        <v>1186</v>
      </c>
      <c r="B39" s="400">
        <v>43.5</v>
      </c>
      <c r="C39" s="650">
        <v>43.5</v>
      </c>
      <c r="D39" s="400">
        <v>70.599999999999994</v>
      </c>
      <c r="E39" s="650">
        <v>70.599999999999994</v>
      </c>
      <c r="F39" s="400">
        <v>61.833789962394306</v>
      </c>
      <c r="G39" s="650">
        <v>61.833789962394306</v>
      </c>
    </row>
    <row r="40" spans="1:7" ht="12.95" customHeight="1" thickBot="1">
      <c r="A40" s="390" t="s">
        <v>1185</v>
      </c>
      <c r="B40" s="400">
        <v>50.1</v>
      </c>
      <c r="C40" s="650">
        <v>50.1</v>
      </c>
      <c r="D40" s="400">
        <v>49.6</v>
      </c>
      <c r="E40" s="650">
        <v>49.6</v>
      </c>
      <c r="F40" s="400">
        <v>49.425038464169418</v>
      </c>
      <c r="G40" s="650">
        <v>49.425038464169418</v>
      </c>
    </row>
    <row r="41" spans="1:7" ht="12.95" customHeight="1" thickBot="1">
      <c r="A41" s="390" t="s">
        <v>1184</v>
      </c>
      <c r="B41" s="400">
        <v>83.7</v>
      </c>
      <c r="C41" s="650">
        <v>76.900000000000006</v>
      </c>
      <c r="D41" s="651">
        <v>99</v>
      </c>
      <c r="E41" s="650">
        <v>92.7</v>
      </c>
      <c r="F41" s="651">
        <v>109.53060505782909</v>
      </c>
      <c r="G41" s="650">
        <v>103.8</v>
      </c>
    </row>
    <row r="42" spans="1:7" ht="12.95" customHeight="1" thickBot="1">
      <c r="A42" s="390" t="s">
        <v>1183</v>
      </c>
      <c r="B42" s="400">
        <v>92.1</v>
      </c>
      <c r="C42" s="650">
        <v>92.1</v>
      </c>
      <c r="D42" s="400">
        <v>88.4</v>
      </c>
      <c r="E42" s="650">
        <v>93.3</v>
      </c>
      <c r="F42" s="400">
        <v>88.414924341786445</v>
      </c>
      <c r="G42" s="650">
        <v>93.3</v>
      </c>
    </row>
    <row r="43" spans="1:7" ht="12.95" customHeight="1" thickBot="1">
      <c r="A43" s="390" t="s">
        <v>1239</v>
      </c>
      <c r="B43" s="400">
        <v>69.3</v>
      </c>
      <c r="C43" s="650">
        <v>69.3</v>
      </c>
      <c r="D43" s="400">
        <v>57.3</v>
      </c>
      <c r="E43" s="650">
        <v>57.3</v>
      </c>
      <c r="F43" s="400">
        <v>59.077283706912539</v>
      </c>
      <c r="G43" s="650">
        <v>59.077283706912539</v>
      </c>
    </row>
    <row r="44" spans="1:7" ht="12.95" customHeight="1" thickBot="1">
      <c r="A44" s="390" t="s">
        <v>1238</v>
      </c>
      <c r="B44" s="400">
        <v>90.6</v>
      </c>
      <c r="C44" s="650">
        <v>77.3</v>
      </c>
      <c r="D44" s="400">
        <v>90.6</v>
      </c>
      <c r="E44" s="650">
        <v>72.2</v>
      </c>
      <c r="F44" s="400">
        <v>87.277427962010037</v>
      </c>
      <c r="G44" s="650">
        <v>70.3</v>
      </c>
    </row>
    <row r="45" spans="1:7" ht="12.95" customHeight="1" thickBot="1">
      <c r="A45" s="390" t="s">
        <v>1180</v>
      </c>
      <c r="B45" s="400">
        <v>39.1</v>
      </c>
      <c r="C45" s="650">
        <v>39.1</v>
      </c>
      <c r="D45" s="651">
        <v>57</v>
      </c>
      <c r="E45" s="35">
        <v>57</v>
      </c>
      <c r="F45" s="651">
        <v>62.867288523770021</v>
      </c>
      <c r="G45" s="35">
        <v>62.867288523770021</v>
      </c>
    </row>
    <row r="46" spans="1:7" ht="12.95" customHeight="1" thickBot="1">
      <c r="A46" s="390" t="s">
        <v>1179</v>
      </c>
      <c r="B46" s="400">
        <v>63.3</v>
      </c>
      <c r="C46" s="650">
        <v>63.3</v>
      </c>
      <c r="D46" s="400">
        <v>64.5</v>
      </c>
      <c r="E46" s="650">
        <v>64.5</v>
      </c>
      <c r="F46" s="400">
        <v>56.676536931468661</v>
      </c>
      <c r="G46" s="650">
        <v>56.676536931468661</v>
      </c>
    </row>
    <row r="47" spans="1:7" ht="12.95" customHeight="1" thickBot="1">
      <c r="A47" s="390" t="s">
        <v>1237</v>
      </c>
      <c r="B47" s="400">
        <v>83.4</v>
      </c>
      <c r="C47" s="650">
        <v>80.400000000000006</v>
      </c>
      <c r="D47" s="400">
        <v>56.4</v>
      </c>
      <c r="E47" s="650">
        <v>55.6</v>
      </c>
      <c r="F47" s="400">
        <v>38.916709978275932</v>
      </c>
      <c r="G47" s="650">
        <v>37.799999999999997</v>
      </c>
    </row>
    <row r="48" spans="1:7" ht="12.95" customHeight="1" thickBot="1">
      <c r="A48" s="390" t="s">
        <v>1236</v>
      </c>
      <c r="B48" s="400">
        <v>55.3</v>
      </c>
      <c r="C48" s="35">
        <v>53</v>
      </c>
      <c r="D48" s="400">
        <v>55.3</v>
      </c>
      <c r="E48" s="35">
        <v>53</v>
      </c>
      <c r="F48" s="400">
        <v>53.529798152282851</v>
      </c>
      <c r="G48" s="35">
        <v>50.6</v>
      </c>
    </row>
    <row r="49" spans="1:7" ht="12.95" customHeight="1" thickBot="1">
      <c r="A49" s="390" t="s">
        <v>1235</v>
      </c>
      <c r="B49" s="400">
        <v>66.599999999999994</v>
      </c>
      <c r="C49" s="650">
        <v>66.599999999999994</v>
      </c>
      <c r="D49" s="400">
        <v>59.1</v>
      </c>
      <c r="E49" s="650">
        <v>59.1</v>
      </c>
      <c r="F49" s="400">
        <v>60.347326559456938</v>
      </c>
      <c r="G49" s="650">
        <v>60.347326559456938</v>
      </c>
    </row>
    <row r="50" spans="1:7" ht="12.95" customHeight="1" thickBot="1">
      <c r="A50" s="390" t="s">
        <v>1234</v>
      </c>
      <c r="B50" s="400">
        <v>29.5</v>
      </c>
      <c r="C50" s="650">
        <v>28.1</v>
      </c>
      <c r="D50" s="400">
        <v>40.6</v>
      </c>
      <c r="E50" s="35">
        <v>38</v>
      </c>
      <c r="F50" s="400">
        <v>43.530718959822153</v>
      </c>
      <c r="G50" s="35">
        <v>41</v>
      </c>
    </row>
    <row r="51" spans="1:7" ht="12.95" customHeight="1" thickBot="1">
      <c r="A51" s="390" t="s">
        <v>1225</v>
      </c>
      <c r="B51" s="400">
        <v>62.3</v>
      </c>
      <c r="C51" s="650">
        <v>57.9</v>
      </c>
      <c r="D51" s="400">
        <v>56.9</v>
      </c>
      <c r="E51" s="650">
        <v>53.8</v>
      </c>
      <c r="F51" s="400" t="s">
        <v>1173</v>
      </c>
      <c r="G51" s="650" t="s">
        <v>1173</v>
      </c>
    </row>
    <row r="52" spans="1:7" ht="12.95" customHeight="1" thickBot="1">
      <c r="A52" s="390" t="s">
        <v>1233</v>
      </c>
      <c r="B52" s="400">
        <v>59.6</v>
      </c>
      <c r="C52" s="650">
        <v>59.6</v>
      </c>
      <c r="D52" s="400">
        <v>59.6</v>
      </c>
      <c r="E52" s="650">
        <v>59.6</v>
      </c>
      <c r="F52" s="400">
        <v>59.558477063298753</v>
      </c>
      <c r="G52" s="650">
        <v>59.558477063298753</v>
      </c>
    </row>
    <row r="53" spans="1:7" ht="12.95" customHeight="1" thickBot="1">
      <c r="A53" s="390" t="s">
        <v>1170</v>
      </c>
      <c r="B53" s="400">
        <v>34.5</v>
      </c>
      <c r="C53" s="650">
        <v>34.5</v>
      </c>
      <c r="D53" s="400">
        <v>29.8</v>
      </c>
      <c r="E53" s="650">
        <v>29.8</v>
      </c>
      <c r="F53" s="651">
        <v>16.030288384082475</v>
      </c>
      <c r="G53" s="35">
        <v>16.030288384082475</v>
      </c>
    </row>
    <row r="54" spans="1:7" ht="12.95" customHeight="1" thickBot="1">
      <c r="A54" s="390" t="s">
        <v>1232</v>
      </c>
      <c r="B54" s="651">
        <v>60</v>
      </c>
      <c r="C54" s="650">
        <v>59.4</v>
      </c>
      <c r="D54" s="651">
        <v>64.5</v>
      </c>
      <c r="E54" s="35">
        <v>64</v>
      </c>
      <c r="F54" s="400">
        <v>63.80747135590326</v>
      </c>
      <c r="G54" s="650">
        <v>63.4</v>
      </c>
    </row>
    <row r="55" spans="1:7" ht="12.95" customHeight="1" thickBot="1">
      <c r="A55" s="390" t="s">
        <v>1231</v>
      </c>
      <c r="B55" s="400">
        <v>60.3</v>
      </c>
      <c r="C55" s="650">
        <v>60.2</v>
      </c>
      <c r="D55" s="400">
        <v>63.9</v>
      </c>
      <c r="E55" s="650">
        <v>63.7</v>
      </c>
      <c r="F55" s="400">
        <v>64.5834563824925</v>
      </c>
      <c r="G55" s="650">
        <v>64.3</v>
      </c>
    </row>
    <row r="56" spans="1:7" ht="15">
      <c r="A56" s="1060" t="s">
        <v>1230</v>
      </c>
      <c r="B56" s="1060"/>
      <c r="C56" s="1060"/>
      <c r="D56" s="1060"/>
      <c r="E56" s="1060"/>
      <c r="F56" s="1060"/>
      <c r="G56" s="1060"/>
    </row>
  </sheetData>
  <mergeCells count="6">
    <mergeCell ref="A1:G1"/>
    <mergeCell ref="A56:G56"/>
    <mergeCell ref="A2:A3"/>
    <mergeCell ref="B2:C2"/>
    <mergeCell ref="D2:E2"/>
    <mergeCell ref="F2:G2"/>
  </mergeCell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5ED78-BB8B-42AA-862E-611A7CB7CC4D}">
  <sheetPr>
    <tabColor rgb="FFFFC000"/>
    <pageSetUpPr fitToPage="1"/>
  </sheetPr>
  <dimension ref="A1:I43"/>
  <sheetViews>
    <sheetView rightToLeft="1" view="pageBreakPreview" zoomScaleNormal="100" zoomScaleSheetLayoutView="100" workbookViewId="0">
      <selection activeCell="A25" sqref="A25"/>
    </sheetView>
  </sheetViews>
  <sheetFormatPr defaultRowHeight="15"/>
  <cols>
    <col min="1" max="1" width="15" style="644" customWidth="1"/>
    <col min="2" max="3" width="15" style="239" customWidth="1"/>
    <col min="4" max="4" width="15" style="644" customWidth="1"/>
    <col min="5" max="5" width="15" style="239" customWidth="1"/>
    <col min="6" max="9" width="15" style="644" customWidth="1"/>
    <col min="10" max="16384" width="9.140625" style="239"/>
  </cols>
  <sheetData>
    <row r="1" spans="1:9" ht="33" customHeight="1">
      <c r="A1" s="1076" t="s">
        <v>1266</v>
      </c>
      <c r="B1" s="1076"/>
      <c r="C1" s="1076"/>
      <c r="D1" s="1076"/>
      <c r="E1" s="1076"/>
      <c r="F1" s="1076"/>
      <c r="G1" s="1076"/>
      <c r="H1" s="1076"/>
      <c r="I1" s="1076"/>
    </row>
    <row r="2" spans="1:9" ht="44.25" customHeight="1" thickBot="1">
      <c r="A2" s="647" t="s">
        <v>1223</v>
      </c>
      <c r="B2" s="647" t="s">
        <v>1265</v>
      </c>
      <c r="C2" s="647" t="s">
        <v>1264</v>
      </c>
      <c r="D2" s="647" t="s">
        <v>1263</v>
      </c>
      <c r="E2" s="647" t="s">
        <v>1262</v>
      </c>
      <c r="F2" s="647" t="s">
        <v>1261</v>
      </c>
      <c r="G2" s="647" t="s">
        <v>1260</v>
      </c>
      <c r="H2" s="647" t="s">
        <v>1259</v>
      </c>
      <c r="I2" s="647" t="s">
        <v>40</v>
      </c>
    </row>
    <row r="3" spans="1:9" ht="26.25" customHeight="1" thickBot="1">
      <c r="A3" s="390" t="s">
        <v>1221</v>
      </c>
      <c r="B3" s="465">
        <v>4201800</v>
      </c>
      <c r="C3" s="645">
        <v>328</v>
      </c>
      <c r="D3" s="465">
        <v>1031374</v>
      </c>
      <c r="E3" s="645">
        <v>834344</v>
      </c>
      <c r="F3" s="465">
        <v>326837</v>
      </c>
      <c r="G3" s="645">
        <v>6101</v>
      </c>
      <c r="H3" s="465">
        <v>1574334</v>
      </c>
      <c r="I3" s="646">
        <f>SUM(B3:H3)</f>
        <v>7975118</v>
      </c>
    </row>
    <row r="4" spans="1:9" ht="26.25" customHeight="1" thickBot="1">
      <c r="A4" s="390" t="s">
        <v>1220</v>
      </c>
      <c r="B4" s="465">
        <v>2125397</v>
      </c>
      <c r="C4" s="645">
        <v>601787</v>
      </c>
      <c r="D4" s="465">
        <v>224300</v>
      </c>
      <c r="E4" s="645">
        <v>274362</v>
      </c>
      <c r="F4" s="465">
        <v>149606</v>
      </c>
      <c r="G4" s="645">
        <v>147993.81</v>
      </c>
      <c r="H4" s="465">
        <v>263353</v>
      </c>
      <c r="I4" s="646">
        <f>SUM(B4:H4)</f>
        <v>3786798.81</v>
      </c>
    </row>
    <row r="5" spans="1:9" ht="26.25" customHeight="1" thickBot="1">
      <c r="A5" s="390" t="s">
        <v>1219</v>
      </c>
      <c r="B5" s="465">
        <v>3167272.16</v>
      </c>
      <c r="C5" s="645">
        <v>692754</v>
      </c>
      <c r="D5" s="465">
        <v>838548.94499999995</v>
      </c>
      <c r="E5" s="645">
        <v>363353.17</v>
      </c>
      <c r="F5" s="465">
        <v>15385.156000000001</v>
      </c>
      <c r="G5" s="645">
        <v>107852.223</v>
      </c>
      <c r="H5" s="465">
        <v>825063.98</v>
      </c>
      <c r="I5" s="646">
        <f>SUM(B5:H5)</f>
        <v>6010229.6340000015</v>
      </c>
    </row>
    <row r="6" spans="1:9" ht="26.25" customHeight="1" thickBot="1">
      <c r="A6" s="390" t="s">
        <v>1218</v>
      </c>
      <c r="B6" s="465">
        <v>15391963</v>
      </c>
      <c r="C6" s="645">
        <v>1524053</v>
      </c>
      <c r="D6" s="465">
        <v>529906</v>
      </c>
      <c r="E6" s="645">
        <v>476452.5</v>
      </c>
      <c r="F6" s="465">
        <v>167050.79999999999</v>
      </c>
      <c r="G6" s="645">
        <v>80086.66</v>
      </c>
      <c r="H6" s="465">
        <v>870.83299999999997</v>
      </c>
      <c r="I6" s="646">
        <v>18170382.793000001</v>
      </c>
    </row>
    <row r="7" spans="1:9" ht="26.25" customHeight="1" thickBot="1">
      <c r="A7" s="390" t="s">
        <v>1217</v>
      </c>
      <c r="B7" s="465">
        <v>1743302.5</v>
      </c>
      <c r="C7" s="645">
        <v>538622.48</v>
      </c>
      <c r="D7" s="465">
        <v>451542.8</v>
      </c>
      <c r="E7" s="645">
        <v>202100.1</v>
      </c>
      <c r="F7" s="465">
        <v>72440.38</v>
      </c>
      <c r="G7" s="645">
        <v>251534.74</v>
      </c>
      <c r="H7" s="465">
        <v>716880</v>
      </c>
      <c r="I7" s="646">
        <v>3976423</v>
      </c>
    </row>
    <row r="8" spans="1:9" ht="26.25" customHeight="1" thickBot="1">
      <c r="A8" s="390" t="s">
        <v>1214</v>
      </c>
      <c r="B8" s="465">
        <v>1085477</v>
      </c>
      <c r="C8" s="645">
        <v>342401</v>
      </c>
      <c r="D8" s="465">
        <v>260301</v>
      </c>
      <c r="E8" s="645">
        <v>33131.83</v>
      </c>
      <c r="F8" s="465">
        <v>171908.6</v>
      </c>
      <c r="G8" s="645">
        <v>172252.1</v>
      </c>
      <c r="H8" s="465">
        <v>108564.74</v>
      </c>
      <c r="I8" s="646">
        <v>2174036.27</v>
      </c>
    </row>
    <row r="9" spans="1:9" ht="26.25" customHeight="1" thickBot="1">
      <c r="A9" s="390" t="s">
        <v>1213</v>
      </c>
      <c r="B9" s="465">
        <v>1204701</v>
      </c>
      <c r="C9" s="645" t="s">
        <v>1173</v>
      </c>
      <c r="D9" s="465">
        <v>270693</v>
      </c>
      <c r="E9" s="645">
        <v>100710.5</v>
      </c>
      <c r="F9" s="465">
        <v>49029</v>
      </c>
      <c r="G9" s="645">
        <v>65652.55</v>
      </c>
      <c r="H9" s="465">
        <v>642078.5</v>
      </c>
      <c r="I9" s="646">
        <v>2332864.5499999998</v>
      </c>
    </row>
    <row r="10" spans="1:9" ht="26.25" customHeight="1" thickBot="1">
      <c r="A10" s="390" t="s">
        <v>1212</v>
      </c>
      <c r="B10" s="465">
        <v>308100</v>
      </c>
      <c r="C10" s="645">
        <v>6359</v>
      </c>
      <c r="D10" s="465">
        <v>177170</v>
      </c>
      <c r="E10" s="645">
        <v>20045.332999999999</v>
      </c>
      <c r="F10" s="465">
        <v>28509.85</v>
      </c>
      <c r="G10" s="645">
        <v>10784.629000000001</v>
      </c>
      <c r="H10" s="465">
        <v>6316.7669999999998</v>
      </c>
      <c r="I10" s="646">
        <v>557285.57899999991</v>
      </c>
    </row>
    <row r="11" spans="1:9" ht="26.25" customHeight="1" thickBot="1">
      <c r="A11" s="390" t="s">
        <v>1211</v>
      </c>
      <c r="B11" s="465">
        <v>1379076</v>
      </c>
      <c r="C11" s="645">
        <v>267412</v>
      </c>
      <c r="D11" s="465">
        <v>217852</v>
      </c>
      <c r="E11" s="645">
        <v>333909</v>
      </c>
      <c r="F11" s="465">
        <v>40791</v>
      </c>
      <c r="G11" s="645">
        <v>54614.29</v>
      </c>
      <c r="H11" s="465">
        <v>738399</v>
      </c>
      <c r="I11" s="646">
        <v>3032053.29</v>
      </c>
    </row>
    <row r="12" spans="1:9" ht="26.25" customHeight="1" thickBot="1">
      <c r="A12" s="390" t="s">
        <v>1210</v>
      </c>
      <c r="B12" s="465">
        <v>22787455</v>
      </c>
      <c r="C12" s="645">
        <v>5190215</v>
      </c>
      <c r="D12" s="465">
        <v>3058776.5900000003</v>
      </c>
      <c r="E12" s="645">
        <v>3056018</v>
      </c>
      <c r="F12" s="465">
        <v>1179877</v>
      </c>
      <c r="G12" s="645">
        <v>21643.84</v>
      </c>
      <c r="H12" s="465">
        <v>10931058.166999999</v>
      </c>
      <c r="I12" s="646">
        <v>46225043.597000003</v>
      </c>
    </row>
    <row r="13" spans="1:9" ht="26.25" customHeight="1" thickBot="1">
      <c r="A13" s="390" t="s">
        <v>1209</v>
      </c>
      <c r="B13" s="465">
        <v>17318855</v>
      </c>
      <c r="C13" s="645">
        <v>6301238</v>
      </c>
      <c r="D13" s="465">
        <v>8058661</v>
      </c>
      <c r="E13" s="645">
        <v>5902561</v>
      </c>
      <c r="F13" s="465">
        <v>1829032</v>
      </c>
      <c r="G13" s="645">
        <v>1722918</v>
      </c>
      <c r="H13" s="465">
        <v>1679678</v>
      </c>
      <c r="I13" s="646">
        <v>42812943</v>
      </c>
    </row>
    <row r="14" spans="1:9" ht="26.25" customHeight="1" thickBot="1">
      <c r="A14" s="390" t="s">
        <v>1208</v>
      </c>
      <c r="B14" s="465">
        <v>2153454</v>
      </c>
      <c r="C14" s="645">
        <v>711659</v>
      </c>
      <c r="D14" s="465">
        <v>125005</v>
      </c>
      <c r="E14" s="645">
        <v>302607</v>
      </c>
      <c r="F14" s="465">
        <v>32952</v>
      </c>
      <c r="G14" s="645">
        <v>216302</v>
      </c>
      <c r="H14" s="465">
        <v>871491</v>
      </c>
      <c r="I14" s="646">
        <v>4413470</v>
      </c>
    </row>
    <row r="15" spans="1:9" ht="26.25" customHeight="1" thickBot="1">
      <c r="A15" s="390" t="s">
        <v>1207</v>
      </c>
      <c r="B15" s="465">
        <v>2103832</v>
      </c>
      <c r="C15" s="645">
        <v>126522</v>
      </c>
      <c r="D15" s="465">
        <v>457100</v>
      </c>
      <c r="E15" s="645">
        <v>63951</v>
      </c>
      <c r="F15" s="465">
        <v>318493.71999999997</v>
      </c>
      <c r="G15" s="645">
        <v>72582.740000000005</v>
      </c>
      <c r="H15" s="465">
        <v>930633</v>
      </c>
      <c r="I15" s="646">
        <v>4073114.46</v>
      </c>
    </row>
    <row r="16" spans="1:9" ht="26.25" customHeight="1" thickBot="1">
      <c r="A16" s="390" t="s">
        <v>1206</v>
      </c>
      <c r="B16" s="465">
        <v>33440</v>
      </c>
      <c r="C16" s="645">
        <v>6647</v>
      </c>
      <c r="D16" s="465">
        <v>20316</v>
      </c>
      <c r="E16" s="645" t="s">
        <v>1173</v>
      </c>
      <c r="F16" s="465">
        <v>12614</v>
      </c>
      <c r="G16" s="645" t="s">
        <v>1173</v>
      </c>
      <c r="H16" s="465">
        <v>25084</v>
      </c>
      <c r="I16" s="646">
        <v>98101</v>
      </c>
    </row>
    <row r="17" spans="1:9" ht="26.25" customHeight="1" thickBot="1">
      <c r="A17" s="390" t="s">
        <v>1205</v>
      </c>
      <c r="B17" s="465">
        <v>506923</v>
      </c>
      <c r="C17" s="645">
        <v>123136</v>
      </c>
      <c r="D17" s="465">
        <v>198603</v>
      </c>
      <c r="E17" s="645">
        <v>189322</v>
      </c>
      <c r="F17" s="465">
        <v>66982</v>
      </c>
      <c r="G17" s="645">
        <v>70670</v>
      </c>
      <c r="H17" s="465">
        <v>229544</v>
      </c>
      <c r="I17" s="646">
        <v>1385180</v>
      </c>
    </row>
    <row r="18" spans="1:9" ht="26.25" customHeight="1" thickBot="1">
      <c r="A18" s="390" t="s">
        <v>1204</v>
      </c>
      <c r="B18" s="465">
        <v>897438</v>
      </c>
      <c r="C18" s="645">
        <v>4416203</v>
      </c>
      <c r="D18" s="465">
        <v>18161</v>
      </c>
      <c r="E18" s="645">
        <v>1336519.3</v>
      </c>
      <c r="F18" s="465">
        <v>782487</v>
      </c>
      <c r="G18" s="645">
        <v>1705808</v>
      </c>
      <c r="H18" s="465">
        <v>320745.64399999997</v>
      </c>
      <c r="I18" s="646">
        <v>9477361.9440000001</v>
      </c>
    </row>
    <row r="19" spans="1:9" ht="26.25" customHeight="1" thickBot="1">
      <c r="A19" s="390" t="s">
        <v>1203</v>
      </c>
      <c r="B19" s="465">
        <v>48904307</v>
      </c>
      <c r="C19" s="645">
        <v>6039922</v>
      </c>
      <c r="D19" s="465">
        <v>3326712</v>
      </c>
      <c r="E19" s="645">
        <v>374762</v>
      </c>
      <c r="F19" s="465">
        <v>2896043</v>
      </c>
      <c r="G19" s="645">
        <v>2015013</v>
      </c>
      <c r="H19" s="465">
        <v>2831835</v>
      </c>
      <c r="I19" s="646">
        <v>66388594</v>
      </c>
    </row>
    <row r="20" spans="1:9" ht="26.25" customHeight="1" thickBot="1">
      <c r="A20" s="390" t="s">
        <v>1202</v>
      </c>
      <c r="B20" s="465">
        <v>9484812</v>
      </c>
      <c r="C20" s="645">
        <v>951969</v>
      </c>
      <c r="D20" s="465">
        <v>256526</v>
      </c>
      <c r="E20" s="645">
        <v>421457</v>
      </c>
      <c r="F20" s="465">
        <v>14634</v>
      </c>
      <c r="G20" s="645">
        <v>44360</v>
      </c>
      <c r="H20" s="465">
        <v>7354956</v>
      </c>
      <c r="I20" s="646">
        <v>18528714</v>
      </c>
    </row>
    <row r="21" spans="1:9" ht="26.25" customHeight="1" thickBot="1">
      <c r="A21" s="390" t="s">
        <v>1201</v>
      </c>
      <c r="B21" s="465">
        <v>465136</v>
      </c>
      <c r="C21" s="645">
        <v>19467</v>
      </c>
      <c r="D21" s="465">
        <v>111097</v>
      </c>
      <c r="E21" s="645">
        <v>32283</v>
      </c>
      <c r="F21" s="465">
        <v>22959</v>
      </c>
      <c r="G21" s="645">
        <v>21736.11</v>
      </c>
      <c r="H21" s="465">
        <v>67364</v>
      </c>
      <c r="I21" s="646">
        <v>740042.11</v>
      </c>
    </row>
    <row r="22" spans="1:9" ht="26.25" customHeight="1" thickBot="1">
      <c r="A22" s="390" t="s">
        <v>1200</v>
      </c>
      <c r="B22" s="465">
        <v>706000</v>
      </c>
      <c r="C22" s="645">
        <v>247300</v>
      </c>
      <c r="D22" s="465">
        <v>239886</v>
      </c>
      <c r="E22" s="645">
        <v>57854</v>
      </c>
      <c r="F22" s="465">
        <v>69425</v>
      </c>
      <c r="G22" s="645">
        <v>30767.465</v>
      </c>
      <c r="H22" s="465">
        <v>163006.70000000001</v>
      </c>
      <c r="I22" s="646">
        <v>1514239.165</v>
      </c>
    </row>
    <row r="23" spans="1:9" ht="26.25" customHeight="1" thickBot="1">
      <c r="A23" s="390" t="s">
        <v>1199</v>
      </c>
      <c r="B23" s="465">
        <v>138139</v>
      </c>
      <c r="C23" s="645">
        <v>47746</v>
      </c>
      <c r="D23" s="465">
        <v>30029</v>
      </c>
      <c r="E23" s="645">
        <v>10311</v>
      </c>
      <c r="F23" s="465">
        <v>47971</v>
      </c>
      <c r="G23" s="645">
        <v>3855.3480000000004</v>
      </c>
      <c r="H23" s="465">
        <v>23949</v>
      </c>
      <c r="I23" s="646">
        <v>302000.348</v>
      </c>
    </row>
    <row r="24" spans="1:9" ht="26.25" customHeight="1" thickBot="1">
      <c r="A24" s="390" t="s">
        <v>1198</v>
      </c>
      <c r="B24" s="465">
        <v>8292871</v>
      </c>
      <c r="C24" s="645">
        <v>1070484</v>
      </c>
      <c r="D24" s="465">
        <v>303717</v>
      </c>
      <c r="E24" s="645" t="s">
        <v>1173</v>
      </c>
      <c r="F24" s="465">
        <v>824403</v>
      </c>
      <c r="G24" s="645">
        <v>5938659</v>
      </c>
      <c r="H24" s="465">
        <v>7476834</v>
      </c>
      <c r="I24" s="646">
        <v>23906968</v>
      </c>
    </row>
    <row r="25" spans="1:9" ht="26.25" customHeight="1" thickBot="1">
      <c r="A25" s="390" t="s">
        <v>1197</v>
      </c>
      <c r="B25" s="465">
        <v>5908024.1699999999</v>
      </c>
      <c r="C25" s="645">
        <v>820495</v>
      </c>
      <c r="D25" s="465">
        <v>845316.13</v>
      </c>
      <c r="E25" s="645">
        <v>263648.3</v>
      </c>
      <c r="F25" s="465">
        <v>29458</v>
      </c>
      <c r="G25" s="645">
        <v>351676</v>
      </c>
      <c r="H25" s="465">
        <v>497205.8</v>
      </c>
      <c r="I25" s="646">
        <v>8715823.3999999985</v>
      </c>
    </row>
    <row r="26" spans="1:9" ht="26.25" customHeight="1" thickBot="1">
      <c r="A26" s="390" t="s">
        <v>1196</v>
      </c>
      <c r="B26" s="465">
        <v>788405</v>
      </c>
      <c r="C26" s="645">
        <v>1</v>
      </c>
      <c r="D26" s="465">
        <v>220943</v>
      </c>
      <c r="E26" s="645">
        <v>78444</v>
      </c>
      <c r="F26" s="465">
        <v>103990</v>
      </c>
      <c r="G26" s="645">
        <v>61203</v>
      </c>
      <c r="H26" s="465">
        <v>573953</v>
      </c>
      <c r="I26" s="646">
        <v>1826939</v>
      </c>
    </row>
    <row r="27" spans="1:9" ht="26.25" customHeight="1" thickBot="1">
      <c r="A27" s="390" t="s">
        <v>1195</v>
      </c>
      <c r="B27" s="465">
        <v>1013883</v>
      </c>
      <c r="C27" s="645">
        <v>17188</v>
      </c>
      <c r="D27" s="465">
        <v>463213</v>
      </c>
      <c r="E27" s="645">
        <v>53156</v>
      </c>
      <c r="F27" s="465">
        <v>151091</v>
      </c>
      <c r="G27" s="645">
        <v>78895.89</v>
      </c>
      <c r="H27" s="465">
        <v>60717.8</v>
      </c>
      <c r="I27" s="646">
        <v>1838144.69</v>
      </c>
    </row>
    <row r="28" spans="1:9" ht="26.25" customHeight="1" thickBot="1">
      <c r="A28" s="390" t="s">
        <v>1194</v>
      </c>
      <c r="B28" s="465">
        <v>23019819</v>
      </c>
      <c r="C28" s="645">
        <v>1451910</v>
      </c>
      <c r="D28" s="465">
        <v>1809149.7</v>
      </c>
      <c r="E28" s="645">
        <v>153268</v>
      </c>
      <c r="F28" s="465">
        <v>366201</v>
      </c>
      <c r="G28" s="645">
        <v>751397.57000000007</v>
      </c>
      <c r="H28" s="465">
        <v>815497</v>
      </c>
      <c r="I28" s="646">
        <v>28367242.27</v>
      </c>
    </row>
    <row r="29" spans="1:9" ht="26.25" customHeight="1" thickBot="1">
      <c r="A29" s="390" t="s">
        <v>1193</v>
      </c>
      <c r="B29" s="465">
        <v>2153018.5</v>
      </c>
      <c r="C29" s="645">
        <v>648929</v>
      </c>
      <c r="D29" s="465">
        <v>262032</v>
      </c>
      <c r="E29" s="645">
        <v>173651</v>
      </c>
      <c r="F29" s="465">
        <v>41816</v>
      </c>
      <c r="G29" s="645">
        <v>140743.1</v>
      </c>
      <c r="H29" s="465">
        <v>101551</v>
      </c>
      <c r="I29" s="646">
        <v>3521740.6</v>
      </c>
    </row>
    <row r="30" spans="1:9" ht="26.25" customHeight="1" thickBot="1">
      <c r="A30" s="390" t="s">
        <v>1192</v>
      </c>
      <c r="B30" s="465">
        <v>2499015</v>
      </c>
      <c r="C30" s="645">
        <v>683016</v>
      </c>
      <c r="D30" s="465">
        <v>682648</v>
      </c>
      <c r="E30" s="645">
        <v>76792</v>
      </c>
      <c r="F30" s="465">
        <v>329978</v>
      </c>
      <c r="G30" s="645">
        <v>136812.6</v>
      </c>
      <c r="H30" s="465">
        <v>605759</v>
      </c>
      <c r="I30" s="646">
        <v>5014020.5999999996</v>
      </c>
    </row>
    <row r="31" spans="1:9" ht="26.25" customHeight="1" thickBot="1">
      <c r="A31" s="390" t="s">
        <v>1191</v>
      </c>
      <c r="B31" s="465">
        <v>451584</v>
      </c>
      <c r="C31" s="645">
        <v>88585</v>
      </c>
      <c r="D31" s="465">
        <v>122482</v>
      </c>
      <c r="E31" s="645">
        <v>20457</v>
      </c>
      <c r="F31" s="465">
        <v>20937</v>
      </c>
      <c r="G31" s="645">
        <v>5608430.4500000002</v>
      </c>
      <c r="H31" s="465">
        <v>52862</v>
      </c>
      <c r="I31" s="646">
        <v>6365337.4500000002</v>
      </c>
    </row>
    <row r="32" spans="1:9" ht="26.25" customHeight="1" thickBot="1">
      <c r="A32" s="390" t="s">
        <v>1190</v>
      </c>
      <c r="B32" s="465">
        <v>6186313</v>
      </c>
      <c r="C32" s="645">
        <v>2741209.8</v>
      </c>
      <c r="D32" s="465">
        <v>1154413.8669999999</v>
      </c>
      <c r="E32" s="645">
        <v>1804668.24</v>
      </c>
      <c r="F32" s="465">
        <v>592648.95999999996</v>
      </c>
      <c r="G32" s="645">
        <v>678609.77</v>
      </c>
      <c r="H32" s="465">
        <v>297578.08299999998</v>
      </c>
      <c r="I32" s="646">
        <v>13455441.720000003</v>
      </c>
    </row>
    <row r="33" spans="1:9" ht="26.25" customHeight="1" thickBot="1">
      <c r="A33" s="390" t="s">
        <v>1189</v>
      </c>
      <c r="B33" s="465">
        <v>3785314</v>
      </c>
      <c r="C33" s="645">
        <v>264194</v>
      </c>
      <c r="D33" s="465">
        <v>396881</v>
      </c>
      <c r="E33" s="645">
        <v>192052.3</v>
      </c>
      <c r="F33" s="465">
        <v>1770632</v>
      </c>
      <c r="G33" s="645">
        <v>118084.8</v>
      </c>
      <c r="H33" s="465">
        <v>853830</v>
      </c>
      <c r="I33" s="646">
        <v>7380988.0999999996</v>
      </c>
    </row>
    <row r="34" spans="1:9" ht="26.25" customHeight="1" thickBot="1">
      <c r="A34" s="390" t="s">
        <v>1188</v>
      </c>
      <c r="B34" s="465">
        <v>1602415</v>
      </c>
      <c r="C34" s="645">
        <v>67533</v>
      </c>
      <c r="D34" s="465">
        <v>295782</v>
      </c>
      <c r="E34" s="645">
        <v>132175</v>
      </c>
      <c r="F34" s="465">
        <v>82440</v>
      </c>
      <c r="G34" s="645">
        <v>56488.289999999994</v>
      </c>
      <c r="H34" s="465">
        <v>174205.66699999999</v>
      </c>
      <c r="I34" s="646">
        <v>2411038.9569999999</v>
      </c>
    </row>
    <row r="35" spans="1:9" ht="26.25" customHeight="1" thickBot="1">
      <c r="A35" s="390" t="s">
        <v>1187</v>
      </c>
      <c r="B35" s="465">
        <v>9483604</v>
      </c>
      <c r="C35" s="645">
        <v>3576046</v>
      </c>
      <c r="D35" s="465">
        <v>862608.44099999999</v>
      </c>
      <c r="E35" s="645">
        <v>91011</v>
      </c>
      <c r="F35" s="465" t="s">
        <v>1173</v>
      </c>
      <c r="G35" s="645">
        <v>76170.070000000007</v>
      </c>
      <c r="H35" s="465" t="s">
        <v>1173</v>
      </c>
      <c r="I35" s="646">
        <v>14089439.511</v>
      </c>
    </row>
    <row r="36" spans="1:9" ht="26.25" customHeight="1" thickBot="1">
      <c r="A36" s="390" t="s">
        <v>1186</v>
      </c>
      <c r="B36" s="465">
        <v>14685693</v>
      </c>
      <c r="C36" s="645">
        <v>102224</v>
      </c>
      <c r="D36" s="465">
        <v>8523716.7777777798</v>
      </c>
      <c r="E36" s="645">
        <v>1262017</v>
      </c>
      <c r="F36" s="465">
        <v>366590</v>
      </c>
      <c r="G36" s="645" t="s">
        <v>1173</v>
      </c>
      <c r="H36" s="465">
        <v>7141572</v>
      </c>
      <c r="I36" s="646">
        <v>32081812.77777778</v>
      </c>
    </row>
    <row r="37" spans="1:9" ht="26.25" customHeight="1" thickBot="1">
      <c r="A37" s="390" t="s">
        <v>1185</v>
      </c>
      <c r="B37" s="465">
        <v>47479537</v>
      </c>
      <c r="C37" s="645">
        <v>4674606</v>
      </c>
      <c r="D37" s="465">
        <v>20500094</v>
      </c>
      <c r="E37" s="645">
        <v>1806330.7120000001</v>
      </c>
      <c r="F37" s="465">
        <v>1013090</v>
      </c>
      <c r="G37" s="645">
        <v>14400</v>
      </c>
      <c r="H37" s="465">
        <v>44725880</v>
      </c>
      <c r="I37" s="646">
        <v>120213937.712</v>
      </c>
    </row>
    <row r="38" spans="1:9" ht="26.25" customHeight="1" thickBot="1">
      <c r="A38" s="390" t="s">
        <v>1239</v>
      </c>
      <c r="B38" s="465">
        <v>1595814</v>
      </c>
      <c r="C38" s="645">
        <v>104493</v>
      </c>
      <c r="D38" s="465">
        <v>441342</v>
      </c>
      <c r="E38" s="645">
        <v>72743</v>
      </c>
      <c r="F38" s="465">
        <v>487005.38</v>
      </c>
      <c r="G38" s="645">
        <v>44594.707000000002</v>
      </c>
      <c r="H38" s="465" t="s">
        <v>1173</v>
      </c>
      <c r="I38" s="646">
        <v>2745992.0869999998</v>
      </c>
    </row>
    <row r="39" spans="1:9" ht="26.25" customHeight="1" thickBot="1">
      <c r="A39" s="390" t="s">
        <v>1180</v>
      </c>
      <c r="B39" s="465">
        <v>859451</v>
      </c>
      <c r="C39" s="645">
        <v>247640</v>
      </c>
      <c r="D39" s="465">
        <v>288597</v>
      </c>
      <c r="E39" s="645">
        <v>29795</v>
      </c>
      <c r="F39" s="465">
        <v>59020</v>
      </c>
      <c r="G39" s="645">
        <v>46416.82</v>
      </c>
      <c r="H39" s="465">
        <v>101747</v>
      </c>
      <c r="I39" s="646">
        <v>1632666.82</v>
      </c>
    </row>
    <row r="40" spans="1:9" ht="26.25" customHeight="1" thickBot="1">
      <c r="A40" s="390" t="s">
        <v>1179</v>
      </c>
      <c r="B40" s="465">
        <v>139148</v>
      </c>
      <c r="C40" s="645">
        <v>3937</v>
      </c>
      <c r="D40" s="465">
        <v>4743</v>
      </c>
      <c r="E40" s="645" t="s">
        <v>1173</v>
      </c>
      <c r="F40" s="465" t="s">
        <v>1173</v>
      </c>
      <c r="G40" s="645" t="s">
        <v>1173</v>
      </c>
      <c r="H40" s="465" t="s">
        <v>1173</v>
      </c>
      <c r="I40" s="646">
        <v>147828</v>
      </c>
    </row>
    <row r="41" spans="1:9" ht="26.25" customHeight="1" thickBot="1">
      <c r="A41" s="390" t="s">
        <v>1176</v>
      </c>
      <c r="B41" s="465">
        <v>72627</v>
      </c>
      <c r="C41" s="645">
        <v>18171</v>
      </c>
      <c r="D41" s="465">
        <v>8237</v>
      </c>
      <c r="E41" s="645">
        <v>2327</v>
      </c>
      <c r="F41" s="465">
        <v>60714</v>
      </c>
      <c r="G41" s="645">
        <v>1084.0219999999999</v>
      </c>
      <c r="H41" s="465">
        <v>33940</v>
      </c>
      <c r="I41" s="646">
        <v>197100.022</v>
      </c>
    </row>
    <row r="42" spans="1:9" ht="26.25" customHeight="1">
      <c r="A42" s="402" t="s">
        <v>1175</v>
      </c>
      <c r="B42" s="670">
        <v>4096730</v>
      </c>
      <c r="C42" s="671">
        <v>650790.30000000005</v>
      </c>
      <c r="D42" s="670">
        <v>1259834</v>
      </c>
      <c r="E42" s="671">
        <v>59179</v>
      </c>
      <c r="F42" s="670">
        <v>274144</v>
      </c>
      <c r="G42" s="671" t="s">
        <v>1173</v>
      </c>
      <c r="H42" s="670">
        <v>1137229</v>
      </c>
      <c r="I42" s="669">
        <v>7477906.2999999998</v>
      </c>
    </row>
    <row r="43" spans="1:9">
      <c r="A43" s="1060" t="s">
        <v>1230</v>
      </c>
      <c r="B43" s="1060"/>
      <c r="C43" s="1060"/>
      <c r="D43" s="1060"/>
      <c r="E43" s="1060"/>
      <c r="F43" s="1060"/>
      <c r="G43" s="1060"/>
      <c r="I43" s="668"/>
    </row>
  </sheetData>
  <mergeCells count="2">
    <mergeCell ref="A1:I1"/>
    <mergeCell ref="A43:G43"/>
  </mergeCells>
  <pageMargins left="0.7" right="0.7" top="0.75" bottom="0.75" header="0.3" footer="0.3"/>
  <pageSetup paperSize="9" scale="65"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C3615-F64C-4C4B-B514-31807319E189}">
  <sheetPr>
    <tabColor rgb="FFFFC000"/>
    <pageSetUpPr fitToPage="1"/>
  </sheetPr>
  <dimension ref="A1:IU45"/>
  <sheetViews>
    <sheetView rightToLeft="1" view="pageBreakPreview" zoomScale="106" zoomScaleNormal="106" zoomScaleSheetLayoutView="106" workbookViewId="0">
      <pane ySplit="1" topLeftCell="A2" activePane="bottomLeft" state="frozen"/>
      <selection activeCell="A25" sqref="A25"/>
      <selection pane="bottomLeft" activeCell="A25" sqref="A25"/>
    </sheetView>
  </sheetViews>
  <sheetFormatPr defaultColWidth="15.42578125" defaultRowHeight="15"/>
  <cols>
    <col min="1" max="1" width="15" style="644" bestFit="1" customWidth="1"/>
    <col min="2" max="2" width="17" style="644" customWidth="1"/>
    <col min="3" max="3" width="19.5703125" style="644" customWidth="1"/>
    <col min="4" max="4" width="18.7109375" style="239" customWidth="1"/>
    <col min="5" max="5" width="21.85546875" style="239" customWidth="1"/>
    <col min="6" max="6" width="14.140625" style="239" customWidth="1"/>
    <col min="7" max="220" width="9.140625" style="239" customWidth="1"/>
    <col min="221" max="221" width="24" style="239" bestFit="1" customWidth="1"/>
    <col min="222" max="224" width="0" style="239" hidden="1" customWidth="1"/>
    <col min="225" max="225" width="23.5703125" style="239" customWidth="1"/>
    <col min="226" max="226" width="18.42578125" style="239" customWidth="1"/>
    <col min="227" max="227" width="10.42578125" style="239" bestFit="1" customWidth="1"/>
    <col min="228" max="228" width="29.140625" style="239" bestFit="1" customWidth="1"/>
    <col min="229" max="229" width="26" style="239" bestFit="1" customWidth="1"/>
    <col min="230" max="230" width="18.42578125" style="239" customWidth="1"/>
    <col min="231" max="253" width="7.85546875" style="239" customWidth="1"/>
    <col min="254" max="254" width="7.140625" style="239" customWidth="1"/>
    <col min="255" max="16384" width="15.42578125" style="239"/>
  </cols>
  <sheetData>
    <row r="1" spans="1:5" ht="24">
      <c r="A1" s="682" t="s">
        <v>1279</v>
      </c>
      <c r="B1" s="681"/>
      <c r="C1" s="681"/>
      <c r="D1" s="681"/>
      <c r="E1" s="681"/>
    </row>
    <row r="2" spans="1:5" ht="63.75" thickBot="1">
      <c r="A2" s="680" t="s">
        <v>1223</v>
      </c>
      <c r="B2" s="647" t="s">
        <v>1278</v>
      </c>
      <c r="C2" s="647" t="s">
        <v>1277</v>
      </c>
      <c r="D2" s="647" t="s">
        <v>1276</v>
      </c>
      <c r="E2" s="647" t="s">
        <v>1275</v>
      </c>
    </row>
    <row r="3" spans="1:5" ht="16.350000000000001" customHeight="1" thickBot="1">
      <c r="A3" s="679" t="s">
        <v>1221</v>
      </c>
      <c r="B3" s="652">
        <v>7.8029999999999999</v>
      </c>
      <c r="C3" s="675" t="s">
        <v>1173</v>
      </c>
      <c r="D3" s="652" t="s">
        <v>1173</v>
      </c>
      <c r="E3" s="675" t="s">
        <v>1173</v>
      </c>
    </row>
    <row r="4" spans="1:5" ht="16.350000000000001" customHeight="1" thickBot="1">
      <c r="A4" s="679" t="s">
        <v>1220</v>
      </c>
      <c r="B4" s="652">
        <v>9.4760000000000009</v>
      </c>
      <c r="C4" s="675">
        <v>0.71099999999999997</v>
      </c>
      <c r="D4" s="652" t="s">
        <v>1173</v>
      </c>
      <c r="E4" s="675" t="s">
        <v>1173</v>
      </c>
    </row>
    <row r="5" spans="1:5" ht="16.350000000000001" customHeight="1" thickBot="1">
      <c r="A5" s="679" t="s">
        <v>1219</v>
      </c>
      <c r="B5" s="652">
        <v>8.5709999999999997</v>
      </c>
      <c r="C5" s="675">
        <v>0.5</v>
      </c>
      <c r="D5" s="652">
        <v>8.5709999999999997</v>
      </c>
      <c r="E5" s="675">
        <v>0.5</v>
      </c>
    </row>
    <row r="6" spans="1:5" ht="16.350000000000001" customHeight="1" thickBot="1">
      <c r="A6" s="679" t="s">
        <v>1218</v>
      </c>
      <c r="B6" s="645">
        <v>8.9939999999999998</v>
      </c>
      <c r="C6" s="675">
        <v>1.61</v>
      </c>
      <c r="D6" s="645">
        <v>8.9939999999999998</v>
      </c>
      <c r="E6" s="675">
        <v>1.61</v>
      </c>
    </row>
    <row r="7" spans="1:5" ht="16.350000000000001" customHeight="1" thickBot="1">
      <c r="A7" s="679" t="s">
        <v>1217</v>
      </c>
      <c r="B7" s="652">
        <v>5.8609999999999998</v>
      </c>
      <c r="C7" s="675">
        <v>0.61199999999999999</v>
      </c>
      <c r="D7" s="652">
        <v>5.8609999999999998</v>
      </c>
      <c r="E7" s="675">
        <v>0.61199999999999999</v>
      </c>
    </row>
    <row r="8" spans="1:5" ht="16.350000000000001" customHeight="1" thickBot="1">
      <c r="A8" s="679" t="s">
        <v>1216</v>
      </c>
      <c r="B8" s="652">
        <v>7.0679999999999996</v>
      </c>
      <c r="C8" s="675">
        <v>0.71699999999999997</v>
      </c>
      <c r="D8" s="652">
        <v>7.0679999999999996</v>
      </c>
      <c r="E8" s="675">
        <v>0.71699999999999997</v>
      </c>
    </row>
    <row r="9" spans="1:5" ht="16.350000000000001" customHeight="1" thickBot="1">
      <c r="A9" s="679" t="s">
        <v>1215</v>
      </c>
      <c r="B9" s="652">
        <v>5.6369999999999996</v>
      </c>
      <c r="C9" s="675">
        <v>0.36199999999999999</v>
      </c>
      <c r="D9" s="652">
        <v>5.6369999999999996</v>
      </c>
      <c r="E9" s="675">
        <v>0.36199999999999999</v>
      </c>
    </row>
    <row r="10" spans="1:5" ht="16.350000000000001" customHeight="1" thickBot="1">
      <c r="A10" s="679" t="s">
        <v>1214</v>
      </c>
      <c r="B10" s="652">
        <v>8.1999999999999993</v>
      </c>
      <c r="C10" s="675">
        <v>8.1000000000000003E-2</v>
      </c>
      <c r="D10" s="652" t="s">
        <v>1173</v>
      </c>
      <c r="E10" s="675" t="s">
        <v>1173</v>
      </c>
    </row>
    <row r="11" spans="1:5" ht="20.25" customHeight="1" thickBot="1">
      <c r="A11" s="679" t="s">
        <v>1274</v>
      </c>
      <c r="B11" s="652">
        <v>9.2230000000000008</v>
      </c>
      <c r="C11" s="675">
        <v>0.23799999999999999</v>
      </c>
      <c r="D11" s="652">
        <v>9.2230000000000008</v>
      </c>
      <c r="E11" s="675">
        <v>0.23799999999999999</v>
      </c>
    </row>
    <row r="12" spans="1:5" ht="16.350000000000001" customHeight="1" thickBot="1">
      <c r="A12" s="679" t="s">
        <v>1212</v>
      </c>
      <c r="B12" s="652">
        <v>5.7389999999999999</v>
      </c>
      <c r="C12" s="675">
        <v>0.126</v>
      </c>
      <c r="D12" s="652">
        <v>5.7389999999999999</v>
      </c>
      <c r="E12" s="675">
        <v>0.126</v>
      </c>
    </row>
    <row r="13" spans="1:5" ht="16.350000000000001" customHeight="1" thickBot="1">
      <c r="A13" s="679" t="s">
        <v>1273</v>
      </c>
      <c r="B13" s="652">
        <v>8.1780000000000008</v>
      </c>
      <c r="C13" s="675">
        <v>0.42199999999999999</v>
      </c>
      <c r="D13" s="652">
        <v>8.1780000000000008</v>
      </c>
      <c r="E13" s="675">
        <v>0.42199999999999999</v>
      </c>
    </row>
    <row r="14" spans="1:5" ht="16.350000000000001" customHeight="1" thickBot="1">
      <c r="A14" s="679" t="s">
        <v>1272</v>
      </c>
      <c r="B14" s="652">
        <v>10.438000000000001</v>
      </c>
      <c r="C14" s="675">
        <v>0.77200000000000002</v>
      </c>
      <c r="D14" s="652" t="s">
        <v>1173</v>
      </c>
      <c r="E14" s="675" t="s">
        <v>1173</v>
      </c>
    </row>
    <row r="15" spans="1:5" ht="16.350000000000001" customHeight="1" thickBot="1">
      <c r="A15" s="679" t="s">
        <v>1271</v>
      </c>
      <c r="B15" s="652">
        <v>11.052</v>
      </c>
      <c r="C15" s="675">
        <v>0.32400000000000001</v>
      </c>
      <c r="D15" s="652">
        <v>11.052</v>
      </c>
      <c r="E15" s="675">
        <v>0.32400000000000001</v>
      </c>
    </row>
    <row r="16" spans="1:5" ht="16.350000000000001" customHeight="1" thickBot="1">
      <c r="A16" s="679" t="s">
        <v>1270</v>
      </c>
      <c r="B16" s="652">
        <v>5.6989999999999998</v>
      </c>
      <c r="C16" s="675">
        <v>0.40500000000000003</v>
      </c>
      <c r="D16" s="652" t="s">
        <v>1173</v>
      </c>
      <c r="E16" s="675" t="s">
        <v>1173</v>
      </c>
    </row>
    <row r="17" spans="1:5" ht="16.350000000000001" customHeight="1" thickBot="1">
      <c r="A17" s="679" t="s">
        <v>1269</v>
      </c>
      <c r="B17" s="652">
        <v>5.3440000000000003</v>
      </c>
      <c r="C17" s="675">
        <v>0.214</v>
      </c>
      <c r="D17" s="652">
        <v>5.3440000000000003</v>
      </c>
      <c r="E17" s="675">
        <v>0.214</v>
      </c>
    </row>
    <row r="18" spans="1:5" ht="16.350000000000001" customHeight="1" thickBot="1">
      <c r="A18" s="679" t="s">
        <v>1206</v>
      </c>
      <c r="B18" s="652">
        <v>8.1440000000000001</v>
      </c>
      <c r="C18" s="675">
        <v>0.16400000000000001</v>
      </c>
      <c r="D18" s="652">
        <v>8.1440000000000001</v>
      </c>
      <c r="E18" s="675">
        <v>0.16400000000000001</v>
      </c>
    </row>
    <row r="19" spans="1:5" ht="16.350000000000001" customHeight="1" thickBot="1">
      <c r="A19" s="679" t="s">
        <v>1205</v>
      </c>
      <c r="B19" s="652">
        <v>5.1980000000000004</v>
      </c>
      <c r="C19" s="675">
        <v>0.8</v>
      </c>
      <c r="D19" s="652">
        <v>5.1980000000000004</v>
      </c>
      <c r="E19" s="675">
        <v>0.8</v>
      </c>
    </row>
    <row r="20" spans="1:5" ht="16.350000000000001" customHeight="1" thickBot="1">
      <c r="A20" s="679" t="s">
        <v>1204</v>
      </c>
      <c r="B20" s="652">
        <v>7.0819999999999999</v>
      </c>
      <c r="C20" s="675">
        <v>0.248</v>
      </c>
      <c r="D20" s="652" t="s">
        <v>1173</v>
      </c>
      <c r="E20" s="675" t="s">
        <v>1173</v>
      </c>
    </row>
    <row r="21" spans="1:5" ht="16.350000000000001" customHeight="1" thickBot="1">
      <c r="A21" s="679" t="s">
        <v>1203</v>
      </c>
      <c r="B21" s="652">
        <v>9.6820000000000004</v>
      </c>
      <c r="C21" s="675">
        <v>0.36099999999999999</v>
      </c>
      <c r="D21" s="652" t="s">
        <v>1173</v>
      </c>
      <c r="E21" s="675" t="s">
        <v>1173</v>
      </c>
    </row>
    <row r="22" spans="1:5" ht="16.350000000000001" customHeight="1" thickBot="1">
      <c r="A22" s="679" t="s">
        <v>1268</v>
      </c>
      <c r="B22" s="652">
        <v>5.8150000000000004</v>
      </c>
      <c r="C22" s="675">
        <v>0.80100000000000005</v>
      </c>
      <c r="D22" s="652">
        <v>5.8150000000000004</v>
      </c>
      <c r="E22" s="675">
        <v>0.80100000000000005</v>
      </c>
    </row>
    <row r="23" spans="1:5" ht="16.350000000000001" customHeight="1" thickBot="1">
      <c r="A23" s="679" t="s">
        <v>1201</v>
      </c>
      <c r="B23" s="652">
        <v>6.2830000000000004</v>
      </c>
      <c r="C23" s="675">
        <v>0.32100000000000001</v>
      </c>
      <c r="D23" s="652">
        <v>6.2830000000000004</v>
      </c>
      <c r="E23" s="675">
        <v>0.32100000000000001</v>
      </c>
    </row>
    <row r="24" spans="1:5" ht="16.350000000000001" customHeight="1" thickBot="1">
      <c r="A24" s="679" t="s">
        <v>1200</v>
      </c>
      <c r="B24" s="652">
        <v>5.3630000000000004</v>
      </c>
      <c r="C24" s="675">
        <v>9.8000000000000004E-2</v>
      </c>
      <c r="D24" s="652">
        <v>5.3630000000000004</v>
      </c>
      <c r="E24" s="675">
        <v>9.8000000000000004E-2</v>
      </c>
    </row>
    <row r="25" spans="1:5" ht="16.350000000000001" customHeight="1" thickBot="1">
      <c r="A25" s="679" t="s">
        <v>1199</v>
      </c>
      <c r="B25" s="652">
        <v>4.8769999999999998</v>
      </c>
      <c r="C25" s="675">
        <v>0.221</v>
      </c>
      <c r="D25" s="652">
        <v>4.8769999999999998</v>
      </c>
      <c r="E25" s="675">
        <v>0.221</v>
      </c>
    </row>
    <row r="26" spans="1:5" ht="16.350000000000001" customHeight="1" thickBot="1">
      <c r="A26" s="679" t="s">
        <v>1198</v>
      </c>
      <c r="B26" s="652">
        <v>3.052</v>
      </c>
      <c r="C26" s="675">
        <v>0.51200000000000001</v>
      </c>
      <c r="D26" s="652">
        <v>3.052</v>
      </c>
      <c r="E26" s="675">
        <v>0.51200000000000001</v>
      </c>
    </row>
    <row r="27" spans="1:5" ht="16.350000000000001" customHeight="1" thickBot="1">
      <c r="A27" s="679" t="s">
        <v>1197</v>
      </c>
      <c r="B27" s="652">
        <v>9.6630000000000003</v>
      </c>
      <c r="C27" s="675">
        <v>0.64500000000000002</v>
      </c>
      <c r="D27" s="652" t="s">
        <v>1173</v>
      </c>
      <c r="E27" s="675" t="s">
        <v>1173</v>
      </c>
    </row>
    <row r="28" spans="1:5" ht="16.350000000000001" customHeight="1" thickBot="1">
      <c r="A28" s="679" t="s">
        <v>1196</v>
      </c>
      <c r="B28" s="652">
        <v>8.1319999999999997</v>
      </c>
      <c r="C28" s="675" t="s">
        <v>1173</v>
      </c>
      <c r="D28" s="652" t="s">
        <v>1173</v>
      </c>
      <c r="E28" s="675" t="s">
        <v>1173</v>
      </c>
    </row>
    <row r="29" spans="1:5" ht="16.350000000000001" customHeight="1" thickBot="1">
      <c r="A29" s="679" t="s">
        <v>1195</v>
      </c>
      <c r="B29" s="652">
        <v>8.4870000000000001</v>
      </c>
      <c r="C29" s="676">
        <v>3.7999999999999999E-2</v>
      </c>
      <c r="D29" s="652">
        <v>8.4870000000000001</v>
      </c>
      <c r="E29" s="676">
        <v>3.7999999999999999E-2</v>
      </c>
    </row>
    <row r="30" spans="1:5" ht="16.350000000000001" customHeight="1" thickBot="1">
      <c r="A30" s="679" t="s">
        <v>1194</v>
      </c>
      <c r="B30" s="652">
        <v>4.6660000000000004</v>
      </c>
      <c r="C30" s="675">
        <v>0.495</v>
      </c>
      <c r="D30" s="652">
        <v>4.6920000000000002</v>
      </c>
      <c r="E30" s="675">
        <v>0.495</v>
      </c>
    </row>
    <row r="31" spans="1:5" ht="16.350000000000001" customHeight="1" thickBot="1">
      <c r="A31" s="679" t="s">
        <v>1193</v>
      </c>
      <c r="B31" s="645">
        <v>7.0389999999999997</v>
      </c>
      <c r="C31" s="675">
        <v>0.86899999999999999</v>
      </c>
      <c r="D31" s="652" t="s">
        <v>1173</v>
      </c>
      <c r="E31" s="675" t="s">
        <v>1173</v>
      </c>
    </row>
    <row r="32" spans="1:5" ht="16.350000000000001" customHeight="1" thickBot="1">
      <c r="A32" s="679" t="s">
        <v>1192</v>
      </c>
      <c r="B32" s="652">
        <v>6.18</v>
      </c>
      <c r="C32" s="675">
        <v>6.7000000000000004E-2</v>
      </c>
      <c r="D32" s="652">
        <v>6.18</v>
      </c>
      <c r="E32" s="675">
        <v>6.7000000000000004E-2</v>
      </c>
    </row>
    <row r="33" spans="1:255" ht="16.350000000000001" customHeight="1" thickBot="1">
      <c r="A33" s="679" t="s">
        <v>1191</v>
      </c>
      <c r="B33" s="645">
        <v>6.9889999999999999</v>
      </c>
      <c r="C33" s="675">
        <v>1.2669999999999999</v>
      </c>
      <c r="D33" s="645">
        <v>6.9889999999999999</v>
      </c>
      <c r="E33" s="675">
        <v>1.2669999999999999</v>
      </c>
    </row>
    <row r="34" spans="1:255" ht="16.350000000000001" customHeight="1" thickBot="1">
      <c r="A34" s="679" t="s">
        <v>1190</v>
      </c>
      <c r="B34" s="652">
        <v>7.69</v>
      </c>
      <c r="C34" s="675">
        <v>0.79500000000000004</v>
      </c>
      <c r="D34" s="652">
        <v>7.69</v>
      </c>
      <c r="E34" s="675">
        <v>0.79500000000000004</v>
      </c>
    </row>
    <row r="35" spans="1:255" ht="16.350000000000001" customHeight="1" thickBot="1">
      <c r="A35" s="679" t="s">
        <v>1189</v>
      </c>
      <c r="B35" s="652">
        <v>9.6630000000000003</v>
      </c>
      <c r="C35" s="675">
        <v>0.112</v>
      </c>
      <c r="D35" s="652">
        <v>9.6630000000000003</v>
      </c>
      <c r="E35" s="675">
        <v>0.112</v>
      </c>
    </row>
    <row r="36" spans="1:255" ht="16.350000000000001" customHeight="1" thickBot="1">
      <c r="A36" s="679" t="s">
        <v>1188</v>
      </c>
      <c r="B36" s="645">
        <v>7.9930000000000003</v>
      </c>
      <c r="C36" s="167">
        <v>1.012</v>
      </c>
      <c r="D36" s="645">
        <v>7.9930000000000003</v>
      </c>
      <c r="E36" s="167">
        <v>1.012</v>
      </c>
    </row>
    <row r="37" spans="1:255" ht="16.350000000000001" customHeight="1" thickBot="1">
      <c r="A37" s="679" t="s">
        <v>1187</v>
      </c>
      <c r="B37" s="652">
        <v>3.5979999999999999</v>
      </c>
      <c r="C37" s="675">
        <v>0.22500000000000001</v>
      </c>
      <c r="D37" s="652">
        <v>3.5979999999999999</v>
      </c>
      <c r="E37" s="675">
        <v>0.22500000000000001</v>
      </c>
    </row>
    <row r="38" spans="1:255" ht="16.350000000000001" customHeight="1" thickBot="1">
      <c r="A38" s="679" t="s">
        <v>1186</v>
      </c>
      <c r="B38" s="652">
        <v>10.266</v>
      </c>
      <c r="C38" s="675">
        <v>0.53100000000000003</v>
      </c>
      <c r="D38" s="652">
        <v>10.266</v>
      </c>
      <c r="E38" s="675">
        <v>0.53100000000000003</v>
      </c>
    </row>
    <row r="39" spans="1:255" ht="16.350000000000001" customHeight="1" thickBot="1">
      <c r="A39" s="678" t="s">
        <v>1185</v>
      </c>
      <c r="B39" s="652">
        <v>14.522</v>
      </c>
      <c r="C39" s="167">
        <v>0.98299999999999998</v>
      </c>
      <c r="D39" s="652">
        <v>14.522</v>
      </c>
      <c r="E39" s="167">
        <v>0.98299999999999998</v>
      </c>
    </row>
    <row r="40" spans="1:255" ht="16.350000000000001" customHeight="1" thickBot="1">
      <c r="A40" s="677" t="s">
        <v>1239</v>
      </c>
      <c r="B40" s="652">
        <v>5.5359999999999996</v>
      </c>
      <c r="C40" s="675">
        <v>0.114</v>
      </c>
      <c r="D40" s="652" t="s">
        <v>1173</v>
      </c>
      <c r="E40" s="675" t="s">
        <v>1173</v>
      </c>
    </row>
    <row r="41" spans="1:255" ht="16.350000000000001" customHeight="1" thickBot="1">
      <c r="A41" s="677" t="s">
        <v>1267</v>
      </c>
      <c r="B41" s="652">
        <v>6.9269999999999996</v>
      </c>
      <c r="C41" s="675">
        <v>0.41299999999999998</v>
      </c>
      <c r="D41" s="652">
        <v>6.9269999999999996</v>
      </c>
      <c r="E41" s="675">
        <v>0.41299999999999998</v>
      </c>
    </row>
    <row r="42" spans="1:255" ht="16.350000000000001" customHeight="1" thickBot="1">
      <c r="A42" s="677" t="s">
        <v>1179</v>
      </c>
      <c r="B42" s="645">
        <v>8.0410000000000004</v>
      </c>
      <c r="C42" s="675">
        <v>0.45200000000000001</v>
      </c>
      <c r="D42" s="645">
        <v>8.0410000000000004</v>
      </c>
      <c r="E42" s="675">
        <v>0.45200000000000001</v>
      </c>
    </row>
    <row r="43" spans="1:255" ht="16.350000000000001" customHeight="1" thickBot="1">
      <c r="A43" s="677" t="s">
        <v>1175</v>
      </c>
      <c r="B43" s="652">
        <v>5.0750000000000002</v>
      </c>
      <c r="C43" s="676">
        <v>4.7E-2</v>
      </c>
      <c r="D43" s="652" t="s">
        <v>1173</v>
      </c>
      <c r="E43" s="675" t="s">
        <v>1173</v>
      </c>
      <c r="F43" s="674"/>
      <c r="G43" s="674"/>
      <c r="H43" s="674"/>
      <c r="I43" s="674"/>
      <c r="J43" s="674"/>
      <c r="K43" s="674"/>
      <c r="L43" s="674"/>
      <c r="M43" s="674"/>
      <c r="N43" s="674"/>
      <c r="O43" s="674"/>
      <c r="P43" s="674"/>
      <c r="Q43" s="674"/>
      <c r="R43" s="674"/>
      <c r="S43" s="674"/>
      <c r="T43" s="674"/>
      <c r="U43" s="674"/>
      <c r="V43" s="674"/>
      <c r="W43" s="674"/>
      <c r="X43" s="674"/>
      <c r="Y43" s="674"/>
      <c r="Z43" s="674"/>
      <c r="AA43" s="674"/>
      <c r="AB43" s="674"/>
      <c r="AC43" s="674"/>
      <c r="AD43" s="674"/>
      <c r="AE43" s="674"/>
      <c r="AF43" s="674"/>
      <c r="AG43" s="674"/>
      <c r="AH43" s="674"/>
      <c r="AI43" s="674"/>
      <c r="AJ43" s="674"/>
      <c r="AK43" s="674"/>
      <c r="AL43" s="674"/>
      <c r="AM43" s="674"/>
      <c r="AN43" s="674"/>
      <c r="AO43" s="674"/>
      <c r="AP43" s="674"/>
      <c r="AQ43" s="674"/>
      <c r="AR43" s="674"/>
      <c r="AS43" s="674"/>
      <c r="AT43" s="674"/>
      <c r="AU43" s="674"/>
      <c r="AV43" s="674"/>
      <c r="AW43" s="674"/>
      <c r="AX43" s="674"/>
      <c r="AY43" s="674"/>
      <c r="AZ43" s="674"/>
      <c r="BA43" s="674"/>
      <c r="BB43" s="674"/>
      <c r="BC43" s="674"/>
      <c r="BD43" s="674"/>
      <c r="BE43" s="674"/>
      <c r="BF43" s="674"/>
      <c r="BG43" s="674"/>
      <c r="BH43" s="674"/>
      <c r="BI43" s="674"/>
      <c r="BJ43" s="674"/>
      <c r="BK43" s="674"/>
      <c r="BL43" s="674"/>
      <c r="BM43" s="674"/>
      <c r="BN43" s="674"/>
      <c r="BO43" s="674"/>
      <c r="BP43" s="674"/>
      <c r="BQ43" s="674"/>
      <c r="BR43" s="674"/>
      <c r="BS43" s="674"/>
      <c r="BT43" s="674"/>
      <c r="BU43" s="674"/>
      <c r="BV43" s="674"/>
      <c r="BW43" s="674"/>
      <c r="BX43" s="674"/>
      <c r="BY43" s="674"/>
      <c r="BZ43" s="674"/>
      <c r="CA43" s="674"/>
      <c r="CB43" s="674"/>
      <c r="CC43" s="674"/>
      <c r="CD43" s="674"/>
      <c r="CE43" s="674"/>
      <c r="CF43" s="674"/>
      <c r="CG43" s="674"/>
      <c r="CH43" s="674"/>
      <c r="CI43" s="674"/>
      <c r="CJ43" s="674"/>
      <c r="CK43" s="674"/>
      <c r="CL43" s="674"/>
      <c r="CM43" s="674"/>
      <c r="CN43" s="674"/>
      <c r="CO43" s="674"/>
      <c r="CP43" s="674"/>
      <c r="CQ43" s="674"/>
      <c r="CR43" s="674"/>
      <c r="CS43" s="674"/>
      <c r="CT43" s="674"/>
      <c r="CU43" s="674"/>
      <c r="CV43" s="674"/>
      <c r="CW43" s="674"/>
      <c r="CX43" s="674"/>
      <c r="CY43" s="674"/>
      <c r="CZ43" s="674"/>
      <c r="DA43" s="674"/>
      <c r="DB43" s="674"/>
      <c r="DC43" s="674"/>
      <c r="DD43" s="674"/>
      <c r="DE43" s="674"/>
      <c r="DF43" s="674"/>
      <c r="DG43" s="674"/>
      <c r="DH43" s="674"/>
      <c r="DI43" s="674"/>
      <c r="DJ43" s="674"/>
      <c r="DK43" s="674"/>
      <c r="DL43" s="674"/>
      <c r="DM43" s="674"/>
      <c r="DN43" s="674"/>
      <c r="DO43" s="674"/>
      <c r="DP43" s="674"/>
      <c r="DQ43" s="674"/>
      <c r="DR43" s="674"/>
      <c r="DS43" s="674"/>
      <c r="DT43" s="674"/>
      <c r="DU43" s="674"/>
      <c r="DV43" s="674"/>
      <c r="DW43" s="674"/>
      <c r="DX43" s="674"/>
      <c r="DY43" s="674"/>
      <c r="DZ43" s="674"/>
      <c r="EA43" s="674"/>
      <c r="EB43" s="674"/>
      <c r="EC43" s="674"/>
      <c r="ED43" s="674"/>
      <c r="EE43" s="674"/>
      <c r="EF43" s="674"/>
      <c r="EG43" s="674"/>
      <c r="EH43" s="674"/>
      <c r="EI43" s="674"/>
      <c r="EJ43" s="674"/>
      <c r="EK43" s="674"/>
      <c r="EL43" s="674"/>
      <c r="EM43" s="674"/>
      <c r="EN43" s="674"/>
      <c r="EO43" s="674"/>
      <c r="EP43" s="674"/>
      <c r="EQ43" s="674"/>
      <c r="ER43" s="674"/>
      <c r="ES43" s="674"/>
      <c r="ET43" s="674"/>
      <c r="EU43" s="674"/>
      <c r="EV43" s="674"/>
      <c r="EW43" s="674"/>
      <c r="EX43" s="674"/>
      <c r="EY43" s="674"/>
      <c r="EZ43" s="674"/>
      <c r="FA43" s="674"/>
      <c r="FB43" s="674"/>
      <c r="FC43" s="674"/>
      <c r="FD43" s="674"/>
      <c r="FE43" s="674"/>
      <c r="FF43" s="674"/>
      <c r="FG43" s="674"/>
      <c r="FH43" s="674"/>
      <c r="FI43" s="674"/>
      <c r="FJ43" s="674"/>
      <c r="FK43" s="674"/>
      <c r="FL43" s="674"/>
      <c r="FM43" s="674"/>
      <c r="FN43" s="674"/>
      <c r="FO43" s="674"/>
      <c r="FP43" s="674"/>
      <c r="FQ43" s="674"/>
      <c r="FR43" s="674"/>
      <c r="FS43" s="674"/>
      <c r="FT43" s="674"/>
      <c r="FU43" s="674"/>
      <c r="FV43" s="674"/>
      <c r="FW43" s="674"/>
      <c r="FX43" s="674"/>
      <c r="FY43" s="674"/>
      <c r="FZ43" s="674"/>
      <c r="GA43" s="674"/>
      <c r="GB43" s="674"/>
      <c r="GC43" s="674"/>
      <c r="GD43" s="674"/>
      <c r="GE43" s="674"/>
      <c r="GF43" s="674"/>
      <c r="GG43" s="674"/>
      <c r="GH43" s="674"/>
      <c r="GI43" s="674"/>
      <c r="GJ43" s="674"/>
      <c r="GK43" s="674"/>
      <c r="GL43" s="674"/>
      <c r="GM43" s="674"/>
      <c r="GN43" s="674"/>
      <c r="GO43" s="674"/>
      <c r="GP43" s="674"/>
      <c r="GQ43" s="674"/>
      <c r="GR43" s="674"/>
      <c r="GS43" s="674"/>
      <c r="GT43" s="674"/>
      <c r="GU43" s="674"/>
      <c r="GV43" s="674"/>
      <c r="GW43" s="674"/>
      <c r="GX43" s="674"/>
      <c r="GY43" s="674"/>
      <c r="GZ43" s="674"/>
      <c r="HA43" s="674"/>
      <c r="HB43" s="674"/>
      <c r="HC43" s="674"/>
      <c r="HD43" s="674"/>
      <c r="HE43" s="674"/>
      <c r="HF43" s="674"/>
      <c r="HG43" s="674"/>
      <c r="HH43" s="674"/>
      <c r="HI43" s="674"/>
      <c r="HJ43" s="674"/>
      <c r="HK43" s="674"/>
      <c r="HL43" s="674"/>
      <c r="HM43" s="674"/>
      <c r="HN43" s="674"/>
      <c r="HO43" s="674"/>
      <c r="HP43" s="674"/>
      <c r="HQ43" s="674"/>
      <c r="HR43" s="674"/>
      <c r="HS43" s="674"/>
      <c r="HT43" s="674"/>
      <c r="HU43" s="674"/>
      <c r="HV43" s="674"/>
      <c r="HW43" s="674"/>
      <c r="HX43" s="674"/>
      <c r="HY43" s="674"/>
      <c r="HZ43" s="674"/>
      <c r="IA43" s="674"/>
      <c r="IB43" s="674"/>
      <c r="IC43" s="674"/>
      <c r="ID43" s="674"/>
      <c r="IE43" s="674"/>
      <c r="IF43" s="674"/>
      <c r="IG43" s="674"/>
      <c r="IH43" s="674"/>
      <c r="II43" s="674"/>
      <c r="IJ43" s="674"/>
      <c r="IK43" s="674"/>
      <c r="IL43" s="674"/>
      <c r="IM43" s="674"/>
      <c r="IN43" s="674"/>
      <c r="IO43" s="674"/>
      <c r="IP43" s="674"/>
      <c r="IQ43" s="674"/>
      <c r="IR43" s="674"/>
      <c r="IS43" s="674"/>
      <c r="IT43" s="674"/>
      <c r="IU43" s="674"/>
    </row>
    <row r="44" spans="1:255">
      <c r="A44" s="1060" t="s">
        <v>1230</v>
      </c>
      <c r="B44" s="1060"/>
      <c r="C44" s="1060"/>
      <c r="D44" s="1060"/>
      <c r="E44" s="1060"/>
      <c r="F44" s="1060"/>
      <c r="G44" s="1060"/>
    </row>
    <row r="45" spans="1:255" ht="21">
      <c r="A45" s="673"/>
      <c r="B45" s="672"/>
      <c r="C45" s="672"/>
      <c r="D45" s="672"/>
      <c r="E45" s="672"/>
    </row>
  </sheetData>
  <mergeCells count="1">
    <mergeCell ref="A44:G44"/>
  </mergeCells>
  <pageMargins left="0.7" right="0.7" top="0.75" bottom="0.75" header="0.3" footer="0.3"/>
  <pageSetup paperSize="9" scale="9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4C5AF-7786-4E3E-A94F-BA236C9E31A9}">
  <sheetPr>
    <tabColor theme="7" tint="0.39997558519241921"/>
    <pageSetUpPr fitToPage="1"/>
  </sheetPr>
  <dimension ref="A1:T52"/>
  <sheetViews>
    <sheetView rightToLeft="1" view="pageBreakPreview" zoomScaleNormal="100" zoomScaleSheetLayoutView="100" workbookViewId="0">
      <selection activeCell="M14" sqref="M14"/>
    </sheetView>
  </sheetViews>
  <sheetFormatPr defaultColWidth="16.140625" defaultRowHeight="18.75"/>
  <cols>
    <col min="1" max="1" width="23.7109375" style="14" customWidth="1"/>
    <col min="2" max="2" width="11.140625" style="14" customWidth="1"/>
    <col min="3" max="10" width="11.140625" style="125" customWidth="1"/>
    <col min="11" max="11" width="3.140625" style="125" customWidth="1"/>
    <col min="12" max="244" width="15.7109375" style="125" customWidth="1"/>
    <col min="245" max="245" width="18.5703125" style="125" customWidth="1"/>
    <col min="246" max="246" width="18" style="125" customWidth="1"/>
    <col min="247" max="249" width="16.140625" style="125"/>
    <col min="250" max="250" width="18.5703125" style="125" customWidth="1"/>
    <col min="251" max="254" width="18" style="125" customWidth="1"/>
    <col min="255" max="255" width="22" style="125" customWidth="1"/>
    <col min="256" max="500" width="15.7109375" style="125" customWidth="1"/>
    <col min="501" max="501" width="18.5703125" style="125" customWidth="1"/>
    <col min="502" max="502" width="18" style="125" customWidth="1"/>
    <col min="503" max="505" width="16.140625" style="125"/>
    <col min="506" max="506" width="18.5703125" style="125" customWidth="1"/>
    <col min="507" max="510" width="18" style="125" customWidth="1"/>
    <col min="511" max="511" width="22" style="125" customWidth="1"/>
    <col min="512" max="756" width="15.7109375" style="125" customWidth="1"/>
    <col min="757" max="757" width="18.5703125" style="125" customWidth="1"/>
    <col min="758" max="758" width="18" style="125" customWidth="1"/>
    <col min="759" max="761" width="16.140625" style="125"/>
    <col min="762" max="762" width="18.5703125" style="125" customWidth="1"/>
    <col min="763" max="766" width="18" style="125" customWidth="1"/>
    <col min="767" max="767" width="22" style="125" customWidth="1"/>
    <col min="768" max="1012" width="15.7109375" style="125" customWidth="1"/>
    <col min="1013" max="1013" width="18.5703125" style="125" customWidth="1"/>
    <col min="1014" max="1014" width="18" style="125" customWidth="1"/>
    <col min="1015" max="1017" width="16.140625" style="125"/>
    <col min="1018" max="1018" width="18.5703125" style="125" customWidth="1"/>
    <col min="1019" max="1022" width="18" style="125" customWidth="1"/>
    <col min="1023" max="1023" width="22" style="125" customWidth="1"/>
    <col min="1024" max="1268" width="15.7109375" style="125" customWidth="1"/>
    <col min="1269" max="1269" width="18.5703125" style="125" customWidth="1"/>
    <col min="1270" max="1270" width="18" style="125" customWidth="1"/>
    <col min="1271" max="1273" width="16.140625" style="125"/>
    <col min="1274" max="1274" width="18.5703125" style="125" customWidth="1"/>
    <col min="1275" max="1278" width="18" style="125" customWidth="1"/>
    <col min="1279" max="1279" width="22" style="125" customWidth="1"/>
    <col min="1280" max="1524" width="15.7109375" style="125" customWidth="1"/>
    <col min="1525" max="1525" width="18.5703125" style="125" customWidth="1"/>
    <col min="1526" max="1526" width="18" style="125" customWidth="1"/>
    <col min="1527" max="1529" width="16.140625" style="125"/>
    <col min="1530" max="1530" width="18.5703125" style="125" customWidth="1"/>
    <col min="1531" max="1534" width="18" style="125" customWidth="1"/>
    <col min="1535" max="1535" width="22" style="125" customWidth="1"/>
    <col min="1536" max="1780" width="15.7109375" style="125" customWidth="1"/>
    <col min="1781" max="1781" width="18.5703125" style="125" customWidth="1"/>
    <col min="1782" max="1782" width="18" style="125" customWidth="1"/>
    <col min="1783" max="1785" width="16.140625" style="125"/>
    <col min="1786" max="1786" width="18.5703125" style="125" customWidth="1"/>
    <col min="1787" max="1790" width="18" style="125" customWidth="1"/>
    <col min="1791" max="1791" width="22" style="125" customWidth="1"/>
    <col min="1792" max="2036" width="15.7109375" style="125" customWidth="1"/>
    <col min="2037" max="2037" width="18.5703125" style="125" customWidth="1"/>
    <col min="2038" max="2038" width="18" style="125" customWidth="1"/>
    <col min="2039" max="2041" width="16.140625" style="125"/>
    <col min="2042" max="2042" width="18.5703125" style="125" customWidth="1"/>
    <col min="2043" max="2046" width="18" style="125" customWidth="1"/>
    <col min="2047" max="2047" width="22" style="125" customWidth="1"/>
    <col min="2048" max="2292" width="15.7109375" style="125" customWidth="1"/>
    <col min="2293" max="2293" width="18.5703125" style="125" customWidth="1"/>
    <col min="2294" max="2294" width="18" style="125" customWidth="1"/>
    <col min="2295" max="2297" width="16.140625" style="125"/>
    <col min="2298" max="2298" width="18.5703125" style="125" customWidth="1"/>
    <col min="2299" max="2302" width="18" style="125" customWidth="1"/>
    <col min="2303" max="2303" width="22" style="125" customWidth="1"/>
    <col min="2304" max="2548" width="15.7109375" style="125" customWidth="1"/>
    <col min="2549" max="2549" width="18.5703125" style="125" customWidth="1"/>
    <col min="2550" max="2550" width="18" style="125" customWidth="1"/>
    <col min="2551" max="2553" width="16.140625" style="125"/>
    <col min="2554" max="2554" width="18.5703125" style="125" customWidth="1"/>
    <col min="2555" max="2558" width="18" style="125" customWidth="1"/>
    <col min="2559" max="2559" width="22" style="125" customWidth="1"/>
    <col min="2560" max="2804" width="15.7109375" style="125" customWidth="1"/>
    <col min="2805" max="2805" width="18.5703125" style="125" customWidth="1"/>
    <col min="2806" max="2806" width="18" style="125" customWidth="1"/>
    <col min="2807" max="2809" width="16.140625" style="125"/>
    <col min="2810" max="2810" width="18.5703125" style="125" customWidth="1"/>
    <col min="2811" max="2814" width="18" style="125" customWidth="1"/>
    <col min="2815" max="2815" width="22" style="125" customWidth="1"/>
    <col min="2816" max="3060" width="15.7109375" style="125" customWidth="1"/>
    <col min="3061" max="3061" width="18.5703125" style="125" customWidth="1"/>
    <col min="3062" max="3062" width="18" style="125" customWidth="1"/>
    <col min="3063" max="3065" width="16.140625" style="125"/>
    <col min="3066" max="3066" width="18.5703125" style="125" customWidth="1"/>
    <col min="3067" max="3070" width="18" style="125" customWidth="1"/>
    <col min="3071" max="3071" width="22" style="125" customWidth="1"/>
    <col min="3072" max="3316" width="15.7109375" style="125" customWidth="1"/>
    <col min="3317" max="3317" width="18.5703125" style="125" customWidth="1"/>
    <col min="3318" max="3318" width="18" style="125" customWidth="1"/>
    <col min="3319" max="3321" width="16.140625" style="125"/>
    <col min="3322" max="3322" width="18.5703125" style="125" customWidth="1"/>
    <col min="3323" max="3326" width="18" style="125" customWidth="1"/>
    <col min="3327" max="3327" width="22" style="125" customWidth="1"/>
    <col min="3328" max="3572" width="15.7109375" style="125" customWidth="1"/>
    <col min="3573" max="3573" width="18.5703125" style="125" customWidth="1"/>
    <col min="3574" max="3574" width="18" style="125" customWidth="1"/>
    <col min="3575" max="3577" width="16.140625" style="125"/>
    <col min="3578" max="3578" width="18.5703125" style="125" customWidth="1"/>
    <col min="3579" max="3582" width="18" style="125" customWidth="1"/>
    <col min="3583" max="3583" width="22" style="125" customWidth="1"/>
    <col min="3584" max="3828" width="15.7109375" style="125" customWidth="1"/>
    <col min="3829" max="3829" width="18.5703125" style="125" customWidth="1"/>
    <col min="3830" max="3830" width="18" style="125" customWidth="1"/>
    <col min="3831" max="3833" width="16.140625" style="125"/>
    <col min="3834" max="3834" width="18.5703125" style="125" customWidth="1"/>
    <col min="3835" max="3838" width="18" style="125" customWidth="1"/>
    <col min="3839" max="3839" width="22" style="125" customWidth="1"/>
    <col min="3840" max="4084" width="15.7109375" style="125" customWidth="1"/>
    <col min="4085" max="4085" width="18.5703125" style="125" customWidth="1"/>
    <col min="4086" max="4086" width="18" style="125" customWidth="1"/>
    <col min="4087" max="4089" width="16.140625" style="125"/>
    <col min="4090" max="4090" width="18.5703125" style="125" customWidth="1"/>
    <col min="4091" max="4094" width="18" style="125" customWidth="1"/>
    <col min="4095" max="4095" width="22" style="125" customWidth="1"/>
    <col min="4096" max="4340" width="15.7109375" style="125" customWidth="1"/>
    <col min="4341" max="4341" width="18.5703125" style="125" customWidth="1"/>
    <col min="4342" max="4342" width="18" style="125" customWidth="1"/>
    <col min="4343" max="4345" width="16.140625" style="125"/>
    <col min="4346" max="4346" width="18.5703125" style="125" customWidth="1"/>
    <col min="4347" max="4350" width="18" style="125" customWidth="1"/>
    <col min="4351" max="4351" width="22" style="125" customWidth="1"/>
    <col min="4352" max="4596" width="15.7109375" style="125" customWidth="1"/>
    <col min="4597" max="4597" width="18.5703125" style="125" customWidth="1"/>
    <col min="4598" max="4598" width="18" style="125" customWidth="1"/>
    <col min="4599" max="4601" width="16.140625" style="125"/>
    <col min="4602" max="4602" width="18.5703125" style="125" customWidth="1"/>
    <col min="4603" max="4606" width="18" style="125" customWidth="1"/>
    <col min="4607" max="4607" width="22" style="125" customWidth="1"/>
    <col min="4608" max="4852" width="15.7109375" style="125" customWidth="1"/>
    <col min="4853" max="4853" width="18.5703125" style="125" customWidth="1"/>
    <col min="4854" max="4854" width="18" style="125" customWidth="1"/>
    <col min="4855" max="4857" width="16.140625" style="125"/>
    <col min="4858" max="4858" width="18.5703125" style="125" customWidth="1"/>
    <col min="4859" max="4862" width="18" style="125" customWidth="1"/>
    <col min="4863" max="4863" width="22" style="125" customWidth="1"/>
    <col min="4864" max="5108" width="15.7109375" style="125" customWidth="1"/>
    <col min="5109" max="5109" width="18.5703125" style="125" customWidth="1"/>
    <col min="5110" max="5110" width="18" style="125" customWidth="1"/>
    <col min="5111" max="5113" width="16.140625" style="125"/>
    <col min="5114" max="5114" width="18.5703125" style="125" customWidth="1"/>
    <col min="5115" max="5118" width="18" style="125" customWidth="1"/>
    <col min="5119" max="5119" width="22" style="125" customWidth="1"/>
    <col min="5120" max="5364" width="15.7109375" style="125" customWidth="1"/>
    <col min="5365" max="5365" width="18.5703125" style="125" customWidth="1"/>
    <col min="5366" max="5366" width="18" style="125" customWidth="1"/>
    <col min="5367" max="5369" width="16.140625" style="125"/>
    <col min="5370" max="5370" width="18.5703125" style="125" customWidth="1"/>
    <col min="5371" max="5374" width="18" style="125" customWidth="1"/>
    <col min="5375" max="5375" width="22" style="125" customWidth="1"/>
    <col min="5376" max="5620" width="15.7109375" style="125" customWidth="1"/>
    <col min="5621" max="5621" width="18.5703125" style="125" customWidth="1"/>
    <col min="5622" max="5622" width="18" style="125" customWidth="1"/>
    <col min="5623" max="5625" width="16.140625" style="125"/>
    <col min="5626" max="5626" width="18.5703125" style="125" customWidth="1"/>
    <col min="5627" max="5630" width="18" style="125" customWidth="1"/>
    <col min="5631" max="5631" width="22" style="125" customWidth="1"/>
    <col min="5632" max="5876" width="15.7109375" style="125" customWidth="1"/>
    <col min="5877" max="5877" width="18.5703125" style="125" customWidth="1"/>
    <col min="5878" max="5878" width="18" style="125" customWidth="1"/>
    <col min="5879" max="5881" width="16.140625" style="125"/>
    <col min="5882" max="5882" width="18.5703125" style="125" customWidth="1"/>
    <col min="5883" max="5886" width="18" style="125" customWidth="1"/>
    <col min="5887" max="5887" width="22" style="125" customWidth="1"/>
    <col min="5888" max="6132" width="15.7109375" style="125" customWidth="1"/>
    <col min="6133" max="6133" width="18.5703125" style="125" customWidth="1"/>
    <col min="6134" max="6134" width="18" style="125" customWidth="1"/>
    <col min="6135" max="6137" width="16.140625" style="125"/>
    <col min="6138" max="6138" width="18.5703125" style="125" customWidth="1"/>
    <col min="6139" max="6142" width="18" style="125" customWidth="1"/>
    <col min="6143" max="6143" width="22" style="125" customWidth="1"/>
    <col min="6144" max="6388" width="15.7109375" style="125" customWidth="1"/>
    <col min="6389" max="6389" width="18.5703125" style="125" customWidth="1"/>
    <col min="6390" max="6390" width="18" style="125" customWidth="1"/>
    <col min="6391" max="6393" width="16.140625" style="125"/>
    <col min="6394" max="6394" width="18.5703125" style="125" customWidth="1"/>
    <col min="6395" max="6398" width="18" style="125" customWidth="1"/>
    <col min="6399" max="6399" width="22" style="125" customWidth="1"/>
    <col min="6400" max="6644" width="15.7109375" style="125" customWidth="1"/>
    <col min="6645" max="6645" width="18.5703125" style="125" customWidth="1"/>
    <col min="6646" max="6646" width="18" style="125" customWidth="1"/>
    <col min="6647" max="6649" width="16.140625" style="125"/>
    <col min="6650" max="6650" width="18.5703125" style="125" customWidth="1"/>
    <col min="6651" max="6654" width="18" style="125" customWidth="1"/>
    <col min="6655" max="6655" width="22" style="125" customWidth="1"/>
    <col min="6656" max="6900" width="15.7109375" style="125" customWidth="1"/>
    <col min="6901" max="6901" width="18.5703125" style="125" customWidth="1"/>
    <col min="6902" max="6902" width="18" style="125" customWidth="1"/>
    <col min="6903" max="6905" width="16.140625" style="125"/>
    <col min="6906" max="6906" width="18.5703125" style="125" customWidth="1"/>
    <col min="6907" max="6910" width="18" style="125" customWidth="1"/>
    <col min="6911" max="6911" width="22" style="125" customWidth="1"/>
    <col min="6912" max="7156" width="15.7109375" style="125" customWidth="1"/>
    <col min="7157" max="7157" width="18.5703125" style="125" customWidth="1"/>
    <col min="7158" max="7158" width="18" style="125" customWidth="1"/>
    <col min="7159" max="7161" width="16.140625" style="125"/>
    <col min="7162" max="7162" width="18.5703125" style="125" customWidth="1"/>
    <col min="7163" max="7166" width="18" style="125" customWidth="1"/>
    <col min="7167" max="7167" width="22" style="125" customWidth="1"/>
    <col min="7168" max="7412" width="15.7109375" style="125" customWidth="1"/>
    <col min="7413" max="7413" width="18.5703125" style="125" customWidth="1"/>
    <col min="7414" max="7414" width="18" style="125" customWidth="1"/>
    <col min="7415" max="7417" width="16.140625" style="125"/>
    <col min="7418" max="7418" width="18.5703125" style="125" customWidth="1"/>
    <col min="7419" max="7422" width="18" style="125" customWidth="1"/>
    <col min="7423" max="7423" width="22" style="125" customWidth="1"/>
    <col min="7424" max="7668" width="15.7109375" style="125" customWidth="1"/>
    <col min="7669" max="7669" width="18.5703125" style="125" customWidth="1"/>
    <col min="7670" max="7670" width="18" style="125" customWidth="1"/>
    <col min="7671" max="7673" width="16.140625" style="125"/>
    <col min="7674" max="7674" width="18.5703125" style="125" customWidth="1"/>
    <col min="7675" max="7678" width="18" style="125" customWidth="1"/>
    <col min="7679" max="7679" width="22" style="125" customWidth="1"/>
    <col min="7680" max="7924" width="15.7109375" style="125" customWidth="1"/>
    <col min="7925" max="7925" width="18.5703125" style="125" customWidth="1"/>
    <col min="7926" max="7926" width="18" style="125" customWidth="1"/>
    <col min="7927" max="7929" width="16.140625" style="125"/>
    <col min="7930" max="7930" width="18.5703125" style="125" customWidth="1"/>
    <col min="7931" max="7934" width="18" style="125" customWidth="1"/>
    <col min="7935" max="7935" width="22" style="125" customWidth="1"/>
    <col min="7936" max="8180" width="15.7109375" style="125" customWidth="1"/>
    <col min="8181" max="8181" width="18.5703125" style="125" customWidth="1"/>
    <col min="8182" max="8182" width="18" style="125" customWidth="1"/>
    <col min="8183" max="8185" width="16.140625" style="125"/>
    <col min="8186" max="8186" width="18.5703125" style="125" customWidth="1"/>
    <col min="8187" max="8190" width="18" style="125" customWidth="1"/>
    <col min="8191" max="8191" width="22" style="125" customWidth="1"/>
    <col min="8192" max="8436" width="15.7109375" style="125" customWidth="1"/>
    <col min="8437" max="8437" width="18.5703125" style="125" customWidth="1"/>
    <col min="8438" max="8438" width="18" style="125" customWidth="1"/>
    <col min="8439" max="8441" width="16.140625" style="125"/>
    <col min="8442" max="8442" width="18.5703125" style="125" customWidth="1"/>
    <col min="8443" max="8446" width="18" style="125" customWidth="1"/>
    <col min="8447" max="8447" width="22" style="125" customWidth="1"/>
    <col min="8448" max="8692" width="15.7109375" style="125" customWidth="1"/>
    <col min="8693" max="8693" width="18.5703125" style="125" customWidth="1"/>
    <col min="8694" max="8694" width="18" style="125" customWidth="1"/>
    <col min="8695" max="8697" width="16.140625" style="125"/>
    <col min="8698" max="8698" width="18.5703125" style="125" customWidth="1"/>
    <col min="8699" max="8702" width="18" style="125" customWidth="1"/>
    <col min="8703" max="8703" width="22" style="125" customWidth="1"/>
    <col min="8704" max="8948" width="15.7109375" style="125" customWidth="1"/>
    <col min="8949" max="8949" width="18.5703125" style="125" customWidth="1"/>
    <col min="8950" max="8950" width="18" style="125" customWidth="1"/>
    <col min="8951" max="8953" width="16.140625" style="125"/>
    <col min="8954" max="8954" width="18.5703125" style="125" customWidth="1"/>
    <col min="8955" max="8958" width="18" style="125" customWidth="1"/>
    <col min="8959" max="8959" width="22" style="125" customWidth="1"/>
    <col min="8960" max="9204" width="15.7109375" style="125" customWidth="1"/>
    <col min="9205" max="9205" width="18.5703125" style="125" customWidth="1"/>
    <col min="9206" max="9206" width="18" style="125" customWidth="1"/>
    <col min="9207" max="9209" width="16.140625" style="125"/>
    <col min="9210" max="9210" width="18.5703125" style="125" customWidth="1"/>
    <col min="9211" max="9214" width="18" style="125" customWidth="1"/>
    <col min="9215" max="9215" width="22" style="125" customWidth="1"/>
    <col min="9216" max="9460" width="15.7109375" style="125" customWidth="1"/>
    <col min="9461" max="9461" width="18.5703125" style="125" customWidth="1"/>
    <col min="9462" max="9462" width="18" style="125" customWidth="1"/>
    <col min="9463" max="9465" width="16.140625" style="125"/>
    <col min="9466" max="9466" width="18.5703125" style="125" customWidth="1"/>
    <col min="9467" max="9470" width="18" style="125" customWidth="1"/>
    <col min="9471" max="9471" width="22" style="125" customWidth="1"/>
    <col min="9472" max="9716" width="15.7109375" style="125" customWidth="1"/>
    <col min="9717" max="9717" width="18.5703125" style="125" customWidth="1"/>
    <col min="9718" max="9718" width="18" style="125" customWidth="1"/>
    <col min="9719" max="9721" width="16.140625" style="125"/>
    <col min="9722" max="9722" width="18.5703125" style="125" customWidth="1"/>
    <col min="9723" max="9726" width="18" style="125" customWidth="1"/>
    <col min="9727" max="9727" width="22" style="125" customWidth="1"/>
    <col min="9728" max="9972" width="15.7109375" style="125" customWidth="1"/>
    <col min="9973" max="9973" width="18.5703125" style="125" customWidth="1"/>
    <col min="9974" max="9974" width="18" style="125" customWidth="1"/>
    <col min="9975" max="9977" width="16.140625" style="125"/>
    <col min="9978" max="9978" width="18.5703125" style="125" customWidth="1"/>
    <col min="9979" max="9982" width="18" style="125" customWidth="1"/>
    <col min="9983" max="9983" width="22" style="125" customWidth="1"/>
    <col min="9984" max="10228" width="15.7109375" style="125" customWidth="1"/>
    <col min="10229" max="10229" width="18.5703125" style="125" customWidth="1"/>
    <col min="10230" max="10230" width="18" style="125" customWidth="1"/>
    <col min="10231" max="10233" width="16.140625" style="125"/>
    <col min="10234" max="10234" width="18.5703125" style="125" customWidth="1"/>
    <col min="10235" max="10238" width="18" style="125" customWidth="1"/>
    <col min="10239" max="10239" width="22" style="125" customWidth="1"/>
    <col min="10240" max="10484" width="15.7109375" style="125" customWidth="1"/>
    <col min="10485" max="10485" width="18.5703125" style="125" customWidth="1"/>
    <col min="10486" max="10486" width="18" style="125" customWidth="1"/>
    <col min="10487" max="10489" width="16.140625" style="125"/>
    <col min="10490" max="10490" width="18.5703125" style="125" customWidth="1"/>
    <col min="10491" max="10494" width="18" style="125" customWidth="1"/>
    <col min="10495" max="10495" width="22" style="125" customWidth="1"/>
    <col min="10496" max="10740" width="15.7109375" style="125" customWidth="1"/>
    <col min="10741" max="10741" width="18.5703125" style="125" customWidth="1"/>
    <col min="10742" max="10742" width="18" style="125" customWidth="1"/>
    <col min="10743" max="10745" width="16.140625" style="125"/>
    <col min="10746" max="10746" width="18.5703125" style="125" customWidth="1"/>
    <col min="10747" max="10750" width="18" style="125" customWidth="1"/>
    <col min="10751" max="10751" width="22" style="125" customWidth="1"/>
    <col min="10752" max="10996" width="15.7109375" style="125" customWidth="1"/>
    <col min="10997" max="10997" width="18.5703125" style="125" customWidth="1"/>
    <col min="10998" max="10998" width="18" style="125" customWidth="1"/>
    <col min="10999" max="11001" width="16.140625" style="125"/>
    <col min="11002" max="11002" width="18.5703125" style="125" customWidth="1"/>
    <col min="11003" max="11006" width="18" style="125" customWidth="1"/>
    <col min="11007" max="11007" width="22" style="125" customWidth="1"/>
    <col min="11008" max="11252" width="15.7109375" style="125" customWidth="1"/>
    <col min="11253" max="11253" width="18.5703125" style="125" customWidth="1"/>
    <col min="11254" max="11254" width="18" style="125" customWidth="1"/>
    <col min="11255" max="11257" width="16.140625" style="125"/>
    <col min="11258" max="11258" width="18.5703125" style="125" customWidth="1"/>
    <col min="11259" max="11262" width="18" style="125" customWidth="1"/>
    <col min="11263" max="11263" width="22" style="125" customWidth="1"/>
    <col min="11264" max="11508" width="15.7109375" style="125" customWidth="1"/>
    <col min="11509" max="11509" width="18.5703125" style="125" customWidth="1"/>
    <col min="11510" max="11510" width="18" style="125" customWidth="1"/>
    <col min="11511" max="11513" width="16.140625" style="125"/>
    <col min="11514" max="11514" width="18.5703125" style="125" customWidth="1"/>
    <col min="11515" max="11518" width="18" style="125" customWidth="1"/>
    <col min="11519" max="11519" width="22" style="125" customWidth="1"/>
    <col min="11520" max="11764" width="15.7109375" style="125" customWidth="1"/>
    <col min="11765" max="11765" width="18.5703125" style="125" customWidth="1"/>
    <col min="11766" max="11766" width="18" style="125" customWidth="1"/>
    <col min="11767" max="11769" width="16.140625" style="125"/>
    <col min="11770" max="11770" width="18.5703125" style="125" customWidth="1"/>
    <col min="11771" max="11774" width="18" style="125" customWidth="1"/>
    <col min="11775" max="11775" width="22" style="125" customWidth="1"/>
    <col min="11776" max="12020" width="15.7109375" style="125" customWidth="1"/>
    <col min="12021" max="12021" width="18.5703125" style="125" customWidth="1"/>
    <col min="12022" max="12022" width="18" style="125" customWidth="1"/>
    <col min="12023" max="12025" width="16.140625" style="125"/>
    <col min="12026" max="12026" width="18.5703125" style="125" customWidth="1"/>
    <col min="12027" max="12030" width="18" style="125" customWidth="1"/>
    <col min="12031" max="12031" width="22" style="125" customWidth="1"/>
    <col min="12032" max="12276" width="15.7109375" style="125" customWidth="1"/>
    <col min="12277" max="12277" width="18.5703125" style="125" customWidth="1"/>
    <col min="12278" max="12278" width="18" style="125" customWidth="1"/>
    <col min="12279" max="12281" width="16.140625" style="125"/>
    <col min="12282" max="12282" width="18.5703125" style="125" customWidth="1"/>
    <col min="12283" max="12286" width="18" style="125" customWidth="1"/>
    <col min="12287" max="12287" width="22" style="125" customWidth="1"/>
    <col min="12288" max="12532" width="15.7109375" style="125" customWidth="1"/>
    <col min="12533" max="12533" width="18.5703125" style="125" customWidth="1"/>
    <col min="12534" max="12534" width="18" style="125" customWidth="1"/>
    <col min="12535" max="12537" width="16.140625" style="125"/>
    <col min="12538" max="12538" width="18.5703125" style="125" customWidth="1"/>
    <col min="12539" max="12542" width="18" style="125" customWidth="1"/>
    <col min="12543" max="12543" width="22" style="125" customWidth="1"/>
    <col min="12544" max="12788" width="15.7109375" style="125" customWidth="1"/>
    <col min="12789" max="12789" width="18.5703125" style="125" customWidth="1"/>
    <col min="12790" max="12790" width="18" style="125" customWidth="1"/>
    <col min="12791" max="12793" width="16.140625" style="125"/>
    <col min="12794" max="12794" width="18.5703125" style="125" customWidth="1"/>
    <col min="12795" max="12798" width="18" style="125" customWidth="1"/>
    <col min="12799" max="12799" width="22" style="125" customWidth="1"/>
    <col min="12800" max="13044" width="15.7109375" style="125" customWidth="1"/>
    <col min="13045" max="13045" width="18.5703125" style="125" customWidth="1"/>
    <col min="13046" max="13046" width="18" style="125" customWidth="1"/>
    <col min="13047" max="13049" width="16.140625" style="125"/>
    <col min="13050" max="13050" width="18.5703125" style="125" customWidth="1"/>
    <col min="13051" max="13054" width="18" style="125" customWidth="1"/>
    <col min="13055" max="13055" width="22" style="125" customWidth="1"/>
    <col min="13056" max="13300" width="15.7109375" style="125" customWidth="1"/>
    <col min="13301" max="13301" width="18.5703125" style="125" customWidth="1"/>
    <col min="13302" max="13302" width="18" style="125" customWidth="1"/>
    <col min="13303" max="13305" width="16.140625" style="125"/>
    <col min="13306" max="13306" width="18.5703125" style="125" customWidth="1"/>
    <col min="13307" max="13310" width="18" style="125" customWidth="1"/>
    <col min="13311" max="13311" width="22" style="125" customWidth="1"/>
    <col min="13312" max="13556" width="15.7109375" style="125" customWidth="1"/>
    <col min="13557" max="13557" width="18.5703125" style="125" customWidth="1"/>
    <col min="13558" max="13558" width="18" style="125" customWidth="1"/>
    <col min="13559" max="13561" width="16.140625" style="125"/>
    <col min="13562" max="13562" width="18.5703125" style="125" customWidth="1"/>
    <col min="13563" max="13566" width="18" style="125" customWidth="1"/>
    <col min="13567" max="13567" width="22" style="125" customWidth="1"/>
    <col min="13568" max="13812" width="15.7109375" style="125" customWidth="1"/>
    <col min="13813" max="13813" width="18.5703125" style="125" customWidth="1"/>
    <col min="13814" max="13814" width="18" style="125" customWidth="1"/>
    <col min="13815" max="13817" width="16.140625" style="125"/>
    <col min="13818" max="13818" width="18.5703125" style="125" customWidth="1"/>
    <col min="13819" max="13822" width="18" style="125" customWidth="1"/>
    <col min="13823" max="13823" width="22" style="125" customWidth="1"/>
    <col min="13824" max="14068" width="15.7109375" style="125" customWidth="1"/>
    <col min="14069" max="14069" width="18.5703125" style="125" customWidth="1"/>
    <col min="14070" max="14070" width="18" style="125" customWidth="1"/>
    <col min="14071" max="14073" width="16.140625" style="125"/>
    <col min="14074" max="14074" width="18.5703125" style="125" customWidth="1"/>
    <col min="14075" max="14078" width="18" style="125" customWidth="1"/>
    <col min="14079" max="14079" width="22" style="125" customWidth="1"/>
    <col min="14080" max="14324" width="15.7109375" style="125" customWidth="1"/>
    <col min="14325" max="14325" width="18.5703125" style="125" customWidth="1"/>
    <col min="14326" max="14326" width="18" style="125" customWidth="1"/>
    <col min="14327" max="14329" width="16.140625" style="125"/>
    <col min="14330" max="14330" width="18.5703125" style="125" customWidth="1"/>
    <col min="14331" max="14334" width="18" style="125" customWidth="1"/>
    <col min="14335" max="14335" width="22" style="125" customWidth="1"/>
    <col min="14336" max="14580" width="15.7109375" style="125" customWidth="1"/>
    <col min="14581" max="14581" width="18.5703125" style="125" customWidth="1"/>
    <col min="14582" max="14582" width="18" style="125" customWidth="1"/>
    <col min="14583" max="14585" width="16.140625" style="125"/>
    <col min="14586" max="14586" width="18.5703125" style="125" customWidth="1"/>
    <col min="14587" max="14590" width="18" style="125" customWidth="1"/>
    <col min="14591" max="14591" width="22" style="125" customWidth="1"/>
    <col min="14592" max="14836" width="15.7109375" style="125" customWidth="1"/>
    <col min="14837" max="14837" width="18.5703125" style="125" customWidth="1"/>
    <col min="14838" max="14838" width="18" style="125" customWidth="1"/>
    <col min="14839" max="14841" width="16.140625" style="125"/>
    <col min="14842" max="14842" width="18.5703125" style="125" customWidth="1"/>
    <col min="14843" max="14846" width="18" style="125" customWidth="1"/>
    <col min="14847" max="14847" width="22" style="125" customWidth="1"/>
    <col min="14848" max="15092" width="15.7109375" style="125" customWidth="1"/>
    <col min="15093" max="15093" width="18.5703125" style="125" customWidth="1"/>
    <col min="15094" max="15094" width="18" style="125" customWidth="1"/>
    <col min="15095" max="15097" width="16.140625" style="125"/>
    <col min="15098" max="15098" width="18.5703125" style="125" customWidth="1"/>
    <col min="15099" max="15102" width="18" style="125" customWidth="1"/>
    <col min="15103" max="15103" width="22" style="125" customWidth="1"/>
    <col min="15104" max="15348" width="15.7109375" style="125" customWidth="1"/>
    <col min="15349" max="15349" width="18.5703125" style="125" customWidth="1"/>
    <col min="15350" max="15350" width="18" style="125" customWidth="1"/>
    <col min="15351" max="15353" width="16.140625" style="125"/>
    <col min="15354" max="15354" width="18.5703125" style="125" customWidth="1"/>
    <col min="15355" max="15358" width="18" style="125" customWidth="1"/>
    <col min="15359" max="15359" width="22" style="125" customWidth="1"/>
    <col min="15360" max="15604" width="15.7109375" style="125" customWidth="1"/>
    <col min="15605" max="15605" width="18.5703125" style="125" customWidth="1"/>
    <col min="15606" max="15606" width="18" style="125" customWidth="1"/>
    <col min="15607" max="15609" width="16.140625" style="125"/>
    <col min="15610" max="15610" width="18.5703125" style="125" customWidth="1"/>
    <col min="15611" max="15614" width="18" style="125" customWidth="1"/>
    <col min="15615" max="15615" width="22" style="125" customWidth="1"/>
    <col min="15616" max="15860" width="15.7109375" style="125" customWidth="1"/>
    <col min="15861" max="15861" width="18.5703125" style="125" customWidth="1"/>
    <col min="15862" max="15862" width="18" style="125" customWidth="1"/>
    <col min="15863" max="15865" width="16.140625" style="125"/>
    <col min="15866" max="15866" width="18.5703125" style="125" customWidth="1"/>
    <col min="15867" max="15870" width="18" style="125" customWidth="1"/>
    <col min="15871" max="15871" width="22" style="125" customWidth="1"/>
    <col min="15872" max="16116" width="15.7109375" style="125" customWidth="1"/>
    <col min="16117" max="16117" width="18.5703125" style="125" customWidth="1"/>
    <col min="16118" max="16118" width="18" style="125" customWidth="1"/>
    <col min="16119" max="16121" width="16.140625" style="125"/>
    <col min="16122" max="16122" width="18.5703125" style="125" customWidth="1"/>
    <col min="16123" max="16126" width="18" style="125" customWidth="1"/>
    <col min="16127" max="16127" width="22" style="125" customWidth="1"/>
    <col min="16128" max="16372" width="15.7109375" style="125" customWidth="1"/>
    <col min="16373" max="16373" width="18.5703125" style="125" customWidth="1"/>
    <col min="16374" max="16384" width="18" style="125" customWidth="1"/>
  </cols>
  <sheetData>
    <row r="1" spans="1:20" ht="33.75" customHeight="1" thickBot="1">
      <c r="A1" s="874" t="s">
        <v>439</v>
      </c>
      <c r="B1" s="874"/>
      <c r="C1" s="874"/>
      <c r="D1" s="874"/>
      <c r="E1" s="874"/>
      <c r="F1" s="874"/>
      <c r="G1" s="874"/>
      <c r="H1" s="874"/>
      <c r="I1" s="874"/>
      <c r="J1" s="874"/>
    </row>
    <row r="2" spans="1:20" ht="21.75" thickBot="1">
      <c r="A2" s="888" t="s">
        <v>61</v>
      </c>
      <c r="B2" s="888" t="s">
        <v>32</v>
      </c>
      <c r="C2" s="892" t="s">
        <v>227</v>
      </c>
      <c r="D2" s="893"/>
      <c r="E2" s="893"/>
      <c r="F2" s="894"/>
      <c r="G2" s="892" t="s">
        <v>228</v>
      </c>
      <c r="H2" s="893"/>
      <c r="I2" s="893"/>
      <c r="J2" s="894"/>
    </row>
    <row r="3" spans="1:20" ht="21.75" thickBot="1">
      <c r="A3" s="889"/>
      <c r="B3" s="889"/>
      <c r="C3" s="895" t="s">
        <v>105</v>
      </c>
      <c r="D3" s="896"/>
      <c r="E3" s="895" t="s">
        <v>103</v>
      </c>
      <c r="F3" s="896"/>
      <c r="G3" s="895" t="s">
        <v>105</v>
      </c>
      <c r="H3" s="896"/>
      <c r="I3" s="895" t="s">
        <v>103</v>
      </c>
      <c r="J3" s="896"/>
    </row>
    <row r="4" spans="1:20" ht="21.75" thickBot="1">
      <c r="A4" s="890"/>
      <c r="B4" s="891"/>
      <c r="C4" s="728" t="s">
        <v>173</v>
      </c>
      <c r="D4" s="728" t="s">
        <v>175</v>
      </c>
      <c r="E4" s="728" t="s">
        <v>173</v>
      </c>
      <c r="F4" s="728" t="s">
        <v>175</v>
      </c>
      <c r="G4" s="728" t="s">
        <v>173</v>
      </c>
      <c r="H4" s="728" t="s">
        <v>175</v>
      </c>
      <c r="I4" s="126" t="s">
        <v>173</v>
      </c>
      <c r="J4" s="126" t="s">
        <v>175</v>
      </c>
    </row>
    <row r="5" spans="1:20" ht="21" customHeight="1">
      <c r="A5" s="2">
        <v>1400</v>
      </c>
      <c r="B5" s="703">
        <v>1496078</v>
      </c>
      <c r="C5" s="171">
        <v>280236</v>
      </c>
      <c r="D5" s="171">
        <v>231067</v>
      </c>
      <c r="E5" s="171">
        <v>84680</v>
      </c>
      <c r="F5" s="171">
        <v>55814</v>
      </c>
      <c r="G5" s="171">
        <v>217133</v>
      </c>
      <c r="H5" s="171">
        <v>159862</v>
      </c>
      <c r="I5" s="171">
        <v>330411</v>
      </c>
      <c r="J5" s="171">
        <v>136875</v>
      </c>
      <c r="K5" s="127"/>
      <c r="L5" s="149"/>
    </row>
    <row r="6" spans="1:20" ht="21" customHeight="1">
      <c r="A6" s="2">
        <v>1401</v>
      </c>
      <c r="B6" s="703">
        <v>1738674</v>
      </c>
      <c r="C6" s="171">
        <v>233499</v>
      </c>
      <c r="D6" s="171">
        <v>404901</v>
      </c>
      <c r="E6" s="171">
        <v>69596</v>
      </c>
      <c r="F6" s="171">
        <v>88794</v>
      </c>
      <c r="G6" s="171">
        <v>178672</v>
      </c>
      <c r="H6" s="171">
        <v>256479</v>
      </c>
      <c r="I6" s="171">
        <v>290628</v>
      </c>
      <c r="J6" s="171">
        <v>216105</v>
      </c>
      <c r="K6" s="127"/>
      <c r="L6" s="149"/>
    </row>
    <row r="7" spans="1:20" ht="21" customHeight="1" thickBot="1">
      <c r="A7" s="2">
        <v>1402</v>
      </c>
      <c r="B7" s="703">
        <f>SUM(C7:J7)</f>
        <v>1998046</v>
      </c>
      <c r="C7" s="171">
        <f>SUM(C8:C40)</f>
        <v>200548</v>
      </c>
      <c r="D7" s="171">
        <f t="shared" ref="D7:J7" si="0">SUM(D8:D40)</f>
        <v>578717</v>
      </c>
      <c r="E7" s="171">
        <f t="shared" si="0"/>
        <v>59939</v>
      </c>
      <c r="F7" s="171">
        <f t="shared" si="0"/>
        <v>123773</v>
      </c>
      <c r="G7" s="171">
        <f t="shared" si="0"/>
        <v>145996</v>
      </c>
      <c r="H7" s="171">
        <f t="shared" si="0"/>
        <v>329753</v>
      </c>
      <c r="I7" s="171">
        <f t="shared" si="0"/>
        <v>261211</v>
      </c>
      <c r="J7" s="171">
        <f t="shared" si="0"/>
        <v>298109</v>
      </c>
      <c r="K7" s="127"/>
      <c r="L7" s="149">
        <f>I7+G7+E7+C7</f>
        <v>667694</v>
      </c>
      <c r="T7" s="127"/>
    </row>
    <row r="8" spans="1:20" ht="21" customHeight="1" thickBot="1">
      <c r="A8" s="70" t="s">
        <v>224</v>
      </c>
      <c r="B8" s="132">
        <f>SUM(C8:J8)</f>
        <v>118706</v>
      </c>
      <c r="C8" s="729">
        <v>12310</v>
      </c>
      <c r="D8" s="132">
        <v>30761</v>
      </c>
      <c r="E8" s="540">
        <v>2370</v>
      </c>
      <c r="F8" s="132">
        <v>5206</v>
      </c>
      <c r="G8" s="540">
        <v>16143</v>
      </c>
      <c r="H8" s="132">
        <v>26303</v>
      </c>
      <c r="I8" s="540">
        <v>11424</v>
      </c>
      <c r="J8" s="132">
        <v>14189</v>
      </c>
      <c r="L8" s="149">
        <f>B8-'8'!B6</f>
        <v>0</v>
      </c>
      <c r="M8" s="149"/>
      <c r="N8" s="149"/>
      <c r="O8" s="149"/>
      <c r="T8" s="127"/>
    </row>
    <row r="9" spans="1:20" ht="21" customHeight="1" thickBot="1">
      <c r="A9" s="71" t="s">
        <v>225</v>
      </c>
      <c r="B9" s="132">
        <f t="shared" ref="B9:B40" si="1">SUM(C9:J9)</f>
        <v>53597</v>
      </c>
      <c r="C9" s="730">
        <v>4743</v>
      </c>
      <c r="D9" s="132">
        <v>15590</v>
      </c>
      <c r="E9" s="707">
        <v>1583</v>
      </c>
      <c r="F9" s="541">
        <v>3296</v>
      </c>
      <c r="G9" s="707">
        <v>4880</v>
      </c>
      <c r="H9" s="541">
        <v>9151</v>
      </c>
      <c r="I9" s="707">
        <v>7648</v>
      </c>
      <c r="J9" s="541">
        <v>6706</v>
      </c>
      <c r="L9" s="149">
        <f>B9-'8'!B7</f>
        <v>0</v>
      </c>
      <c r="T9" s="127"/>
    </row>
    <row r="10" spans="1:20" ht="21" customHeight="1" thickBot="1">
      <c r="A10" s="71" t="s">
        <v>13</v>
      </c>
      <c r="B10" s="132">
        <f>SUM(C10:J10)</f>
        <v>31145</v>
      </c>
      <c r="C10" s="730">
        <v>2216</v>
      </c>
      <c r="D10" s="541">
        <v>8740</v>
      </c>
      <c r="E10" s="707">
        <v>489</v>
      </c>
      <c r="F10" s="541">
        <v>1364</v>
      </c>
      <c r="G10" s="707">
        <v>3128</v>
      </c>
      <c r="H10" s="541">
        <v>8473</v>
      </c>
      <c r="I10" s="707">
        <v>3286</v>
      </c>
      <c r="J10" s="541">
        <v>3449</v>
      </c>
      <c r="L10" s="149">
        <f>B10-'8'!B8</f>
        <v>0</v>
      </c>
      <c r="T10" s="127"/>
    </row>
    <row r="11" spans="1:20" ht="21" customHeight="1" thickBot="1">
      <c r="A11" s="71" t="s">
        <v>14</v>
      </c>
      <c r="B11" s="132">
        <f t="shared" si="1"/>
        <v>166896</v>
      </c>
      <c r="C11" s="730">
        <v>19325</v>
      </c>
      <c r="D11" s="541">
        <v>48403</v>
      </c>
      <c r="E11" s="707">
        <v>4781</v>
      </c>
      <c r="F11" s="541">
        <v>8303</v>
      </c>
      <c r="G11" s="707">
        <v>12043</v>
      </c>
      <c r="H11" s="541">
        <v>26801</v>
      </c>
      <c r="I11" s="707">
        <v>21483</v>
      </c>
      <c r="J11" s="541">
        <v>25757</v>
      </c>
      <c r="L11" s="149">
        <f>B11-'8'!B9</f>
        <v>0</v>
      </c>
      <c r="T11" s="127"/>
    </row>
    <row r="12" spans="1:20" ht="21" customHeight="1" thickBot="1">
      <c r="A12" s="71" t="s">
        <v>33</v>
      </c>
      <c r="B12" s="132">
        <f t="shared" si="1"/>
        <v>77550</v>
      </c>
      <c r="C12" s="730">
        <v>6905</v>
      </c>
      <c r="D12" s="541">
        <v>27472</v>
      </c>
      <c r="E12" s="707">
        <v>3133</v>
      </c>
      <c r="F12" s="541">
        <v>7083</v>
      </c>
      <c r="G12" s="707">
        <v>2036</v>
      </c>
      <c r="H12" s="541">
        <v>8695</v>
      </c>
      <c r="I12" s="707">
        <v>8058</v>
      </c>
      <c r="J12" s="541">
        <v>14168</v>
      </c>
      <c r="L12" s="149">
        <f>B12-'8'!B10</f>
        <v>0</v>
      </c>
      <c r="T12" s="127"/>
    </row>
    <row r="13" spans="1:20" ht="21" customHeight="1" thickBot="1">
      <c r="A13" s="71" t="s">
        <v>15</v>
      </c>
      <c r="B13" s="132">
        <f t="shared" si="1"/>
        <v>14304</v>
      </c>
      <c r="C13" s="730">
        <v>875</v>
      </c>
      <c r="D13" s="541">
        <v>4018</v>
      </c>
      <c r="E13" s="707">
        <v>313</v>
      </c>
      <c r="F13" s="541">
        <v>791</v>
      </c>
      <c r="G13" s="707">
        <v>815</v>
      </c>
      <c r="H13" s="541">
        <v>2544</v>
      </c>
      <c r="I13" s="707">
        <v>2531</v>
      </c>
      <c r="J13" s="541">
        <v>2417</v>
      </c>
      <c r="L13" s="149">
        <f>B13-'8'!B11</f>
        <v>0</v>
      </c>
      <c r="T13" s="127"/>
    </row>
    <row r="14" spans="1:20" ht="21" customHeight="1" thickBot="1">
      <c r="A14" s="71" t="s">
        <v>16</v>
      </c>
      <c r="B14" s="132">
        <f t="shared" si="1"/>
        <v>20429</v>
      </c>
      <c r="C14" s="730">
        <v>1511</v>
      </c>
      <c r="D14" s="541">
        <v>7463</v>
      </c>
      <c r="E14" s="707">
        <v>437</v>
      </c>
      <c r="F14" s="541">
        <v>1278</v>
      </c>
      <c r="G14" s="707">
        <v>570</v>
      </c>
      <c r="H14" s="541">
        <v>2775</v>
      </c>
      <c r="I14" s="707">
        <v>3318</v>
      </c>
      <c r="J14" s="541">
        <v>3077</v>
      </c>
      <c r="L14" s="149">
        <f>B14-'8'!B12</f>
        <v>0</v>
      </c>
      <c r="T14" s="127"/>
    </row>
    <row r="15" spans="1:20" ht="21" customHeight="1" thickBot="1">
      <c r="A15" s="71" t="s">
        <v>213</v>
      </c>
      <c r="B15" s="132">
        <f t="shared" si="1"/>
        <v>24807</v>
      </c>
      <c r="C15" s="730">
        <v>2053</v>
      </c>
      <c r="D15" s="541">
        <v>7935</v>
      </c>
      <c r="E15" s="707">
        <v>567</v>
      </c>
      <c r="F15" s="541">
        <v>1482</v>
      </c>
      <c r="G15" s="707">
        <v>1048</v>
      </c>
      <c r="H15" s="541">
        <v>3828</v>
      </c>
      <c r="I15" s="707">
        <v>3112</v>
      </c>
      <c r="J15" s="541">
        <v>4782</v>
      </c>
      <c r="L15" s="149">
        <f>B15-'8'!B13</f>
        <v>0</v>
      </c>
      <c r="T15" s="127"/>
    </row>
    <row r="16" spans="1:20" ht="21" customHeight="1" thickBot="1">
      <c r="A16" s="71" t="s">
        <v>214</v>
      </c>
      <c r="B16" s="132">
        <f t="shared" si="1"/>
        <v>16329</v>
      </c>
      <c r="C16" s="730">
        <v>1185</v>
      </c>
      <c r="D16" s="541">
        <v>3638</v>
      </c>
      <c r="E16" s="707">
        <v>192</v>
      </c>
      <c r="F16" s="541">
        <v>523</v>
      </c>
      <c r="G16" s="707">
        <v>2677</v>
      </c>
      <c r="H16" s="541">
        <v>3362</v>
      </c>
      <c r="I16" s="707">
        <v>2713</v>
      </c>
      <c r="J16" s="541">
        <v>2039</v>
      </c>
      <c r="L16" s="149">
        <f>B16-'8'!B14</f>
        <v>0</v>
      </c>
      <c r="T16" s="127"/>
    </row>
    <row r="17" spans="1:20" ht="21" customHeight="1" thickBot="1">
      <c r="A17" s="71" t="s">
        <v>215</v>
      </c>
      <c r="B17" s="132">
        <f t="shared" si="1"/>
        <v>124690</v>
      </c>
      <c r="C17" s="730">
        <v>10399</v>
      </c>
      <c r="D17" s="541">
        <v>26666</v>
      </c>
      <c r="E17" s="707">
        <v>3153</v>
      </c>
      <c r="F17" s="541">
        <v>6772</v>
      </c>
      <c r="G17" s="707">
        <v>14116</v>
      </c>
      <c r="H17" s="541">
        <v>27547</v>
      </c>
      <c r="I17" s="707">
        <v>19407</v>
      </c>
      <c r="J17" s="541">
        <v>16630</v>
      </c>
      <c r="L17" s="149">
        <f>B17-'8'!B15</f>
        <v>0</v>
      </c>
      <c r="T17" s="127"/>
    </row>
    <row r="18" spans="1:20" ht="21" customHeight="1" thickBot="1">
      <c r="A18" s="71" t="s">
        <v>216</v>
      </c>
      <c r="B18" s="132">
        <f t="shared" si="1"/>
        <v>13096</v>
      </c>
      <c r="C18" s="730">
        <v>561</v>
      </c>
      <c r="D18" s="541">
        <v>2765</v>
      </c>
      <c r="E18" s="707">
        <v>241</v>
      </c>
      <c r="F18" s="541">
        <v>825</v>
      </c>
      <c r="G18" s="707">
        <v>792</v>
      </c>
      <c r="H18" s="541">
        <v>2477</v>
      </c>
      <c r="I18" s="707">
        <v>3351</v>
      </c>
      <c r="J18" s="541">
        <v>2084</v>
      </c>
      <c r="L18" s="149">
        <f>B18-'8'!B16</f>
        <v>0</v>
      </c>
      <c r="T18" s="127"/>
    </row>
    <row r="19" spans="1:20" ht="21" customHeight="1" thickBot="1">
      <c r="A19" s="71" t="s">
        <v>17</v>
      </c>
      <c r="B19" s="132">
        <f t="shared" si="1"/>
        <v>87095</v>
      </c>
      <c r="C19" s="730">
        <v>7197</v>
      </c>
      <c r="D19" s="541">
        <v>30439</v>
      </c>
      <c r="E19" s="707">
        <v>1186</v>
      </c>
      <c r="F19" s="541">
        <v>3857</v>
      </c>
      <c r="G19" s="707">
        <v>5774</v>
      </c>
      <c r="H19" s="541">
        <v>19732</v>
      </c>
      <c r="I19" s="707">
        <v>9952</v>
      </c>
      <c r="J19" s="541">
        <v>8958</v>
      </c>
      <c r="L19" s="149">
        <f>B19-'8'!B17</f>
        <v>0</v>
      </c>
      <c r="T19" s="127"/>
    </row>
    <row r="20" spans="1:20" ht="21" customHeight="1" thickBot="1">
      <c r="A20" s="71" t="s">
        <v>18</v>
      </c>
      <c r="B20" s="132">
        <f t="shared" si="1"/>
        <v>40014</v>
      </c>
      <c r="C20" s="730">
        <v>2818</v>
      </c>
      <c r="D20" s="541">
        <v>8050</v>
      </c>
      <c r="E20" s="707">
        <v>587</v>
      </c>
      <c r="F20" s="541">
        <v>1417</v>
      </c>
      <c r="G20" s="707">
        <v>6029</v>
      </c>
      <c r="H20" s="541">
        <v>9495</v>
      </c>
      <c r="I20" s="707">
        <v>5162</v>
      </c>
      <c r="J20" s="541">
        <v>6456</v>
      </c>
      <c r="L20" s="149">
        <f>B20-'8'!B18</f>
        <v>0</v>
      </c>
      <c r="T20" s="127"/>
    </row>
    <row r="21" spans="1:20" ht="21" customHeight="1" thickBot="1">
      <c r="A21" s="71" t="s">
        <v>19</v>
      </c>
      <c r="B21" s="132">
        <f t="shared" si="1"/>
        <v>22348</v>
      </c>
      <c r="C21" s="730">
        <v>2218</v>
      </c>
      <c r="D21" s="541">
        <v>5989</v>
      </c>
      <c r="E21" s="707">
        <v>568</v>
      </c>
      <c r="F21" s="541">
        <v>1031</v>
      </c>
      <c r="G21" s="707">
        <v>1432</v>
      </c>
      <c r="H21" s="541">
        <v>3327</v>
      </c>
      <c r="I21" s="707">
        <v>3672</v>
      </c>
      <c r="J21" s="541">
        <v>4111</v>
      </c>
      <c r="L21" s="149">
        <f>B21-'8'!B19</f>
        <v>0</v>
      </c>
      <c r="T21" s="127"/>
    </row>
    <row r="22" spans="1:20" ht="21" customHeight="1" thickBot="1">
      <c r="A22" s="71" t="s">
        <v>217</v>
      </c>
      <c r="B22" s="132">
        <f t="shared" si="1"/>
        <v>11811</v>
      </c>
      <c r="C22" s="730">
        <v>696</v>
      </c>
      <c r="D22" s="541">
        <v>2286</v>
      </c>
      <c r="E22" s="707">
        <v>221</v>
      </c>
      <c r="F22" s="541">
        <v>658</v>
      </c>
      <c r="G22" s="707">
        <v>300</v>
      </c>
      <c r="H22" s="541">
        <v>769</v>
      </c>
      <c r="I22" s="707">
        <v>5853</v>
      </c>
      <c r="J22" s="541">
        <v>1028</v>
      </c>
      <c r="L22" s="149">
        <f>B22-'8'!B20</f>
        <v>0</v>
      </c>
      <c r="T22" s="127"/>
    </row>
    <row r="23" spans="1:20" ht="21" customHeight="1" thickBot="1">
      <c r="A23" s="71" t="s">
        <v>124</v>
      </c>
      <c r="B23" s="132">
        <f t="shared" si="1"/>
        <v>134780</v>
      </c>
      <c r="C23" s="730">
        <v>19514</v>
      </c>
      <c r="D23" s="541">
        <v>41573</v>
      </c>
      <c r="E23" s="707">
        <v>8426</v>
      </c>
      <c r="F23" s="541">
        <v>13008</v>
      </c>
      <c r="G23" s="707">
        <v>4002</v>
      </c>
      <c r="H23" s="541">
        <v>11536</v>
      </c>
      <c r="I23" s="707">
        <v>14751</v>
      </c>
      <c r="J23" s="541">
        <v>21970</v>
      </c>
      <c r="L23" s="149">
        <f>B23-'8'!B21</f>
        <v>0</v>
      </c>
      <c r="T23" s="127"/>
    </row>
    <row r="24" spans="1:20" ht="21" customHeight="1" thickBot="1">
      <c r="A24" s="71" t="s">
        <v>218</v>
      </c>
      <c r="B24" s="132">
        <f t="shared" si="1"/>
        <v>72143</v>
      </c>
      <c r="C24" s="730">
        <v>9290</v>
      </c>
      <c r="D24" s="541">
        <v>27882</v>
      </c>
      <c r="E24" s="707">
        <v>3128</v>
      </c>
      <c r="F24" s="541">
        <v>6240</v>
      </c>
      <c r="G24" s="707">
        <v>1486</v>
      </c>
      <c r="H24" s="541">
        <v>7520</v>
      </c>
      <c r="I24" s="707">
        <v>7933</v>
      </c>
      <c r="J24" s="541">
        <v>8664</v>
      </c>
      <c r="L24" s="149">
        <f>B24-'8'!B22</f>
        <v>0</v>
      </c>
      <c r="T24" s="127"/>
    </row>
    <row r="25" spans="1:20" ht="21" customHeight="1" thickBot="1">
      <c r="A25" s="71" t="s">
        <v>126</v>
      </c>
      <c r="B25" s="132">
        <f t="shared" si="1"/>
        <v>139243</v>
      </c>
      <c r="C25" s="730">
        <v>15682</v>
      </c>
      <c r="D25" s="541">
        <v>45444</v>
      </c>
      <c r="E25" s="707">
        <v>7338</v>
      </c>
      <c r="F25" s="541">
        <v>13290</v>
      </c>
      <c r="G25" s="707">
        <v>3311</v>
      </c>
      <c r="H25" s="541">
        <v>12905</v>
      </c>
      <c r="I25" s="707">
        <v>14285</v>
      </c>
      <c r="J25" s="541">
        <v>26988</v>
      </c>
      <c r="L25" s="149">
        <f>B25-'8'!B23</f>
        <v>0</v>
      </c>
      <c r="T25" s="127"/>
    </row>
    <row r="26" spans="1:20" ht="21" customHeight="1" thickBot="1">
      <c r="A26" s="71" t="s">
        <v>20</v>
      </c>
      <c r="B26" s="132">
        <f t="shared" si="1"/>
        <v>140782</v>
      </c>
      <c r="C26" s="730">
        <v>19123</v>
      </c>
      <c r="D26" s="541">
        <v>47572</v>
      </c>
      <c r="E26" s="707">
        <v>3091</v>
      </c>
      <c r="F26" s="541">
        <v>8627</v>
      </c>
      <c r="G26" s="707">
        <v>11141</v>
      </c>
      <c r="H26" s="541">
        <v>21119</v>
      </c>
      <c r="I26" s="707">
        <v>13472</v>
      </c>
      <c r="J26" s="541">
        <v>16637</v>
      </c>
      <c r="L26" s="149">
        <f>B26-'8'!B24</f>
        <v>0</v>
      </c>
      <c r="T26" s="127"/>
    </row>
    <row r="27" spans="1:20" ht="21" customHeight="1" thickBot="1">
      <c r="A27" s="71" t="s">
        <v>21</v>
      </c>
      <c r="B27" s="132">
        <f t="shared" si="1"/>
        <v>35374</v>
      </c>
      <c r="C27" s="730">
        <v>3203</v>
      </c>
      <c r="D27" s="541">
        <v>10487</v>
      </c>
      <c r="E27" s="707">
        <v>1171</v>
      </c>
      <c r="F27" s="541">
        <v>1957</v>
      </c>
      <c r="G27" s="707">
        <v>1839</v>
      </c>
      <c r="H27" s="541">
        <v>5764</v>
      </c>
      <c r="I27" s="707">
        <v>4642</v>
      </c>
      <c r="J27" s="541">
        <v>6311</v>
      </c>
      <c r="L27" s="149">
        <f>B27-'8'!B25</f>
        <v>0</v>
      </c>
      <c r="T27" s="127"/>
    </row>
    <row r="28" spans="1:20" ht="21" customHeight="1" thickBot="1">
      <c r="A28" s="71" t="s">
        <v>22</v>
      </c>
      <c r="B28" s="132">
        <f t="shared" si="1"/>
        <v>21277</v>
      </c>
      <c r="C28" s="730">
        <v>3029</v>
      </c>
      <c r="D28" s="541">
        <v>5020</v>
      </c>
      <c r="E28" s="707">
        <v>869</v>
      </c>
      <c r="F28" s="541">
        <v>1252</v>
      </c>
      <c r="G28" s="707">
        <v>2783</v>
      </c>
      <c r="H28" s="541">
        <v>3755</v>
      </c>
      <c r="I28" s="707">
        <v>2361</v>
      </c>
      <c r="J28" s="541">
        <v>2208</v>
      </c>
      <c r="L28" s="149">
        <f>B28-'8'!B26</f>
        <v>0</v>
      </c>
      <c r="T28" s="127"/>
    </row>
    <row r="29" spans="1:20" ht="21" customHeight="1" thickBot="1">
      <c r="A29" s="71" t="s">
        <v>219</v>
      </c>
      <c r="B29" s="132">
        <f t="shared" si="1"/>
        <v>36290</v>
      </c>
      <c r="C29" s="730">
        <v>3086</v>
      </c>
      <c r="D29" s="541">
        <v>8376</v>
      </c>
      <c r="E29" s="707">
        <v>603</v>
      </c>
      <c r="F29" s="541">
        <v>1517</v>
      </c>
      <c r="G29" s="707">
        <v>4829</v>
      </c>
      <c r="H29" s="541">
        <v>8865</v>
      </c>
      <c r="I29" s="707">
        <v>4706</v>
      </c>
      <c r="J29" s="541">
        <v>4308</v>
      </c>
      <c r="L29" s="149">
        <f>B29-'8'!B27</f>
        <v>0</v>
      </c>
      <c r="T29" s="127"/>
    </row>
    <row r="30" spans="1:20" ht="21" customHeight="1" thickBot="1">
      <c r="A30" s="71" t="s">
        <v>220</v>
      </c>
      <c r="B30" s="132">
        <f t="shared" si="1"/>
        <v>53906</v>
      </c>
      <c r="C30" s="730">
        <v>5685</v>
      </c>
      <c r="D30" s="541">
        <v>16818</v>
      </c>
      <c r="E30" s="707">
        <v>1508</v>
      </c>
      <c r="F30" s="541">
        <v>3223</v>
      </c>
      <c r="G30" s="707">
        <v>3067</v>
      </c>
      <c r="H30" s="541">
        <v>7739</v>
      </c>
      <c r="I30" s="707">
        <v>8472</v>
      </c>
      <c r="J30" s="541">
        <v>7394</v>
      </c>
      <c r="L30" s="149">
        <f>B30-'8'!B28</f>
        <v>0</v>
      </c>
      <c r="T30" s="127"/>
    </row>
    <row r="31" spans="1:20" ht="21" customHeight="1" thickBot="1">
      <c r="A31" s="71" t="s">
        <v>221</v>
      </c>
      <c r="B31" s="132">
        <f t="shared" si="1"/>
        <v>50964</v>
      </c>
      <c r="C31" s="730">
        <v>5199</v>
      </c>
      <c r="D31" s="541">
        <v>11059</v>
      </c>
      <c r="E31" s="707">
        <v>1370</v>
      </c>
      <c r="F31" s="541">
        <v>2072</v>
      </c>
      <c r="G31" s="707">
        <v>6661</v>
      </c>
      <c r="H31" s="541">
        <v>10987</v>
      </c>
      <c r="I31" s="707">
        <v>7309</v>
      </c>
      <c r="J31" s="541">
        <v>6307</v>
      </c>
      <c r="L31" s="149">
        <f>B31-'8'!B29</f>
        <v>0</v>
      </c>
      <c r="T31" s="127"/>
    </row>
    <row r="32" spans="1:20" ht="21" customHeight="1" thickBot="1">
      <c r="A32" s="71" t="s">
        <v>222</v>
      </c>
      <c r="B32" s="132">
        <f t="shared" si="1"/>
        <v>7956</v>
      </c>
      <c r="C32" s="730">
        <v>506</v>
      </c>
      <c r="D32" s="541">
        <v>2861</v>
      </c>
      <c r="E32" s="707">
        <v>133</v>
      </c>
      <c r="F32" s="541">
        <v>523</v>
      </c>
      <c r="G32" s="707">
        <v>230</v>
      </c>
      <c r="H32" s="541">
        <v>827</v>
      </c>
      <c r="I32" s="707">
        <v>1583</v>
      </c>
      <c r="J32" s="541">
        <v>1293</v>
      </c>
      <c r="L32" s="149">
        <f>B32-'8'!B30</f>
        <v>0</v>
      </c>
      <c r="T32" s="127"/>
    </row>
    <row r="33" spans="1:20" ht="21" customHeight="1" thickBot="1">
      <c r="A33" s="71" t="s">
        <v>131</v>
      </c>
      <c r="B33" s="132">
        <f t="shared" si="1"/>
        <v>42036</v>
      </c>
      <c r="C33" s="730">
        <v>2650</v>
      </c>
      <c r="D33" s="541">
        <v>10712</v>
      </c>
      <c r="E33" s="707">
        <v>883</v>
      </c>
      <c r="F33" s="541">
        <v>2431</v>
      </c>
      <c r="G33" s="707">
        <v>3536</v>
      </c>
      <c r="H33" s="541">
        <v>9139</v>
      </c>
      <c r="I33" s="707">
        <v>6146</v>
      </c>
      <c r="J33" s="541">
        <v>6539</v>
      </c>
      <c r="L33" s="149">
        <f>B33-'8'!B31</f>
        <v>0</v>
      </c>
      <c r="T33" s="127"/>
    </row>
    <row r="34" spans="1:20" ht="21" customHeight="1" thickBot="1">
      <c r="A34" s="71" t="s">
        <v>23</v>
      </c>
      <c r="B34" s="132">
        <f t="shared" si="1"/>
        <v>122682</v>
      </c>
      <c r="C34" s="730">
        <v>9983</v>
      </c>
      <c r="D34" s="541">
        <v>28837</v>
      </c>
      <c r="E34" s="707">
        <v>3842</v>
      </c>
      <c r="F34" s="541">
        <v>7430</v>
      </c>
      <c r="G34" s="707">
        <v>8909</v>
      </c>
      <c r="H34" s="541">
        <v>21130</v>
      </c>
      <c r="I34" s="707">
        <v>19683</v>
      </c>
      <c r="J34" s="541">
        <v>22868</v>
      </c>
      <c r="L34" s="149">
        <f>B34-'8'!B32</f>
        <v>0</v>
      </c>
      <c r="T34" s="127"/>
    </row>
    <row r="35" spans="1:20" ht="21" customHeight="1" thickBot="1">
      <c r="A35" s="71" t="s">
        <v>24</v>
      </c>
      <c r="B35" s="132">
        <f t="shared" si="1"/>
        <v>41800</v>
      </c>
      <c r="C35" s="730">
        <v>3086</v>
      </c>
      <c r="D35" s="541">
        <v>9488</v>
      </c>
      <c r="E35" s="707">
        <v>843</v>
      </c>
      <c r="F35" s="541">
        <v>2003</v>
      </c>
      <c r="G35" s="707">
        <v>3442</v>
      </c>
      <c r="H35" s="541">
        <v>9272</v>
      </c>
      <c r="I35" s="707">
        <v>7563</v>
      </c>
      <c r="J35" s="541">
        <v>6103</v>
      </c>
      <c r="L35" s="149">
        <f>B35-'8'!B33</f>
        <v>0</v>
      </c>
      <c r="T35" s="127"/>
    </row>
    <row r="36" spans="1:20" ht="21" customHeight="1" thickBot="1">
      <c r="A36" s="71" t="s">
        <v>25</v>
      </c>
      <c r="B36" s="132">
        <f t="shared" si="1"/>
        <v>138687</v>
      </c>
      <c r="C36" s="730">
        <v>13470</v>
      </c>
      <c r="D36" s="541">
        <v>41348</v>
      </c>
      <c r="E36" s="707">
        <v>3545</v>
      </c>
      <c r="F36" s="541">
        <v>8461</v>
      </c>
      <c r="G36" s="707">
        <v>9968</v>
      </c>
      <c r="H36" s="541">
        <v>21008</v>
      </c>
      <c r="I36" s="707">
        <v>17529</v>
      </c>
      <c r="J36" s="541">
        <v>23358</v>
      </c>
      <c r="L36" s="149">
        <f>B36-'8'!B34</f>
        <v>0</v>
      </c>
      <c r="T36" s="127"/>
    </row>
    <row r="37" spans="1:20" ht="21" customHeight="1" thickBot="1">
      <c r="A37" s="71" t="s">
        <v>223</v>
      </c>
      <c r="B37" s="132">
        <f t="shared" si="1"/>
        <v>43530</v>
      </c>
      <c r="C37" s="730">
        <v>3884</v>
      </c>
      <c r="D37" s="541">
        <v>13654</v>
      </c>
      <c r="E37" s="707">
        <v>1153</v>
      </c>
      <c r="F37" s="541">
        <v>2314</v>
      </c>
      <c r="G37" s="707">
        <v>2165</v>
      </c>
      <c r="H37" s="541">
        <v>6522</v>
      </c>
      <c r="I37" s="707">
        <v>5940</v>
      </c>
      <c r="J37" s="541">
        <v>7898</v>
      </c>
      <c r="L37" s="149">
        <f>B37-'8'!B35</f>
        <v>0</v>
      </c>
      <c r="T37" s="127"/>
    </row>
    <row r="38" spans="1:20" ht="21" customHeight="1" thickBot="1">
      <c r="A38" s="71" t="s">
        <v>26</v>
      </c>
      <c r="B38" s="132">
        <f t="shared" si="1"/>
        <v>18443</v>
      </c>
      <c r="C38" s="730">
        <v>1524</v>
      </c>
      <c r="D38" s="541">
        <v>6539</v>
      </c>
      <c r="E38" s="707">
        <v>612</v>
      </c>
      <c r="F38" s="541">
        <v>1655</v>
      </c>
      <c r="G38" s="707">
        <v>279</v>
      </c>
      <c r="H38" s="541">
        <v>1370</v>
      </c>
      <c r="I38" s="707">
        <v>4074</v>
      </c>
      <c r="J38" s="541">
        <v>2390</v>
      </c>
      <c r="L38" s="149">
        <f>B38-'8'!B36</f>
        <v>0</v>
      </c>
      <c r="T38" s="127"/>
    </row>
    <row r="39" spans="1:20" ht="21" customHeight="1" thickBot="1">
      <c r="A39" s="71" t="s">
        <v>27</v>
      </c>
      <c r="B39" s="132">
        <f t="shared" si="1"/>
        <v>51300</v>
      </c>
      <c r="C39" s="730">
        <v>3391</v>
      </c>
      <c r="D39" s="541">
        <v>12768</v>
      </c>
      <c r="E39" s="707">
        <v>828</v>
      </c>
      <c r="F39" s="541">
        <v>2336</v>
      </c>
      <c r="G39" s="707">
        <v>5564</v>
      </c>
      <c r="H39" s="541">
        <v>12661</v>
      </c>
      <c r="I39" s="707">
        <v>6864</v>
      </c>
      <c r="J39" s="541">
        <v>6888</v>
      </c>
      <c r="L39" s="149">
        <f>B39-'8'!B37</f>
        <v>0</v>
      </c>
      <c r="T39" s="127"/>
    </row>
    <row r="40" spans="1:20" ht="21" customHeight="1" thickBot="1">
      <c r="A40" s="71" t="s">
        <v>12</v>
      </c>
      <c r="B40" s="132">
        <f t="shared" si="1"/>
        <v>24036</v>
      </c>
      <c r="C40" s="730">
        <v>3231</v>
      </c>
      <c r="D40" s="541">
        <v>8064</v>
      </c>
      <c r="E40" s="707">
        <v>775</v>
      </c>
      <c r="F40" s="541">
        <v>1548</v>
      </c>
      <c r="G40" s="707">
        <v>1001</v>
      </c>
      <c r="H40" s="541">
        <v>2355</v>
      </c>
      <c r="I40" s="707">
        <v>2928</v>
      </c>
      <c r="J40" s="541">
        <v>4134</v>
      </c>
      <c r="L40" s="149">
        <f>B40-'8'!B38</f>
        <v>0</v>
      </c>
    </row>
    <row r="41" spans="1:20" ht="27.75" customHeight="1">
      <c r="A41" s="59"/>
      <c r="B41" s="702"/>
      <c r="C41" s="702"/>
      <c r="D41" s="702"/>
      <c r="E41" s="702"/>
      <c r="F41" s="702"/>
      <c r="G41" s="702"/>
      <c r="H41" s="702"/>
      <c r="I41" s="59"/>
      <c r="J41" s="59"/>
    </row>
    <row r="42" spans="1:20" ht="12.75" customHeight="1">
      <c r="A42" s="12"/>
      <c r="B42" s="720"/>
      <c r="C42" s="702"/>
      <c r="D42" s="702"/>
      <c r="E42" s="702"/>
      <c r="F42" s="702"/>
      <c r="G42" s="702"/>
      <c r="H42" s="702"/>
      <c r="I42" s="59"/>
      <c r="J42" s="59"/>
    </row>
    <row r="43" spans="1:20" ht="12.75" customHeight="1">
      <c r="A43" s="12"/>
      <c r="B43" s="720"/>
      <c r="C43" s="702"/>
      <c r="D43" s="702"/>
      <c r="E43" s="702"/>
      <c r="F43" s="702"/>
      <c r="G43" s="702"/>
      <c r="H43" s="702"/>
      <c r="I43" s="59"/>
      <c r="J43" s="59"/>
    </row>
    <row r="44" spans="1:20" ht="12.75" customHeight="1">
      <c r="A44" s="12"/>
      <c r="B44" s="720"/>
      <c r="C44" s="702"/>
      <c r="D44" s="702"/>
      <c r="E44" s="702"/>
      <c r="F44" s="702"/>
      <c r="G44" s="702"/>
      <c r="H44" s="702"/>
      <c r="I44" s="59"/>
      <c r="J44" s="59"/>
    </row>
    <row r="45" spans="1:20" ht="12.75" customHeight="1">
      <c r="A45" s="12"/>
      <c r="B45" s="720"/>
      <c r="C45" s="702"/>
      <c r="D45" s="702"/>
      <c r="E45" s="702"/>
      <c r="F45" s="702"/>
      <c r="G45" s="702"/>
      <c r="H45" s="702"/>
      <c r="I45" s="59"/>
      <c r="J45" s="59"/>
    </row>
    <row r="46" spans="1:20">
      <c r="B46" s="721"/>
      <c r="C46" s="731"/>
      <c r="D46" s="731"/>
      <c r="E46" s="731"/>
      <c r="F46" s="731"/>
      <c r="G46" s="731"/>
      <c r="H46" s="731"/>
    </row>
    <row r="47" spans="1:20">
      <c r="B47" s="721"/>
      <c r="C47" s="731"/>
      <c r="D47" s="731"/>
      <c r="E47" s="731"/>
      <c r="F47" s="731"/>
      <c r="G47" s="731"/>
      <c r="H47" s="731"/>
    </row>
    <row r="48" spans="1:20">
      <c r="B48" s="721"/>
      <c r="C48" s="731"/>
      <c r="D48" s="731"/>
      <c r="E48" s="731"/>
      <c r="F48" s="731"/>
      <c r="G48" s="731"/>
      <c r="H48" s="731"/>
    </row>
    <row r="49" spans="2:8">
      <c r="B49" s="721"/>
      <c r="C49" s="731"/>
      <c r="D49" s="731"/>
      <c r="E49" s="731"/>
      <c r="F49" s="731"/>
      <c r="G49" s="731"/>
      <c r="H49" s="731"/>
    </row>
    <row r="50" spans="2:8">
      <c r="B50" s="721"/>
      <c r="C50" s="731"/>
      <c r="D50" s="731"/>
      <c r="E50" s="731"/>
      <c r="F50" s="731"/>
      <c r="G50" s="731"/>
      <c r="H50" s="731"/>
    </row>
    <row r="51" spans="2:8">
      <c r="B51" s="721"/>
      <c r="C51" s="731"/>
      <c r="D51" s="731"/>
      <c r="E51" s="731"/>
      <c r="F51" s="731"/>
      <c r="G51" s="731"/>
      <c r="H51" s="731"/>
    </row>
    <row r="52" spans="2:8">
      <c r="B52" s="721"/>
      <c r="C52" s="731"/>
      <c r="D52" s="731"/>
      <c r="E52" s="731"/>
      <c r="F52" s="731"/>
      <c r="G52" s="731"/>
      <c r="H52" s="731"/>
    </row>
  </sheetData>
  <mergeCells count="9">
    <mergeCell ref="A1:J1"/>
    <mergeCell ref="A2:A4"/>
    <mergeCell ref="B2:B4"/>
    <mergeCell ref="C2:F2"/>
    <mergeCell ref="G2:J2"/>
    <mergeCell ref="C3:D3"/>
    <mergeCell ref="E3:F3"/>
    <mergeCell ref="G3:H3"/>
    <mergeCell ref="I3:J3"/>
  </mergeCells>
  <printOptions horizontalCentered="1" verticalCentered="1"/>
  <pageMargins left="0.39370078740157499" right="0.39370078740157499" top="0.45" bottom="0.55000000000000004" header="0" footer="0"/>
  <pageSetup paperSize="9" scale="7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42C0F-BB23-4FDE-AD85-18A126740A2F}">
  <sheetPr>
    <tabColor theme="7" tint="0.39997558519241921"/>
    <pageSetUpPr fitToPage="1"/>
  </sheetPr>
  <dimension ref="A1:L52"/>
  <sheetViews>
    <sheetView rightToLeft="1" view="pageBreakPreview" zoomScaleNormal="100" zoomScaleSheetLayoutView="100" workbookViewId="0">
      <selection activeCell="M14" sqref="M14"/>
    </sheetView>
  </sheetViews>
  <sheetFormatPr defaultRowHeight="18.75"/>
  <cols>
    <col min="1" max="1" width="24.28515625" style="16" customWidth="1"/>
    <col min="2" max="2" width="25.140625" style="16" customWidth="1"/>
    <col min="3" max="4" width="25.140625" style="15" customWidth="1"/>
    <col min="5" max="236" width="9.140625" style="15"/>
    <col min="237" max="237" width="19.140625" style="15" customWidth="1"/>
    <col min="238" max="238" width="16.85546875" style="15" customWidth="1"/>
    <col min="239" max="239" width="13.42578125" style="15" customWidth="1"/>
    <col min="240" max="240" width="15" style="15" customWidth="1"/>
    <col min="241" max="241" width="15.140625" style="15" customWidth="1"/>
    <col min="242" max="242" width="12.85546875" style="15" customWidth="1"/>
    <col min="243" max="243" width="9.140625" style="15"/>
    <col min="244" max="244" width="20.28515625" style="15" bestFit="1" customWidth="1"/>
    <col min="245" max="245" width="17.140625" style="15" customWidth="1"/>
    <col min="246" max="246" width="15.140625" style="15" customWidth="1"/>
    <col min="247" max="247" width="15.7109375" style="15" customWidth="1"/>
    <col min="248" max="248" width="16.85546875" style="15" customWidth="1"/>
    <col min="249" max="249" width="14" style="15" customWidth="1"/>
    <col min="250" max="492" width="9.140625" style="15"/>
    <col min="493" max="493" width="19.140625" style="15" customWidth="1"/>
    <col min="494" max="494" width="16.85546875" style="15" customWidth="1"/>
    <col min="495" max="495" width="13.42578125" style="15" customWidth="1"/>
    <col min="496" max="496" width="15" style="15" customWidth="1"/>
    <col min="497" max="497" width="15.140625" style="15" customWidth="1"/>
    <col min="498" max="498" width="12.85546875" style="15" customWidth="1"/>
    <col min="499" max="499" width="9.140625" style="15"/>
    <col min="500" max="500" width="20.28515625" style="15" bestFit="1" customWidth="1"/>
    <col min="501" max="501" width="17.140625" style="15" customWidth="1"/>
    <col min="502" max="502" width="15.140625" style="15" customWidth="1"/>
    <col min="503" max="503" width="15.7109375" style="15" customWidth="1"/>
    <col min="504" max="504" width="16.85546875" style="15" customWidth="1"/>
    <col min="505" max="505" width="14" style="15" customWidth="1"/>
    <col min="506" max="748" width="9.140625" style="15"/>
    <col min="749" max="749" width="19.140625" style="15" customWidth="1"/>
    <col min="750" max="750" width="16.85546875" style="15" customWidth="1"/>
    <col min="751" max="751" width="13.42578125" style="15" customWidth="1"/>
    <col min="752" max="752" width="15" style="15" customWidth="1"/>
    <col min="753" max="753" width="15.140625" style="15" customWidth="1"/>
    <col min="754" max="754" width="12.85546875" style="15" customWidth="1"/>
    <col min="755" max="755" width="9.140625" style="15"/>
    <col min="756" max="756" width="20.28515625" style="15" bestFit="1" customWidth="1"/>
    <col min="757" max="757" width="17.140625" style="15" customWidth="1"/>
    <col min="758" max="758" width="15.140625" style="15" customWidth="1"/>
    <col min="759" max="759" width="15.7109375" style="15" customWidth="1"/>
    <col min="760" max="760" width="16.85546875" style="15" customWidth="1"/>
    <col min="761" max="761" width="14" style="15" customWidth="1"/>
    <col min="762" max="1004" width="9.140625" style="15"/>
    <col min="1005" max="1005" width="19.140625" style="15" customWidth="1"/>
    <col min="1006" max="1006" width="16.85546875" style="15" customWidth="1"/>
    <col min="1007" max="1007" width="13.42578125" style="15" customWidth="1"/>
    <col min="1008" max="1008" width="15" style="15" customWidth="1"/>
    <col min="1009" max="1009" width="15.140625" style="15" customWidth="1"/>
    <col min="1010" max="1010" width="12.85546875" style="15" customWidth="1"/>
    <col min="1011" max="1011" width="9.140625" style="15"/>
    <col min="1012" max="1012" width="20.28515625" style="15" bestFit="1" customWidth="1"/>
    <col min="1013" max="1013" width="17.140625" style="15" customWidth="1"/>
    <col min="1014" max="1014" width="15.140625" style="15" customWidth="1"/>
    <col min="1015" max="1015" width="15.7109375" style="15" customWidth="1"/>
    <col min="1016" max="1016" width="16.85546875" style="15" customWidth="1"/>
    <col min="1017" max="1017" width="14" style="15" customWidth="1"/>
    <col min="1018" max="1260" width="9.140625" style="15"/>
    <col min="1261" max="1261" width="19.140625" style="15" customWidth="1"/>
    <col min="1262" max="1262" width="16.85546875" style="15" customWidth="1"/>
    <col min="1263" max="1263" width="13.42578125" style="15" customWidth="1"/>
    <col min="1264" max="1264" width="15" style="15" customWidth="1"/>
    <col min="1265" max="1265" width="15.140625" style="15" customWidth="1"/>
    <col min="1266" max="1266" width="12.85546875" style="15" customWidth="1"/>
    <col min="1267" max="1267" width="9.140625" style="15"/>
    <col min="1268" max="1268" width="20.28515625" style="15" bestFit="1" customWidth="1"/>
    <col min="1269" max="1269" width="17.140625" style="15" customWidth="1"/>
    <col min="1270" max="1270" width="15.140625" style="15" customWidth="1"/>
    <col min="1271" max="1271" width="15.7109375" style="15" customWidth="1"/>
    <col min="1272" max="1272" width="16.85546875" style="15" customWidth="1"/>
    <col min="1273" max="1273" width="14" style="15" customWidth="1"/>
    <col min="1274" max="1516" width="9.140625" style="15"/>
    <col min="1517" max="1517" width="19.140625" style="15" customWidth="1"/>
    <col min="1518" max="1518" width="16.85546875" style="15" customWidth="1"/>
    <col min="1519" max="1519" width="13.42578125" style="15" customWidth="1"/>
    <col min="1520" max="1520" width="15" style="15" customWidth="1"/>
    <col min="1521" max="1521" width="15.140625" style="15" customWidth="1"/>
    <col min="1522" max="1522" width="12.85546875" style="15" customWidth="1"/>
    <col min="1523" max="1523" width="9.140625" style="15"/>
    <col min="1524" max="1524" width="20.28515625" style="15" bestFit="1" customWidth="1"/>
    <col min="1525" max="1525" width="17.140625" style="15" customWidth="1"/>
    <col min="1526" max="1526" width="15.140625" style="15" customWidth="1"/>
    <col min="1527" max="1527" width="15.7109375" style="15" customWidth="1"/>
    <col min="1528" max="1528" width="16.85546875" style="15" customWidth="1"/>
    <col min="1529" max="1529" width="14" style="15" customWidth="1"/>
    <col min="1530" max="1772" width="9.140625" style="15"/>
    <col min="1773" max="1773" width="19.140625" style="15" customWidth="1"/>
    <col min="1774" max="1774" width="16.85546875" style="15" customWidth="1"/>
    <col min="1775" max="1775" width="13.42578125" style="15" customWidth="1"/>
    <col min="1776" max="1776" width="15" style="15" customWidth="1"/>
    <col min="1777" max="1777" width="15.140625" style="15" customWidth="1"/>
    <col min="1778" max="1778" width="12.85546875" style="15" customWidth="1"/>
    <col min="1779" max="1779" width="9.140625" style="15"/>
    <col min="1780" max="1780" width="20.28515625" style="15" bestFit="1" customWidth="1"/>
    <col min="1781" max="1781" width="17.140625" style="15" customWidth="1"/>
    <col min="1782" max="1782" width="15.140625" style="15" customWidth="1"/>
    <col min="1783" max="1783" width="15.7109375" style="15" customWidth="1"/>
    <col min="1784" max="1784" width="16.85546875" style="15" customWidth="1"/>
    <col min="1785" max="1785" width="14" style="15" customWidth="1"/>
    <col min="1786" max="2028" width="9.140625" style="15"/>
    <col min="2029" max="2029" width="19.140625" style="15" customWidth="1"/>
    <col min="2030" max="2030" width="16.85546875" style="15" customWidth="1"/>
    <col min="2031" max="2031" width="13.42578125" style="15" customWidth="1"/>
    <col min="2032" max="2032" width="15" style="15" customWidth="1"/>
    <col min="2033" max="2033" width="15.140625" style="15" customWidth="1"/>
    <col min="2034" max="2034" width="12.85546875" style="15" customWidth="1"/>
    <col min="2035" max="2035" width="9.140625" style="15"/>
    <col min="2036" max="2036" width="20.28515625" style="15" bestFit="1" customWidth="1"/>
    <col min="2037" max="2037" width="17.140625" style="15" customWidth="1"/>
    <col min="2038" max="2038" width="15.140625" style="15" customWidth="1"/>
    <col min="2039" max="2039" width="15.7109375" style="15" customWidth="1"/>
    <col min="2040" max="2040" width="16.85546875" style="15" customWidth="1"/>
    <col min="2041" max="2041" width="14" style="15" customWidth="1"/>
    <col min="2042" max="2284" width="9.140625" style="15"/>
    <col min="2285" max="2285" width="19.140625" style="15" customWidth="1"/>
    <col min="2286" max="2286" width="16.85546875" style="15" customWidth="1"/>
    <col min="2287" max="2287" width="13.42578125" style="15" customWidth="1"/>
    <col min="2288" max="2288" width="15" style="15" customWidth="1"/>
    <col min="2289" max="2289" width="15.140625" style="15" customWidth="1"/>
    <col min="2290" max="2290" width="12.85546875" style="15" customWidth="1"/>
    <col min="2291" max="2291" width="9.140625" style="15"/>
    <col min="2292" max="2292" width="20.28515625" style="15" bestFit="1" customWidth="1"/>
    <col min="2293" max="2293" width="17.140625" style="15" customWidth="1"/>
    <col min="2294" max="2294" width="15.140625" style="15" customWidth="1"/>
    <col min="2295" max="2295" width="15.7109375" style="15" customWidth="1"/>
    <col min="2296" max="2296" width="16.85546875" style="15" customWidth="1"/>
    <col min="2297" max="2297" width="14" style="15" customWidth="1"/>
    <col min="2298" max="2540" width="9.140625" style="15"/>
    <col min="2541" max="2541" width="19.140625" style="15" customWidth="1"/>
    <col min="2542" max="2542" width="16.85546875" style="15" customWidth="1"/>
    <col min="2543" max="2543" width="13.42578125" style="15" customWidth="1"/>
    <col min="2544" max="2544" width="15" style="15" customWidth="1"/>
    <col min="2545" max="2545" width="15.140625" style="15" customWidth="1"/>
    <col min="2546" max="2546" width="12.85546875" style="15" customWidth="1"/>
    <col min="2547" max="2547" width="9.140625" style="15"/>
    <col min="2548" max="2548" width="20.28515625" style="15" bestFit="1" customWidth="1"/>
    <col min="2549" max="2549" width="17.140625" style="15" customWidth="1"/>
    <col min="2550" max="2550" width="15.140625" style="15" customWidth="1"/>
    <col min="2551" max="2551" width="15.7109375" style="15" customWidth="1"/>
    <col min="2552" max="2552" width="16.85546875" style="15" customWidth="1"/>
    <col min="2553" max="2553" width="14" style="15" customWidth="1"/>
    <col min="2554" max="2796" width="9.140625" style="15"/>
    <col min="2797" max="2797" width="19.140625" style="15" customWidth="1"/>
    <col min="2798" max="2798" width="16.85546875" style="15" customWidth="1"/>
    <col min="2799" max="2799" width="13.42578125" style="15" customWidth="1"/>
    <col min="2800" max="2800" width="15" style="15" customWidth="1"/>
    <col min="2801" max="2801" width="15.140625" style="15" customWidth="1"/>
    <col min="2802" max="2802" width="12.85546875" style="15" customWidth="1"/>
    <col min="2803" max="2803" width="9.140625" style="15"/>
    <col min="2804" max="2804" width="20.28515625" style="15" bestFit="1" customWidth="1"/>
    <col min="2805" max="2805" width="17.140625" style="15" customWidth="1"/>
    <col min="2806" max="2806" width="15.140625" style="15" customWidth="1"/>
    <col min="2807" max="2807" width="15.7109375" style="15" customWidth="1"/>
    <col min="2808" max="2808" width="16.85546875" style="15" customWidth="1"/>
    <col min="2809" max="2809" width="14" style="15" customWidth="1"/>
    <col min="2810" max="3052" width="9.140625" style="15"/>
    <col min="3053" max="3053" width="19.140625" style="15" customWidth="1"/>
    <col min="3054" max="3054" width="16.85546875" style="15" customWidth="1"/>
    <col min="3055" max="3055" width="13.42578125" style="15" customWidth="1"/>
    <col min="3056" max="3056" width="15" style="15" customWidth="1"/>
    <col min="3057" max="3057" width="15.140625" style="15" customWidth="1"/>
    <col min="3058" max="3058" width="12.85546875" style="15" customWidth="1"/>
    <col min="3059" max="3059" width="9.140625" style="15"/>
    <col min="3060" max="3060" width="20.28515625" style="15" bestFit="1" customWidth="1"/>
    <col min="3061" max="3061" width="17.140625" style="15" customWidth="1"/>
    <col min="3062" max="3062" width="15.140625" style="15" customWidth="1"/>
    <col min="3063" max="3063" width="15.7109375" style="15" customWidth="1"/>
    <col min="3064" max="3064" width="16.85546875" style="15" customWidth="1"/>
    <col min="3065" max="3065" width="14" style="15" customWidth="1"/>
    <col min="3066" max="3308" width="9.140625" style="15"/>
    <col min="3309" max="3309" width="19.140625" style="15" customWidth="1"/>
    <col min="3310" max="3310" width="16.85546875" style="15" customWidth="1"/>
    <col min="3311" max="3311" width="13.42578125" style="15" customWidth="1"/>
    <col min="3312" max="3312" width="15" style="15" customWidth="1"/>
    <col min="3313" max="3313" width="15.140625" style="15" customWidth="1"/>
    <col min="3314" max="3314" width="12.85546875" style="15" customWidth="1"/>
    <col min="3315" max="3315" width="9.140625" style="15"/>
    <col min="3316" max="3316" width="20.28515625" style="15" bestFit="1" customWidth="1"/>
    <col min="3317" max="3317" width="17.140625" style="15" customWidth="1"/>
    <col min="3318" max="3318" width="15.140625" style="15" customWidth="1"/>
    <col min="3319" max="3319" width="15.7109375" style="15" customWidth="1"/>
    <col min="3320" max="3320" width="16.85546875" style="15" customWidth="1"/>
    <col min="3321" max="3321" width="14" style="15" customWidth="1"/>
    <col min="3322" max="3564" width="9.140625" style="15"/>
    <col min="3565" max="3565" width="19.140625" style="15" customWidth="1"/>
    <col min="3566" max="3566" width="16.85546875" style="15" customWidth="1"/>
    <col min="3567" max="3567" width="13.42578125" style="15" customWidth="1"/>
    <col min="3568" max="3568" width="15" style="15" customWidth="1"/>
    <col min="3569" max="3569" width="15.140625" style="15" customWidth="1"/>
    <col min="3570" max="3570" width="12.85546875" style="15" customWidth="1"/>
    <col min="3571" max="3571" width="9.140625" style="15"/>
    <col min="3572" max="3572" width="20.28515625" style="15" bestFit="1" customWidth="1"/>
    <col min="3573" max="3573" width="17.140625" style="15" customWidth="1"/>
    <col min="3574" max="3574" width="15.140625" style="15" customWidth="1"/>
    <col min="3575" max="3575" width="15.7109375" style="15" customWidth="1"/>
    <col min="3576" max="3576" width="16.85546875" style="15" customWidth="1"/>
    <col min="3577" max="3577" width="14" style="15" customWidth="1"/>
    <col min="3578" max="3820" width="9.140625" style="15"/>
    <col min="3821" max="3821" width="19.140625" style="15" customWidth="1"/>
    <col min="3822" max="3822" width="16.85546875" style="15" customWidth="1"/>
    <col min="3823" max="3823" width="13.42578125" style="15" customWidth="1"/>
    <col min="3824" max="3824" width="15" style="15" customWidth="1"/>
    <col min="3825" max="3825" width="15.140625" style="15" customWidth="1"/>
    <col min="3826" max="3826" width="12.85546875" style="15" customWidth="1"/>
    <col min="3827" max="3827" width="9.140625" style="15"/>
    <col min="3828" max="3828" width="20.28515625" style="15" bestFit="1" customWidth="1"/>
    <col min="3829" max="3829" width="17.140625" style="15" customWidth="1"/>
    <col min="3830" max="3830" width="15.140625" style="15" customWidth="1"/>
    <col min="3831" max="3831" width="15.7109375" style="15" customWidth="1"/>
    <col min="3832" max="3832" width="16.85546875" style="15" customWidth="1"/>
    <col min="3833" max="3833" width="14" style="15" customWidth="1"/>
    <col min="3834" max="4076" width="9.140625" style="15"/>
    <col min="4077" max="4077" width="19.140625" style="15" customWidth="1"/>
    <col min="4078" max="4078" width="16.85546875" style="15" customWidth="1"/>
    <col min="4079" max="4079" width="13.42578125" style="15" customWidth="1"/>
    <col min="4080" max="4080" width="15" style="15" customWidth="1"/>
    <col min="4081" max="4081" width="15.140625" style="15" customWidth="1"/>
    <col min="4082" max="4082" width="12.85546875" style="15" customWidth="1"/>
    <col min="4083" max="4083" width="9.140625" style="15"/>
    <col min="4084" max="4084" width="20.28515625" style="15" bestFit="1" customWidth="1"/>
    <col min="4085" max="4085" width="17.140625" style="15" customWidth="1"/>
    <col min="4086" max="4086" width="15.140625" style="15" customWidth="1"/>
    <col min="4087" max="4087" width="15.7109375" style="15" customWidth="1"/>
    <col min="4088" max="4088" width="16.85546875" style="15" customWidth="1"/>
    <col min="4089" max="4089" width="14" style="15" customWidth="1"/>
    <col min="4090" max="4332" width="9.140625" style="15"/>
    <col min="4333" max="4333" width="19.140625" style="15" customWidth="1"/>
    <col min="4334" max="4334" width="16.85546875" style="15" customWidth="1"/>
    <col min="4335" max="4335" width="13.42578125" style="15" customWidth="1"/>
    <col min="4336" max="4336" width="15" style="15" customWidth="1"/>
    <col min="4337" max="4337" width="15.140625" style="15" customWidth="1"/>
    <col min="4338" max="4338" width="12.85546875" style="15" customWidth="1"/>
    <col min="4339" max="4339" width="9.140625" style="15"/>
    <col min="4340" max="4340" width="20.28515625" style="15" bestFit="1" customWidth="1"/>
    <col min="4341" max="4341" width="17.140625" style="15" customWidth="1"/>
    <col min="4342" max="4342" width="15.140625" style="15" customWidth="1"/>
    <col min="4343" max="4343" width="15.7109375" style="15" customWidth="1"/>
    <col min="4344" max="4344" width="16.85546875" style="15" customWidth="1"/>
    <col min="4345" max="4345" width="14" style="15" customWidth="1"/>
    <col min="4346" max="4588" width="9.140625" style="15"/>
    <col min="4589" max="4589" width="19.140625" style="15" customWidth="1"/>
    <col min="4590" max="4590" width="16.85546875" style="15" customWidth="1"/>
    <col min="4591" max="4591" width="13.42578125" style="15" customWidth="1"/>
    <col min="4592" max="4592" width="15" style="15" customWidth="1"/>
    <col min="4593" max="4593" width="15.140625" style="15" customWidth="1"/>
    <col min="4594" max="4594" width="12.85546875" style="15" customWidth="1"/>
    <col min="4595" max="4595" width="9.140625" style="15"/>
    <col min="4596" max="4596" width="20.28515625" style="15" bestFit="1" customWidth="1"/>
    <col min="4597" max="4597" width="17.140625" style="15" customWidth="1"/>
    <col min="4598" max="4598" width="15.140625" style="15" customWidth="1"/>
    <col min="4599" max="4599" width="15.7109375" style="15" customWidth="1"/>
    <col min="4600" max="4600" width="16.85546875" style="15" customWidth="1"/>
    <col min="4601" max="4601" width="14" style="15" customWidth="1"/>
    <col min="4602" max="4844" width="9.140625" style="15"/>
    <col min="4845" max="4845" width="19.140625" style="15" customWidth="1"/>
    <col min="4846" max="4846" width="16.85546875" style="15" customWidth="1"/>
    <col min="4847" max="4847" width="13.42578125" style="15" customWidth="1"/>
    <col min="4848" max="4848" width="15" style="15" customWidth="1"/>
    <col min="4849" max="4849" width="15.140625" style="15" customWidth="1"/>
    <col min="4850" max="4850" width="12.85546875" style="15" customWidth="1"/>
    <col min="4851" max="4851" width="9.140625" style="15"/>
    <col min="4852" max="4852" width="20.28515625" style="15" bestFit="1" customWidth="1"/>
    <col min="4853" max="4853" width="17.140625" style="15" customWidth="1"/>
    <col min="4854" max="4854" width="15.140625" style="15" customWidth="1"/>
    <col min="4855" max="4855" width="15.7109375" style="15" customWidth="1"/>
    <col min="4856" max="4856" width="16.85546875" style="15" customWidth="1"/>
    <col min="4857" max="4857" width="14" style="15" customWidth="1"/>
    <col min="4858" max="5100" width="9.140625" style="15"/>
    <col min="5101" max="5101" width="19.140625" style="15" customWidth="1"/>
    <col min="5102" max="5102" width="16.85546875" style="15" customWidth="1"/>
    <col min="5103" max="5103" width="13.42578125" style="15" customWidth="1"/>
    <col min="5104" max="5104" width="15" style="15" customWidth="1"/>
    <col min="5105" max="5105" width="15.140625" style="15" customWidth="1"/>
    <col min="5106" max="5106" width="12.85546875" style="15" customWidth="1"/>
    <col min="5107" max="5107" width="9.140625" style="15"/>
    <col min="5108" max="5108" width="20.28515625" style="15" bestFit="1" customWidth="1"/>
    <col min="5109" max="5109" width="17.140625" style="15" customWidth="1"/>
    <col min="5110" max="5110" width="15.140625" style="15" customWidth="1"/>
    <col min="5111" max="5111" width="15.7109375" style="15" customWidth="1"/>
    <col min="5112" max="5112" width="16.85546875" style="15" customWidth="1"/>
    <col min="5113" max="5113" width="14" style="15" customWidth="1"/>
    <col min="5114" max="5356" width="9.140625" style="15"/>
    <col min="5357" max="5357" width="19.140625" style="15" customWidth="1"/>
    <col min="5358" max="5358" width="16.85546875" style="15" customWidth="1"/>
    <col min="5359" max="5359" width="13.42578125" style="15" customWidth="1"/>
    <col min="5360" max="5360" width="15" style="15" customWidth="1"/>
    <col min="5361" max="5361" width="15.140625" style="15" customWidth="1"/>
    <col min="5362" max="5362" width="12.85546875" style="15" customWidth="1"/>
    <col min="5363" max="5363" width="9.140625" style="15"/>
    <col min="5364" max="5364" width="20.28515625" style="15" bestFit="1" customWidth="1"/>
    <col min="5365" max="5365" width="17.140625" style="15" customWidth="1"/>
    <col min="5366" max="5366" width="15.140625" style="15" customWidth="1"/>
    <col min="5367" max="5367" width="15.7109375" style="15" customWidth="1"/>
    <col min="5368" max="5368" width="16.85546875" style="15" customWidth="1"/>
    <col min="5369" max="5369" width="14" style="15" customWidth="1"/>
    <col min="5370" max="5612" width="9.140625" style="15"/>
    <col min="5613" max="5613" width="19.140625" style="15" customWidth="1"/>
    <col min="5614" max="5614" width="16.85546875" style="15" customWidth="1"/>
    <col min="5615" max="5615" width="13.42578125" style="15" customWidth="1"/>
    <col min="5616" max="5616" width="15" style="15" customWidth="1"/>
    <col min="5617" max="5617" width="15.140625" style="15" customWidth="1"/>
    <col min="5618" max="5618" width="12.85546875" style="15" customWidth="1"/>
    <col min="5619" max="5619" width="9.140625" style="15"/>
    <col min="5620" max="5620" width="20.28515625" style="15" bestFit="1" customWidth="1"/>
    <col min="5621" max="5621" width="17.140625" style="15" customWidth="1"/>
    <col min="5622" max="5622" width="15.140625" style="15" customWidth="1"/>
    <col min="5623" max="5623" width="15.7109375" style="15" customWidth="1"/>
    <col min="5624" max="5624" width="16.85546875" style="15" customWidth="1"/>
    <col min="5625" max="5625" width="14" style="15" customWidth="1"/>
    <col min="5626" max="5868" width="9.140625" style="15"/>
    <col min="5869" max="5869" width="19.140625" style="15" customWidth="1"/>
    <col min="5870" max="5870" width="16.85546875" style="15" customWidth="1"/>
    <col min="5871" max="5871" width="13.42578125" style="15" customWidth="1"/>
    <col min="5872" max="5872" width="15" style="15" customWidth="1"/>
    <col min="5873" max="5873" width="15.140625" style="15" customWidth="1"/>
    <col min="5874" max="5874" width="12.85546875" style="15" customWidth="1"/>
    <col min="5875" max="5875" width="9.140625" style="15"/>
    <col min="5876" max="5876" width="20.28515625" style="15" bestFit="1" customWidth="1"/>
    <col min="5877" max="5877" width="17.140625" style="15" customWidth="1"/>
    <col min="5878" max="5878" width="15.140625" style="15" customWidth="1"/>
    <col min="5879" max="5879" width="15.7109375" style="15" customWidth="1"/>
    <col min="5880" max="5880" width="16.85546875" style="15" customWidth="1"/>
    <col min="5881" max="5881" width="14" style="15" customWidth="1"/>
    <col min="5882" max="6124" width="9.140625" style="15"/>
    <col min="6125" max="6125" width="19.140625" style="15" customWidth="1"/>
    <col min="6126" max="6126" width="16.85546875" style="15" customWidth="1"/>
    <col min="6127" max="6127" width="13.42578125" style="15" customWidth="1"/>
    <col min="6128" max="6128" width="15" style="15" customWidth="1"/>
    <col min="6129" max="6129" width="15.140625" style="15" customWidth="1"/>
    <col min="6130" max="6130" width="12.85546875" style="15" customWidth="1"/>
    <col min="6131" max="6131" width="9.140625" style="15"/>
    <col min="6132" max="6132" width="20.28515625" style="15" bestFit="1" customWidth="1"/>
    <col min="6133" max="6133" width="17.140625" style="15" customWidth="1"/>
    <col min="6134" max="6134" width="15.140625" style="15" customWidth="1"/>
    <col min="6135" max="6135" width="15.7109375" style="15" customWidth="1"/>
    <col min="6136" max="6136" width="16.85546875" style="15" customWidth="1"/>
    <col min="6137" max="6137" width="14" style="15" customWidth="1"/>
    <col min="6138" max="6380" width="9.140625" style="15"/>
    <col min="6381" max="6381" width="19.140625" style="15" customWidth="1"/>
    <col min="6382" max="6382" width="16.85546875" style="15" customWidth="1"/>
    <col min="6383" max="6383" width="13.42578125" style="15" customWidth="1"/>
    <col min="6384" max="6384" width="15" style="15" customWidth="1"/>
    <col min="6385" max="6385" width="15.140625" style="15" customWidth="1"/>
    <col min="6386" max="6386" width="12.85546875" style="15" customWidth="1"/>
    <col min="6387" max="6387" width="9.140625" style="15"/>
    <col min="6388" max="6388" width="20.28515625" style="15" bestFit="1" customWidth="1"/>
    <col min="6389" max="6389" width="17.140625" style="15" customWidth="1"/>
    <col min="6390" max="6390" width="15.140625" style="15" customWidth="1"/>
    <col min="6391" max="6391" width="15.7109375" style="15" customWidth="1"/>
    <col min="6392" max="6392" width="16.85546875" style="15" customWidth="1"/>
    <col min="6393" max="6393" width="14" style="15" customWidth="1"/>
    <col min="6394" max="6636" width="9.140625" style="15"/>
    <col min="6637" max="6637" width="19.140625" style="15" customWidth="1"/>
    <col min="6638" max="6638" width="16.85546875" style="15" customWidth="1"/>
    <col min="6639" max="6639" width="13.42578125" style="15" customWidth="1"/>
    <col min="6640" max="6640" width="15" style="15" customWidth="1"/>
    <col min="6641" max="6641" width="15.140625" style="15" customWidth="1"/>
    <col min="6642" max="6642" width="12.85546875" style="15" customWidth="1"/>
    <col min="6643" max="6643" width="9.140625" style="15"/>
    <col min="6644" max="6644" width="20.28515625" style="15" bestFit="1" customWidth="1"/>
    <col min="6645" max="6645" width="17.140625" style="15" customWidth="1"/>
    <col min="6646" max="6646" width="15.140625" style="15" customWidth="1"/>
    <col min="6647" max="6647" width="15.7109375" style="15" customWidth="1"/>
    <col min="6648" max="6648" width="16.85546875" style="15" customWidth="1"/>
    <col min="6649" max="6649" width="14" style="15" customWidth="1"/>
    <col min="6650" max="6892" width="9.140625" style="15"/>
    <col min="6893" max="6893" width="19.140625" style="15" customWidth="1"/>
    <col min="6894" max="6894" width="16.85546875" style="15" customWidth="1"/>
    <col min="6895" max="6895" width="13.42578125" style="15" customWidth="1"/>
    <col min="6896" max="6896" width="15" style="15" customWidth="1"/>
    <col min="6897" max="6897" width="15.140625" style="15" customWidth="1"/>
    <col min="6898" max="6898" width="12.85546875" style="15" customWidth="1"/>
    <col min="6899" max="6899" width="9.140625" style="15"/>
    <col min="6900" max="6900" width="20.28515625" style="15" bestFit="1" customWidth="1"/>
    <col min="6901" max="6901" width="17.140625" style="15" customWidth="1"/>
    <col min="6902" max="6902" width="15.140625" style="15" customWidth="1"/>
    <col min="6903" max="6903" width="15.7109375" style="15" customWidth="1"/>
    <col min="6904" max="6904" width="16.85546875" style="15" customWidth="1"/>
    <col min="6905" max="6905" width="14" style="15" customWidth="1"/>
    <col min="6906" max="7148" width="9.140625" style="15"/>
    <col min="7149" max="7149" width="19.140625" style="15" customWidth="1"/>
    <col min="7150" max="7150" width="16.85546875" style="15" customWidth="1"/>
    <col min="7151" max="7151" width="13.42578125" style="15" customWidth="1"/>
    <col min="7152" max="7152" width="15" style="15" customWidth="1"/>
    <col min="7153" max="7153" width="15.140625" style="15" customWidth="1"/>
    <col min="7154" max="7154" width="12.85546875" style="15" customWidth="1"/>
    <col min="7155" max="7155" width="9.140625" style="15"/>
    <col min="7156" max="7156" width="20.28515625" style="15" bestFit="1" customWidth="1"/>
    <col min="7157" max="7157" width="17.140625" style="15" customWidth="1"/>
    <col min="7158" max="7158" width="15.140625" style="15" customWidth="1"/>
    <col min="7159" max="7159" width="15.7109375" style="15" customWidth="1"/>
    <col min="7160" max="7160" width="16.85546875" style="15" customWidth="1"/>
    <col min="7161" max="7161" width="14" style="15" customWidth="1"/>
    <col min="7162" max="7404" width="9.140625" style="15"/>
    <col min="7405" max="7405" width="19.140625" style="15" customWidth="1"/>
    <col min="7406" max="7406" width="16.85546875" style="15" customWidth="1"/>
    <col min="7407" max="7407" width="13.42578125" style="15" customWidth="1"/>
    <col min="7408" max="7408" width="15" style="15" customWidth="1"/>
    <col min="7409" max="7409" width="15.140625" style="15" customWidth="1"/>
    <col min="7410" max="7410" width="12.85546875" style="15" customWidth="1"/>
    <col min="7411" max="7411" width="9.140625" style="15"/>
    <col min="7412" max="7412" width="20.28515625" style="15" bestFit="1" customWidth="1"/>
    <col min="7413" max="7413" width="17.140625" style="15" customWidth="1"/>
    <col min="7414" max="7414" width="15.140625" style="15" customWidth="1"/>
    <col min="7415" max="7415" width="15.7109375" style="15" customWidth="1"/>
    <col min="7416" max="7416" width="16.85546875" style="15" customWidth="1"/>
    <col min="7417" max="7417" width="14" style="15" customWidth="1"/>
    <col min="7418" max="7660" width="9.140625" style="15"/>
    <col min="7661" max="7661" width="19.140625" style="15" customWidth="1"/>
    <col min="7662" max="7662" width="16.85546875" style="15" customWidth="1"/>
    <col min="7663" max="7663" width="13.42578125" style="15" customWidth="1"/>
    <col min="7664" max="7664" width="15" style="15" customWidth="1"/>
    <col min="7665" max="7665" width="15.140625" style="15" customWidth="1"/>
    <col min="7666" max="7666" width="12.85546875" style="15" customWidth="1"/>
    <col min="7667" max="7667" width="9.140625" style="15"/>
    <col min="7668" max="7668" width="20.28515625" style="15" bestFit="1" customWidth="1"/>
    <col min="7669" max="7669" width="17.140625" style="15" customWidth="1"/>
    <col min="7670" max="7670" width="15.140625" style="15" customWidth="1"/>
    <col min="7671" max="7671" width="15.7109375" style="15" customWidth="1"/>
    <col min="7672" max="7672" width="16.85546875" style="15" customWidth="1"/>
    <col min="7673" max="7673" width="14" style="15" customWidth="1"/>
    <col min="7674" max="7916" width="9.140625" style="15"/>
    <col min="7917" max="7917" width="19.140625" style="15" customWidth="1"/>
    <col min="7918" max="7918" width="16.85546875" style="15" customWidth="1"/>
    <col min="7919" max="7919" width="13.42578125" style="15" customWidth="1"/>
    <col min="7920" max="7920" width="15" style="15" customWidth="1"/>
    <col min="7921" max="7921" width="15.140625" style="15" customWidth="1"/>
    <col min="7922" max="7922" width="12.85546875" style="15" customWidth="1"/>
    <col min="7923" max="7923" width="9.140625" style="15"/>
    <col min="7924" max="7924" width="20.28515625" style="15" bestFit="1" customWidth="1"/>
    <col min="7925" max="7925" width="17.140625" style="15" customWidth="1"/>
    <col min="7926" max="7926" width="15.140625" style="15" customWidth="1"/>
    <col min="7927" max="7927" width="15.7109375" style="15" customWidth="1"/>
    <col min="7928" max="7928" width="16.85546875" style="15" customWidth="1"/>
    <col min="7929" max="7929" width="14" style="15" customWidth="1"/>
    <col min="7930" max="8172" width="9.140625" style="15"/>
    <col min="8173" max="8173" width="19.140625" style="15" customWidth="1"/>
    <col min="8174" max="8174" width="16.85546875" style="15" customWidth="1"/>
    <col min="8175" max="8175" width="13.42578125" style="15" customWidth="1"/>
    <col min="8176" max="8176" width="15" style="15" customWidth="1"/>
    <col min="8177" max="8177" width="15.140625" style="15" customWidth="1"/>
    <col min="8178" max="8178" width="12.85546875" style="15" customWidth="1"/>
    <col min="8179" max="8179" width="9.140625" style="15"/>
    <col min="8180" max="8180" width="20.28515625" style="15" bestFit="1" customWidth="1"/>
    <col min="8181" max="8181" width="17.140625" style="15" customWidth="1"/>
    <col min="8182" max="8182" width="15.140625" style="15" customWidth="1"/>
    <col min="8183" max="8183" width="15.7109375" style="15" customWidth="1"/>
    <col min="8184" max="8184" width="16.85546875" style="15" customWidth="1"/>
    <col min="8185" max="8185" width="14" style="15" customWidth="1"/>
    <col min="8186" max="8428" width="9.140625" style="15"/>
    <col min="8429" max="8429" width="19.140625" style="15" customWidth="1"/>
    <col min="8430" max="8430" width="16.85546875" style="15" customWidth="1"/>
    <col min="8431" max="8431" width="13.42578125" style="15" customWidth="1"/>
    <col min="8432" max="8432" width="15" style="15" customWidth="1"/>
    <col min="8433" max="8433" width="15.140625" style="15" customWidth="1"/>
    <col min="8434" max="8434" width="12.85546875" style="15" customWidth="1"/>
    <col min="8435" max="8435" width="9.140625" style="15"/>
    <col min="8436" max="8436" width="20.28515625" style="15" bestFit="1" customWidth="1"/>
    <col min="8437" max="8437" width="17.140625" style="15" customWidth="1"/>
    <col min="8438" max="8438" width="15.140625" style="15" customWidth="1"/>
    <col min="8439" max="8439" width="15.7109375" style="15" customWidth="1"/>
    <col min="8440" max="8440" width="16.85546875" style="15" customWidth="1"/>
    <col min="8441" max="8441" width="14" style="15" customWidth="1"/>
    <col min="8442" max="8684" width="9.140625" style="15"/>
    <col min="8685" max="8685" width="19.140625" style="15" customWidth="1"/>
    <col min="8686" max="8686" width="16.85546875" style="15" customWidth="1"/>
    <col min="8687" max="8687" width="13.42578125" style="15" customWidth="1"/>
    <col min="8688" max="8688" width="15" style="15" customWidth="1"/>
    <col min="8689" max="8689" width="15.140625" style="15" customWidth="1"/>
    <col min="8690" max="8690" width="12.85546875" style="15" customWidth="1"/>
    <col min="8691" max="8691" width="9.140625" style="15"/>
    <col min="8692" max="8692" width="20.28515625" style="15" bestFit="1" customWidth="1"/>
    <col min="8693" max="8693" width="17.140625" style="15" customWidth="1"/>
    <col min="8694" max="8694" width="15.140625" style="15" customWidth="1"/>
    <col min="8695" max="8695" width="15.7109375" style="15" customWidth="1"/>
    <col min="8696" max="8696" width="16.85546875" style="15" customWidth="1"/>
    <col min="8697" max="8697" width="14" style="15" customWidth="1"/>
    <col min="8698" max="8940" width="9.140625" style="15"/>
    <col min="8941" max="8941" width="19.140625" style="15" customWidth="1"/>
    <col min="8942" max="8942" width="16.85546875" style="15" customWidth="1"/>
    <col min="8943" max="8943" width="13.42578125" style="15" customWidth="1"/>
    <col min="8944" max="8944" width="15" style="15" customWidth="1"/>
    <col min="8945" max="8945" width="15.140625" style="15" customWidth="1"/>
    <col min="8946" max="8946" width="12.85546875" style="15" customWidth="1"/>
    <col min="8947" max="8947" width="9.140625" style="15"/>
    <col min="8948" max="8948" width="20.28515625" style="15" bestFit="1" customWidth="1"/>
    <col min="8949" max="8949" width="17.140625" style="15" customWidth="1"/>
    <col min="8950" max="8950" width="15.140625" style="15" customWidth="1"/>
    <col min="8951" max="8951" width="15.7109375" style="15" customWidth="1"/>
    <col min="8952" max="8952" width="16.85546875" style="15" customWidth="1"/>
    <col min="8953" max="8953" width="14" style="15" customWidth="1"/>
    <col min="8954" max="9196" width="9.140625" style="15"/>
    <col min="9197" max="9197" width="19.140625" style="15" customWidth="1"/>
    <col min="9198" max="9198" width="16.85546875" style="15" customWidth="1"/>
    <col min="9199" max="9199" width="13.42578125" style="15" customWidth="1"/>
    <col min="9200" max="9200" width="15" style="15" customWidth="1"/>
    <col min="9201" max="9201" width="15.140625" style="15" customWidth="1"/>
    <col min="9202" max="9202" width="12.85546875" style="15" customWidth="1"/>
    <col min="9203" max="9203" width="9.140625" style="15"/>
    <col min="9204" max="9204" width="20.28515625" style="15" bestFit="1" customWidth="1"/>
    <col min="9205" max="9205" width="17.140625" style="15" customWidth="1"/>
    <col min="9206" max="9206" width="15.140625" style="15" customWidth="1"/>
    <col min="9207" max="9207" width="15.7109375" style="15" customWidth="1"/>
    <col min="9208" max="9208" width="16.85546875" style="15" customWidth="1"/>
    <col min="9209" max="9209" width="14" style="15" customWidth="1"/>
    <col min="9210" max="9452" width="9.140625" style="15"/>
    <col min="9453" max="9453" width="19.140625" style="15" customWidth="1"/>
    <col min="9454" max="9454" width="16.85546875" style="15" customWidth="1"/>
    <col min="9455" max="9455" width="13.42578125" style="15" customWidth="1"/>
    <col min="9456" max="9456" width="15" style="15" customWidth="1"/>
    <col min="9457" max="9457" width="15.140625" style="15" customWidth="1"/>
    <col min="9458" max="9458" width="12.85546875" style="15" customWidth="1"/>
    <col min="9459" max="9459" width="9.140625" style="15"/>
    <col min="9460" max="9460" width="20.28515625" style="15" bestFit="1" customWidth="1"/>
    <col min="9461" max="9461" width="17.140625" style="15" customWidth="1"/>
    <col min="9462" max="9462" width="15.140625" style="15" customWidth="1"/>
    <col min="9463" max="9463" width="15.7109375" style="15" customWidth="1"/>
    <col min="9464" max="9464" width="16.85546875" style="15" customWidth="1"/>
    <col min="9465" max="9465" width="14" style="15" customWidth="1"/>
    <col min="9466" max="9708" width="9.140625" style="15"/>
    <col min="9709" max="9709" width="19.140625" style="15" customWidth="1"/>
    <col min="9710" max="9710" width="16.85546875" style="15" customWidth="1"/>
    <col min="9711" max="9711" width="13.42578125" style="15" customWidth="1"/>
    <col min="9712" max="9712" width="15" style="15" customWidth="1"/>
    <col min="9713" max="9713" width="15.140625" style="15" customWidth="1"/>
    <col min="9714" max="9714" width="12.85546875" style="15" customWidth="1"/>
    <col min="9715" max="9715" width="9.140625" style="15"/>
    <col min="9716" max="9716" width="20.28515625" style="15" bestFit="1" customWidth="1"/>
    <col min="9717" max="9717" width="17.140625" style="15" customWidth="1"/>
    <col min="9718" max="9718" width="15.140625" style="15" customWidth="1"/>
    <col min="9719" max="9719" width="15.7109375" style="15" customWidth="1"/>
    <col min="9720" max="9720" width="16.85546875" style="15" customWidth="1"/>
    <col min="9721" max="9721" width="14" style="15" customWidth="1"/>
    <col min="9722" max="9964" width="9.140625" style="15"/>
    <col min="9965" max="9965" width="19.140625" style="15" customWidth="1"/>
    <col min="9966" max="9966" width="16.85546875" style="15" customWidth="1"/>
    <col min="9967" max="9967" width="13.42578125" style="15" customWidth="1"/>
    <col min="9968" max="9968" width="15" style="15" customWidth="1"/>
    <col min="9969" max="9969" width="15.140625" style="15" customWidth="1"/>
    <col min="9970" max="9970" width="12.85546875" style="15" customWidth="1"/>
    <col min="9971" max="9971" width="9.140625" style="15"/>
    <col min="9972" max="9972" width="20.28515625" style="15" bestFit="1" customWidth="1"/>
    <col min="9973" max="9973" width="17.140625" style="15" customWidth="1"/>
    <col min="9974" max="9974" width="15.140625" style="15" customWidth="1"/>
    <col min="9975" max="9975" width="15.7109375" style="15" customWidth="1"/>
    <col min="9976" max="9976" width="16.85546875" style="15" customWidth="1"/>
    <col min="9977" max="9977" width="14" style="15" customWidth="1"/>
    <col min="9978" max="10220" width="9.140625" style="15"/>
    <col min="10221" max="10221" width="19.140625" style="15" customWidth="1"/>
    <col min="10222" max="10222" width="16.85546875" style="15" customWidth="1"/>
    <col min="10223" max="10223" width="13.42578125" style="15" customWidth="1"/>
    <col min="10224" max="10224" width="15" style="15" customWidth="1"/>
    <col min="10225" max="10225" width="15.140625" style="15" customWidth="1"/>
    <col min="10226" max="10226" width="12.85546875" style="15" customWidth="1"/>
    <col min="10227" max="10227" width="9.140625" style="15"/>
    <col min="10228" max="10228" width="20.28515625" style="15" bestFit="1" customWidth="1"/>
    <col min="10229" max="10229" width="17.140625" style="15" customWidth="1"/>
    <col min="10230" max="10230" width="15.140625" style="15" customWidth="1"/>
    <col min="10231" max="10231" width="15.7109375" style="15" customWidth="1"/>
    <col min="10232" max="10232" width="16.85546875" style="15" customWidth="1"/>
    <col min="10233" max="10233" width="14" style="15" customWidth="1"/>
    <col min="10234" max="10476" width="9.140625" style="15"/>
    <col min="10477" max="10477" width="19.140625" style="15" customWidth="1"/>
    <col min="10478" max="10478" width="16.85546875" style="15" customWidth="1"/>
    <col min="10479" max="10479" width="13.42578125" style="15" customWidth="1"/>
    <col min="10480" max="10480" width="15" style="15" customWidth="1"/>
    <col min="10481" max="10481" width="15.140625" style="15" customWidth="1"/>
    <col min="10482" max="10482" width="12.85546875" style="15" customWidth="1"/>
    <col min="10483" max="10483" width="9.140625" style="15"/>
    <col min="10484" max="10484" width="20.28515625" style="15" bestFit="1" customWidth="1"/>
    <col min="10485" max="10485" width="17.140625" style="15" customWidth="1"/>
    <col min="10486" max="10486" width="15.140625" style="15" customWidth="1"/>
    <col min="10487" max="10487" width="15.7109375" style="15" customWidth="1"/>
    <col min="10488" max="10488" width="16.85546875" style="15" customWidth="1"/>
    <col min="10489" max="10489" width="14" style="15" customWidth="1"/>
    <col min="10490" max="10732" width="9.140625" style="15"/>
    <col min="10733" max="10733" width="19.140625" style="15" customWidth="1"/>
    <col min="10734" max="10734" width="16.85546875" style="15" customWidth="1"/>
    <col min="10735" max="10735" width="13.42578125" style="15" customWidth="1"/>
    <col min="10736" max="10736" width="15" style="15" customWidth="1"/>
    <col min="10737" max="10737" width="15.140625" style="15" customWidth="1"/>
    <col min="10738" max="10738" width="12.85546875" style="15" customWidth="1"/>
    <col min="10739" max="10739" width="9.140625" style="15"/>
    <col min="10740" max="10740" width="20.28515625" style="15" bestFit="1" customWidth="1"/>
    <col min="10741" max="10741" width="17.140625" style="15" customWidth="1"/>
    <col min="10742" max="10742" width="15.140625" style="15" customWidth="1"/>
    <col min="10743" max="10743" width="15.7109375" style="15" customWidth="1"/>
    <col min="10744" max="10744" width="16.85546875" style="15" customWidth="1"/>
    <col min="10745" max="10745" width="14" style="15" customWidth="1"/>
    <col min="10746" max="10988" width="9.140625" style="15"/>
    <col min="10989" max="10989" width="19.140625" style="15" customWidth="1"/>
    <col min="10990" max="10990" width="16.85546875" style="15" customWidth="1"/>
    <col min="10991" max="10991" width="13.42578125" style="15" customWidth="1"/>
    <col min="10992" max="10992" width="15" style="15" customWidth="1"/>
    <col min="10993" max="10993" width="15.140625" style="15" customWidth="1"/>
    <col min="10994" max="10994" width="12.85546875" style="15" customWidth="1"/>
    <col min="10995" max="10995" width="9.140625" style="15"/>
    <col min="10996" max="10996" width="20.28515625" style="15" bestFit="1" customWidth="1"/>
    <col min="10997" max="10997" width="17.140625" style="15" customWidth="1"/>
    <col min="10998" max="10998" width="15.140625" style="15" customWidth="1"/>
    <col min="10999" max="10999" width="15.7109375" style="15" customWidth="1"/>
    <col min="11000" max="11000" width="16.85546875" style="15" customWidth="1"/>
    <col min="11001" max="11001" width="14" style="15" customWidth="1"/>
    <col min="11002" max="11244" width="9.140625" style="15"/>
    <col min="11245" max="11245" width="19.140625" style="15" customWidth="1"/>
    <col min="11246" max="11246" width="16.85546875" style="15" customWidth="1"/>
    <col min="11247" max="11247" width="13.42578125" style="15" customWidth="1"/>
    <col min="11248" max="11248" width="15" style="15" customWidth="1"/>
    <col min="11249" max="11249" width="15.140625" style="15" customWidth="1"/>
    <col min="11250" max="11250" width="12.85546875" style="15" customWidth="1"/>
    <col min="11251" max="11251" width="9.140625" style="15"/>
    <col min="11252" max="11252" width="20.28515625" style="15" bestFit="1" customWidth="1"/>
    <col min="11253" max="11253" width="17.140625" style="15" customWidth="1"/>
    <col min="11254" max="11254" width="15.140625" style="15" customWidth="1"/>
    <col min="11255" max="11255" width="15.7109375" style="15" customWidth="1"/>
    <col min="11256" max="11256" width="16.85546875" style="15" customWidth="1"/>
    <col min="11257" max="11257" width="14" style="15" customWidth="1"/>
    <col min="11258" max="11500" width="9.140625" style="15"/>
    <col min="11501" max="11501" width="19.140625" style="15" customWidth="1"/>
    <col min="11502" max="11502" width="16.85546875" style="15" customWidth="1"/>
    <col min="11503" max="11503" width="13.42578125" style="15" customWidth="1"/>
    <col min="11504" max="11504" width="15" style="15" customWidth="1"/>
    <col min="11505" max="11505" width="15.140625" style="15" customWidth="1"/>
    <col min="11506" max="11506" width="12.85546875" style="15" customWidth="1"/>
    <col min="11507" max="11507" width="9.140625" style="15"/>
    <col min="11508" max="11508" width="20.28515625" style="15" bestFit="1" customWidth="1"/>
    <col min="11509" max="11509" width="17.140625" style="15" customWidth="1"/>
    <col min="11510" max="11510" width="15.140625" style="15" customWidth="1"/>
    <col min="11511" max="11511" width="15.7109375" style="15" customWidth="1"/>
    <col min="11512" max="11512" width="16.85546875" style="15" customWidth="1"/>
    <col min="11513" max="11513" width="14" style="15" customWidth="1"/>
    <col min="11514" max="11756" width="9.140625" style="15"/>
    <col min="11757" max="11757" width="19.140625" style="15" customWidth="1"/>
    <col min="11758" max="11758" width="16.85546875" style="15" customWidth="1"/>
    <col min="11759" max="11759" width="13.42578125" style="15" customWidth="1"/>
    <col min="11760" max="11760" width="15" style="15" customWidth="1"/>
    <col min="11761" max="11761" width="15.140625" style="15" customWidth="1"/>
    <col min="11762" max="11762" width="12.85546875" style="15" customWidth="1"/>
    <col min="11763" max="11763" width="9.140625" style="15"/>
    <col min="11764" max="11764" width="20.28515625" style="15" bestFit="1" customWidth="1"/>
    <col min="11765" max="11765" width="17.140625" style="15" customWidth="1"/>
    <col min="11766" max="11766" width="15.140625" style="15" customWidth="1"/>
    <col min="11767" max="11767" width="15.7109375" style="15" customWidth="1"/>
    <col min="11768" max="11768" width="16.85546875" style="15" customWidth="1"/>
    <col min="11769" max="11769" width="14" style="15" customWidth="1"/>
    <col min="11770" max="12012" width="9.140625" style="15"/>
    <col min="12013" max="12013" width="19.140625" style="15" customWidth="1"/>
    <col min="12014" max="12014" width="16.85546875" style="15" customWidth="1"/>
    <col min="12015" max="12015" width="13.42578125" style="15" customWidth="1"/>
    <col min="12016" max="12016" width="15" style="15" customWidth="1"/>
    <col min="12017" max="12017" width="15.140625" style="15" customWidth="1"/>
    <col min="12018" max="12018" width="12.85546875" style="15" customWidth="1"/>
    <col min="12019" max="12019" width="9.140625" style="15"/>
    <col min="12020" max="12020" width="20.28515625" style="15" bestFit="1" customWidth="1"/>
    <col min="12021" max="12021" width="17.140625" style="15" customWidth="1"/>
    <col min="12022" max="12022" width="15.140625" style="15" customWidth="1"/>
    <col min="12023" max="12023" width="15.7109375" style="15" customWidth="1"/>
    <col min="12024" max="12024" width="16.85546875" style="15" customWidth="1"/>
    <col min="12025" max="12025" width="14" style="15" customWidth="1"/>
    <col min="12026" max="12268" width="9.140625" style="15"/>
    <col min="12269" max="12269" width="19.140625" style="15" customWidth="1"/>
    <col min="12270" max="12270" width="16.85546875" style="15" customWidth="1"/>
    <col min="12271" max="12271" width="13.42578125" style="15" customWidth="1"/>
    <col min="12272" max="12272" width="15" style="15" customWidth="1"/>
    <col min="12273" max="12273" width="15.140625" style="15" customWidth="1"/>
    <col min="12274" max="12274" width="12.85546875" style="15" customWidth="1"/>
    <col min="12275" max="12275" width="9.140625" style="15"/>
    <col min="12276" max="12276" width="20.28515625" style="15" bestFit="1" customWidth="1"/>
    <col min="12277" max="12277" width="17.140625" style="15" customWidth="1"/>
    <col min="12278" max="12278" width="15.140625" style="15" customWidth="1"/>
    <col min="12279" max="12279" width="15.7109375" style="15" customWidth="1"/>
    <col min="12280" max="12280" width="16.85546875" style="15" customWidth="1"/>
    <col min="12281" max="12281" width="14" style="15" customWidth="1"/>
    <col min="12282" max="12524" width="9.140625" style="15"/>
    <col min="12525" max="12525" width="19.140625" style="15" customWidth="1"/>
    <col min="12526" max="12526" width="16.85546875" style="15" customWidth="1"/>
    <col min="12527" max="12527" width="13.42578125" style="15" customWidth="1"/>
    <col min="12528" max="12528" width="15" style="15" customWidth="1"/>
    <col min="12529" max="12529" width="15.140625" style="15" customWidth="1"/>
    <col min="12530" max="12530" width="12.85546875" style="15" customWidth="1"/>
    <col min="12531" max="12531" width="9.140625" style="15"/>
    <col min="12532" max="12532" width="20.28515625" style="15" bestFit="1" customWidth="1"/>
    <col min="12533" max="12533" width="17.140625" style="15" customWidth="1"/>
    <col min="12534" max="12534" width="15.140625" style="15" customWidth="1"/>
    <col min="12535" max="12535" width="15.7109375" style="15" customWidth="1"/>
    <col min="12536" max="12536" width="16.85546875" style="15" customWidth="1"/>
    <col min="12537" max="12537" width="14" style="15" customWidth="1"/>
    <col min="12538" max="12780" width="9.140625" style="15"/>
    <col min="12781" max="12781" width="19.140625" style="15" customWidth="1"/>
    <col min="12782" max="12782" width="16.85546875" style="15" customWidth="1"/>
    <col min="12783" max="12783" width="13.42578125" style="15" customWidth="1"/>
    <col min="12784" max="12784" width="15" style="15" customWidth="1"/>
    <col min="12785" max="12785" width="15.140625" style="15" customWidth="1"/>
    <col min="12786" max="12786" width="12.85546875" style="15" customWidth="1"/>
    <col min="12787" max="12787" width="9.140625" style="15"/>
    <col min="12788" max="12788" width="20.28515625" style="15" bestFit="1" customWidth="1"/>
    <col min="12789" max="12789" width="17.140625" style="15" customWidth="1"/>
    <col min="12790" max="12790" width="15.140625" style="15" customWidth="1"/>
    <col min="12791" max="12791" width="15.7109375" style="15" customWidth="1"/>
    <col min="12792" max="12792" width="16.85546875" style="15" customWidth="1"/>
    <col min="12793" max="12793" width="14" style="15" customWidth="1"/>
    <col min="12794" max="13036" width="9.140625" style="15"/>
    <col min="13037" max="13037" width="19.140625" style="15" customWidth="1"/>
    <col min="13038" max="13038" width="16.85546875" style="15" customWidth="1"/>
    <col min="13039" max="13039" width="13.42578125" style="15" customWidth="1"/>
    <col min="13040" max="13040" width="15" style="15" customWidth="1"/>
    <col min="13041" max="13041" width="15.140625" style="15" customWidth="1"/>
    <col min="13042" max="13042" width="12.85546875" style="15" customWidth="1"/>
    <col min="13043" max="13043" width="9.140625" style="15"/>
    <col min="13044" max="13044" width="20.28515625" style="15" bestFit="1" customWidth="1"/>
    <col min="13045" max="13045" width="17.140625" style="15" customWidth="1"/>
    <col min="13046" max="13046" width="15.140625" style="15" customWidth="1"/>
    <col min="13047" max="13047" width="15.7109375" style="15" customWidth="1"/>
    <col min="13048" max="13048" width="16.85546875" style="15" customWidth="1"/>
    <col min="13049" max="13049" width="14" style="15" customWidth="1"/>
    <col min="13050" max="13292" width="9.140625" style="15"/>
    <col min="13293" max="13293" width="19.140625" style="15" customWidth="1"/>
    <col min="13294" max="13294" width="16.85546875" style="15" customWidth="1"/>
    <col min="13295" max="13295" width="13.42578125" style="15" customWidth="1"/>
    <col min="13296" max="13296" width="15" style="15" customWidth="1"/>
    <col min="13297" max="13297" width="15.140625" style="15" customWidth="1"/>
    <col min="13298" max="13298" width="12.85546875" style="15" customWidth="1"/>
    <col min="13299" max="13299" width="9.140625" style="15"/>
    <col min="13300" max="13300" width="20.28515625" style="15" bestFit="1" customWidth="1"/>
    <col min="13301" max="13301" width="17.140625" style="15" customWidth="1"/>
    <col min="13302" max="13302" width="15.140625" style="15" customWidth="1"/>
    <col min="13303" max="13303" width="15.7109375" style="15" customWidth="1"/>
    <col min="13304" max="13304" width="16.85546875" style="15" customWidth="1"/>
    <col min="13305" max="13305" width="14" style="15" customWidth="1"/>
    <col min="13306" max="13548" width="9.140625" style="15"/>
    <col min="13549" max="13549" width="19.140625" style="15" customWidth="1"/>
    <col min="13550" max="13550" width="16.85546875" style="15" customWidth="1"/>
    <col min="13551" max="13551" width="13.42578125" style="15" customWidth="1"/>
    <col min="13552" max="13552" width="15" style="15" customWidth="1"/>
    <col min="13553" max="13553" width="15.140625" style="15" customWidth="1"/>
    <col min="13554" max="13554" width="12.85546875" style="15" customWidth="1"/>
    <col min="13555" max="13555" width="9.140625" style="15"/>
    <col min="13556" max="13556" width="20.28515625" style="15" bestFit="1" customWidth="1"/>
    <col min="13557" max="13557" width="17.140625" style="15" customWidth="1"/>
    <col min="13558" max="13558" width="15.140625" style="15" customWidth="1"/>
    <col min="13559" max="13559" width="15.7109375" style="15" customWidth="1"/>
    <col min="13560" max="13560" width="16.85546875" style="15" customWidth="1"/>
    <col min="13561" max="13561" width="14" style="15" customWidth="1"/>
    <col min="13562" max="13804" width="9.140625" style="15"/>
    <col min="13805" max="13805" width="19.140625" style="15" customWidth="1"/>
    <col min="13806" max="13806" width="16.85546875" style="15" customWidth="1"/>
    <col min="13807" max="13807" width="13.42578125" style="15" customWidth="1"/>
    <col min="13808" max="13808" width="15" style="15" customWidth="1"/>
    <col min="13809" max="13809" width="15.140625" style="15" customWidth="1"/>
    <col min="13810" max="13810" width="12.85546875" style="15" customWidth="1"/>
    <col min="13811" max="13811" width="9.140625" style="15"/>
    <col min="13812" max="13812" width="20.28515625" style="15" bestFit="1" customWidth="1"/>
    <col min="13813" max="13813" width="17.140625" style="15" customWidth="1"/>
    <col min="13814" max="13814" width="15.140625" style="15" customWidth="1"/>
    <col min="13815" max="13815" width="15.7109375" style="15" customWidth="1"/>
    <col min="13816" max="13816" width="16.85546875" style="15" customWidth="1"/>
    <col min="13817" max="13817" width="14" style="15" customWidth="1"/>
    <col min="13818" max="14060" width="9.140625" style="15"/>
    <col min="14061" max="14061" width="19.140625" style="15" customWidth="1"/>
    <col min="14062" max="14062" width="16.85546875" style="15" customWidth="1"/>
    <col min="14063" max="14063" width="13.42578125" style="15" customWidth="1"/>
    <col min="14064" max="14064" width="15" style="15" customWidth="1"/>
    <col min="14065" max="14065" width="15.140625" style="15" customWidth="1"/>
    <col min="14066" max="14066" width="12.85546875" style="15" customWidth="1"/>
    <col min="14067" max="14067" width="9.140625" style="15"/>
    <col min="14068" max="14068" width="20.28515625" style="15" bestFit="1" customWidth="1"/>
    <col min="14069" max="14069" width="17.140625" style="15" customWidth="1"/>
    <col min="14070" max="14070" width="15.140625" style="15" customWidth="1"/>
    <col min="14071" max="14071" width="15.7109375" style="15" customWidth="1"/>
    <col min="14072" max="14072" width="16.85546875" style="15" customWidth="1"/>
    <col min="14073" max="14073" width="14" style="15" customWidth="1"/>
    <col min="14074" max="14316" width="9.140625" style="15"/>
    <col min="14317" max="14317" width="19.140625" style="15" customWidth="1"/>
    <col min="14318" max="14318" width="16.85546875" style="15" customWidth="1"/>
    <col min="14319" max="14319" width="13.42578125" style="15" customWidth="1"/>
    <col min="14320" max="14320" width="15" style="15" customWidth="1"/>
    <col min="14321" max="14321" width="15.140625" style="15" customWidth="1"/>
    <col min="14322" max="14322" width="12.85546875" style="15" customWidth="1"/>
    <col min="14323" max="14323" width="9.140625" style="15"/>
    <col min="14324" max="14324" width="20.28515625" style="15" bestFit="1" customWidth="1"/>
    <col min="14325" max="14325" width="17.140625" style="15" customWidth="1"/>
    <col min="14326" max="14326" width="15.140625" style="15" customWidth="1"/>
    <col min="14327" max="14327" width="15.7109375" style="15" customWidth="1"/>
    <col min="14328" max="14328" width="16.85546875" style="15" customWidth="1"/>
    <col min="14329" max="14329" width="14" style="15" customWidth="1"/>
    <col min="14330" max="14572" width="9.140625" style="15"/>
    <col min="14573" max="14573" width="19.140625" style="15" customWidth="1"/>
    <col min="14574" max="14574" width="16.85546875" style="15" customWidth="1"/>
    <col min="14575" max="14575" width="13.42578125" style="15" customWidth="1"/>
    <col min="14576" max="14576" width="15" style="15" customWidth="1"/>
    <col min="14577" max="14577" width="15.140625" style="15" customWidth="1"/>
    <col min="14578" max="14578" width="12.85546875" style="15" customWidth="1"/>
    <col min="14579" max="14579" width="9.140625" style="15"/>
    <col min="14580" max="14580" width="20.28515625" style="15" bestFit="1" customWidth="1"/>
    <col min="14581" max="14581" width="17.140625" style="15" customWidth="1"/>
    <col min="14582" max="14582" width="15.140625" style="15" customWidth="1"/>
    <col min="14583" max="14583" width="15.7109375" style="15" customWidth="1"/>
    <col min="14584" max="14584" width="16.85546875" style="15" customWidth="1"/>
    <col min="14585" max="14585" width="14" style="15" customWidth="1"/>
    <col min="14586" max="14828" width="9.140625" style="15"/>
    <col min="14829" max="14829" width="19.140625" style="15" customWidth="1"/>
    <col min="14830" max="14830" width="16.85546875" style="15" customWidth="1"/>
    <col min="14831" max="14831" width="13.42578125" style="15" customWidth="1"/>
    <col min="14832" max="14832" width="15" style="15" customWidth="1"/>
    <col min="14833" max="14833" width="15.140625" style="15" customWidth="1"/>
    <col min="14834" max="14834" width="12.85546875" style="15" customWidth="1"/>
    <col min="14835" max="14835" width="9.140625" style="15"/>
    <col min="14836" max="14836" width="20.28515625" style="15" bestFit="1" customWidth="1"/>
    <col min="14837" max="14837" width="17.140625" style="15" customWidth="1"/>
    <col min="14838" max="14838" width="15.140625" style="15" customWidth="1"/>
    <col min="14839" max="14839" width="15.7109375" style="15" customWidth="1"/>
    <col min="14840" max="14840" width="16.85546875" style="15" customWidth="1"/>
    <col min="14841" max="14841" width="14" style="15" customWidth="1"/>
    <col min="14842" max="15084" width="9.140625" style="15"/>
    <col min="15085" max="15085" width="19.140625" style="15" customWidth="1"/>
    <col min="15086" max="15086" width="16.85546875" style="15" customWidth="1"/>
    <col min="15087" max="15087" width="13.42578125" style="15" customWidth="1"/>
    <col min="15088" max="15088" width="15" style="15" customWidth="1"/>
    <col min="15089" max="15089" width="15.140625" style="15" customWidth="1"/>
    <col min="15090" max="15090" width="12.85546875" style="15" customWidth="1"/>
    <col min="15091" max="15091" width="9.140625" style="15"/>
    <col min="15092" max="15092" width="20.28515625" style="15" bestFit="1" customWidth="1"/>
    <col min="15093" max="15093" width="17.140625" style="15" customWidth="1"/>
    <col min="15094" max="15094" width="15.140625" style="15" customWidth="1"/>
    <col min="15095" max="15095" width="15.7109375" style="15" customWidth="1"/>
    <col min="15096" max="15096" width="16.85546875" style="15" customWidth="1"/>
    <col min="15097" max="15097" width="14" style="15" customWidth="1"/>
    <col min="15098" max="15340" width="9.140625" style="15"/>
    <col min="15341" max="15341" width="19.140625" style="15" customWidth="1"/>
    <col min="15342" max="15342" width="16.85546875" style="15" customWidth="1"/>
    <col min="15343" max="15343" width="13.42578125" style="15" customWidth="1"/>
    <col min="15344" max="15344" width="15" style="15" customWidth="1"/>
    <col min="15345" max="15345" width="15.140625" style="15" customWidth="1"/>
    <col min="15346" max="15346" width="12.85546875" style="15" customWidth="1"/>
    <col min="15347" max="15347" width="9.140625" style="15"/>
    <col min="15348" max="15348" width="20.28515625" style="15" bestFit="1" customWidth="1"/>
    <col min="15349" max="15349" width="17.140625" style="15" customWidth="1"/>
    <col min="15350" max="15350" width="15.140625" style="15" customWidth="1"/>
    <col min="15351" max="15351" width="15.7109375" style="15" customWidth="1"/>
    <col min="15352" max="15352" width="16.85546875" style="15" customWidth="1"/>
    <col min="15353" max="15353" width="14" style="15" customWidth="1"/>
    <col min="15354" max="15596" width="9.140625" style="15"/>
    <col min="15597" max="15597" width="19.140625" style="15" customWidth="1"/>
    <col min="15598" max="15598" width="16.85546875" style="15" customWidth="1"/>
    <col min="15599" max="15599" width="13.42578125" style="15" customWidth="1"/>
    <col min="15600" max="15600" width="15" style="15" customWidth="1"/>
    <col min="15601" max="15601" width="15.140625" style="15" customWidth="1"/>
    <col min="15602" max="15602" width="12.85546875" style="15" customWidth="1"/>
    <col min="15603" max="15603" width="9.140625" style="15"/>
    <col min="15604" max="15604" width="20.28515625" style="15" bestFit="1" customWidth="1"/>
    <col min="15605" max="15605" width="17.140625" style="15" customWidth="1"/>
    <col min="15606" max="15606" width="15.140625" style="15" customWidth="1"/>
    <col min="15607" max="15607" width="15.7109375" style="15" customWidth="1"/>
    <col min="15608" max="15608" width="16.85546875" style="15" customWidth="1"/>
    <col min="15609" max="15609" width="14" style="15" customWidth="1"/>
    <col min="15610" max="15852" width="9.140625" style="15"/>
    <col min="15853" max="15853" width="19.140625" style="15" customWidth="1"/>
    <col min="15854" max="15854" width="16.85546875" style="15" customWidth="1"/>
    <col min="15855" max="15855" width="13.42578125" style="15" customWidth="1"/>
    <col min="15856" max="15856" width="15" style="15" customWidth="1"/>
    <col min="15857" max="15857" width="15.140625" style="15" customWidth="1"/>
    <col min="15858" max="15858" width="12.85546875" style="15" customWidth="1"/>
    <col min="15859" max="15859" width="9.140625" style="15"/>
    <col min="15860" max="15860" width="20.28515625" style="15" bestFit="1" customWidth="1"/>
    <col min="15861" max="15861" width="17.140625" style="15" customWidth="1"/>
    <col min="15862" max="15862" width="15.140625" style="15" customWidth="1"/>
    <col min="15863" max="15863" width="15.7109375" style="15" customWidth="1"/>
    <col min="15864" max="15864" width="16.85546875" style="15" customWidth="1"/>
    <col min="15865" max="15865" width="14" style="15" customWidth="1"/>
    <col min="15866" max="16108" width="9.140625" style="15"/>
    <col min="16109" max="16109" width="19.140625" style="15" customWidth="1"/>
    <col min="16110" max="16110" width="16.85546875" style="15" customWidth="1"/>
    <col min="16111" max="16111" width="13.42578125" style="15" customWidth="1"/>
    <col min="16112" max="16112" width="15" style="15" customWidth="1"/>
    <col min="16113" max="16113" width="15.140625" style="15" customWidth="1"/>
    <col min="16114" max="16114" width="12.85546875" style="15" customWidth="1"/>
    <col min="16115" max="16115" width="9.140625" style="15"/>
    <col min="16116" max="16116" width="20.28515625" style="15" bestFit="1" customWidth="1"/>
    <col min="16117" max="16117" width="17.140625" style="15" customWidth="1"/>
    <col min="16118" max="16118" width="15.140625" style="15" customWidth="1"/>
    <col min="16119" max="16119" width="15.7109375" style="15" customWidth="1"/>
    <col min="16120" max="16120" width="16.85546875" style="15" customWidth="1"/>
    <col min="16121" max="16121" width="14" style="15" customWidth="1"/>
    <col min="16122" max="16364" width="9.140625" style="15"/>
    <col min="16365" max="16365" width="19.140625" style="15" customWidth="1"/>
    <col min="16366" max="16366" width="16.85546875" style="15" customWidth="1"/>
    <col min="16367" max="16367" width="13.42578125" style="15" customWidth="1"/>
    <col min="16368" max="16368" width="15" style="15" customWidth="1"/>
    <col min="16369" max="16369" width="15.140625" style="15" customWidth="1"/>
    <col min="16370" max="16370" width="12.85546875" style="15" customWidth="1"/>
    <col min="16371" max="16384" width="9.140625" style="15"/>
  </cols>
  <sheetData>
    <row r="1" spans="1:12" ht="33.75" customHeight="1" thickBot="1">
      <c r="A1" s="861" t="s">
        <v>420</v>
      </c>
      <c r="B1" s="861"/>
      <c r="C1" s="861"/>
      <c r="D1" s="861"/>
    </row>
    <row r="2" spans="1:12" ht="37.5" customHeight="1" thickBot="1">
      <c r="A2" s="53" t="s">
        <v>68</v>
      </c>
      <c r="B2" s="53" t="s">
        <v>32</v>
      </c>
      <c r="C2" s="52" t="s">
        <v>226</v>
      </c>
      <c r="D2" s="52" t="s">
        <v>172</v>
      </c>
    </row>
    <row r="3" spans="1:12" ht="21" customHeight="1">
      <c r="A3" s="2">
        <v>1396</v>
      </c>
      <c r="B3" s="703">
        <f t="shared" ref="B3:B42" si="0">C3+D3</f>
        <v>876567</v>
      </c>
      <c r="C3" s="171">
        <v>192635</v>
      </c>
      <c r="D3" s="171">
        <v>683932</v>
      </c>
    </row>
    <row r="4" spans="1:12" ht="21" customHeight="1">
      <c r="A4" s="2">
        <v>1397</v>
      </c>
      <c r="B4" s="703">
        <f t="shared" si="0"/>
        <v>961991</v>
      </c>
      <c r="C4" s="171">
        <v>185960</v>
      </c>
      <c r="D4" s="171">
        <v>776031</v>
      </c>
      <c r="E4" s="710"/>
      <c r="F4" s="710"/>
      <c r="G4" s="710"/>
      <c r="H4" s="710"/>
      <c r="L4" s="145"/>
    </row>
    <row r="5" spans="1:12" ht="21" customHeight="1">
      <c r="A5" s="2">
        <v>1398</v>
      </c>
      <c r="B5" s="703">
        <f t="shared" si="0"/>
        <v>1081424</v>
      </c>
      <c r="C5" s="171">
        <v>172965</v>
      </c>
      <c r="D5" s="171">
        <v>908459</v>
      </c>
      <c r="E5" s="710"/>
      <c r="F5" s="710"/>
      <c r="G5" s="710"/>
      <c r="H5" s="710"/>
      <c r="L5" s="145"/>
    </row>
    <row r="6" spans="1:12" ht="21" customHeight="1">
      <c r="A6" s="2">
        <v>1399</v>
      </c>
      <c r="B6" s="703">
        <f t="shared" si="0"/>
        <v>1186661</v>
      </c>
      <c r="C6" s="171">
        <v>152292</v>
      </c>
      <c r="D6" s="171">
        <v>1034369</v>
      </c>
      <c r="E6" s="710"/>
      <c r="F6" s="710"/>
      <c r="G6" s="710"/>
      <c r="H6" s="710"/>
      <c r="L6" s="145"/>
    </row>
    <row r="7" spans="1:12" ht="21" customHeight="1">
      <c r="A7" s="2">
        <v>1400</v>
      </c>
      <c r="B7" s="703">
        <v>1496078</v>
      </c>
      <c r="C7" s="171">
        <v>136798</v>
      </c>
      <c r="D7" s="171">
        <v>1359280</v>
      </c>
      <c r="E7" s="710"/>
      <c r="F7" s="710"/>
      <c r="G7" s="710"/>
      <c r="H7" s="710"/>
      <c r="L7" s="145"/>
    </row>
    <row r="8" spans="1:12" ht="21" customHeight="1">
      <c r="A8" s="2">
        <v>1401</v>
      </c>
      <c r="B8" s="703">
        <v>1738674</v>
      </c>
      <c r="C8" s="171">
        <v>105637</v>
      </c>
      <c r="D8" s="171">
        <v>1633037</v>
      </c>
      <c r="E8" s="710"/>
      <c r="F8" s="710"/>
      <c r="G8" s="710"/>
      <c r="H8" s="710"/>
      <c r="L8" s="145"/>
    </row>
    <row r="9" spans="1:12" ht="21" customHeight="1" thickBot="1">
      <c r="A9" s="2">
        <v>1402</v>
      </c>
      <c r="B9" s="703">
        <f>SUM(B10:B43)</f>
        <v>1998046</v>
      </c>
      <c r="C9" s="171">
        <f>SUM(C10:C42)</f>
        <v>86222</v>
      </c>
      <c r="D9" s="171">
        <f>SUM(D10:D42)</f>
        <v>1911824</v>
      </c>
      <c r="E9" s="710"/>
      <c r="F9" s="710"/>
      <c r="G9" s="710"/>
      <c r="H9" s="710"/>
      <c r="L9" s="145"/>
    </row>
    <row r="10" spans="1:12" ht="21" customHeight="1" thickBot="1">
      <c r="A10" s="5" t="s">
        <v>41</v>
      </c>
      <c r="B10" s="706">
        <f t="shared" si="0"/>
        <v>118706</v>
      </c>
      <c r="C10" s="540">
        <v>5428</v>
      </c>
      <c r="D10" s="132">
        <v>113278</v>
      </c>
      <c r="E10" s="710"/>
      <c r="F10" s="710">
        <f>B10-'7'!C10</f>
        <v>0</v>
      </c>
      <c r="G10" s="710"/>
      <c r="H10" s="710"/>
      <c r="L10" s="145"/>
    </row>
    <row r="11" spans="1:12" ht="21" customHeight="1" thickBot="1">
      <c r="A11" s="6" t="s">
        <v>42</v>
      </c>
      <c r="B11" s="539">
        <f t="shared" si="0"/>
        <v>53597</v>
      </c>
      <c r="C11" s="707">
        <v>2485</v>
      </c>
      <c r="D11" s="132">
        <v>51112</v>
      </c>
      <c r="E11" s="710"/>
      <c r="F11" s="710">
        <f>B11-'7'!C11</f>
        <v>0</v>
      </c>
      <c r="G11" s="710"/>
      <c r="H11" s="710"/>
      <c r="L11" s="145"/>
    </row>
    <row r="12" spans="1:12" ht="21" customHeight="1" thickBot="1">
      <c r="A12" s="6" t="s">
        <v>43</v>
      </c>
      <c r="B12" s="539">
        <f t="shared" si="0"/>
        <v>31145</v>
      </c>
      <c r="C12" s="707">
        <v>1482</v>
      </c>
      <c r="D12" s="132">
        <v>29663</v>
      </c>
      <c r="E12" s="710"/>
      <c r="F12" s="710">
        <f>B12-'7'!C12</f>
        <v>0</v>
      </c>
      <c r="G12" s="710"/>
      <c r="H12" s="710"/>
      <c r="L12" s="145"/>
    </row>
    <row r="13" spans="1:12" ht="21" customHeight="1" thickBot="1">
      <c r="A13" s="6" t="s">
        <v>0</v>
      </c>
      <c r="B13" s="539">
        <f t="shared" si="0"/>
        <v>166896</v>
      </c>
      <c r="C13" s="707">
        <v>5176</v>
      </c>
      <c r="D13" s="132">
        <v>161720</v>
      </c>
      <c r="E13" s="710"/>
      <c r="F13" s="710">
        <f>B13-'7'!C13</f>
        <v>0</v>
      </c>
      <c r="G13" s="710"/>
      <c r="H13" s="710"/>
      <c r="L13" s="145"/>
    </row>
    <row r="14" spans="1:12" ht="21" customHeight="1" thickBot="1">
      <c r="A14" s="6" t="s">
        <v>33</v>
      </c>
      <c r="B14" s="539">
        <f t="shared" si="0"/>
        <v>77550</v>
      </c>
      <c r="C14" s="707">
        <v>930</v>
      </c>
      <c r="D14" s="132">
        <v>76620</v>
      </c>
      <c r="E14" s="710"/>
      <c r="F14" s="710">
        <f>B14-'7'!C14</f>
        <v>0</v>
      </c>
      <c r="G14" s="710"/>
      <c r="H14" s="710"/>
      <c r="L14" s="145"/>
    </row>
    <row r="15" spans="1:12" ht="21" customHeight="1" thickBot="1">
      <c r="A15" s="6" t="s">
        <v>44</v>
      </c>
      <c r="B15" s="539">
        <f t="shared" si="0"/>
        <v>14304</v>
      </c>
      <c r="C15" s="707">
        <v>1184</v>
      </c>
      <c r="D15" s="132">
        <v>13120</v>
      </c>
      <c r="E15" s="710"/>
      <c r="F15" s="710">
        <f>B15-'7'!C15</f>
        <v>0</v>
      </c>
      <c r="G15" s="710"/>
      <c r="H15" s="710"/>
      <c r="L15" s="145"/>
    </row>
    <row r="16" spans="1:12" ht="21" customHeight="1" thickBot="1">
      <c r="A16" s="6" t="s">
        <v>1</v>
      </c>
      <c r="B16" s="539">
        <f t="shared" si="0"/>
        <v>20429</v>
      </c>
      <c r="C16" s="707">
        <v>1221</v>
      </c>
      <c r="D16" s="132">
        <v>19208</v>
      </c>
      <c r="E16" s="710"/>
      <c r="F16" s="710">
        <f>B16-'7'!C16</f>
        <v>0</v>
      </c>
      <c r="G16" s="710"/>
      <c r="H16" s="710"/>
      <c r="L16" s="145"/>
    </row>
    <row r="17" spans="1:12" ht="21" customHeight="1" thickBot="1">
      <c r="A17" s="6" t="s">
        <v>45</v>
      </c>
      <c r="B17" s="539">
        <f t="shared" si="0"/>
        <v>24807</v>
      </c>
      <c r="C17" s="707">
        <v>1345</v>
      </c>
      <c r="D17" s="132">
        <v>23462</v>
      </c>
      <c r="E17" s="710"/>
      <c r="F17" s="710">
        <f>B17-'7'!C17</f>
        <v>0</v>
      </c>
      <c r="G17" s="710"/>
      <c r="H17" s="710"/>
      <c r="L17" s="145"/>
    </row>
    <row r="18" spans="1:12" ht="21" customHeight="1" thickBot="1">
      <c r="A18" s="6" t="s">
        <v>46</v>
      </c>
      <c r="B18" s="539">
        <f t="shared" si="0"/>
        <v>16329</v>
      </c>
      <c r="C18" s="707">
        <v>1196</v>
      </c>
      <c r="D18" s="132">
        <v>15133</v>
      </c>
      <c r="E18" s="710"/>
      <c r="F18" s="710">
        <f>B18-'7'!C18</f>
        <v>0</v>
      </c>
      <c r="G18" s="710"/>
      <c r="H18" s="710"/>
      <c r="L18" s="145"/>
    </row>
    <row r="19" spans="1:12" ht="21" customHeight="1" thickBot="1">
      <c r="A19" s="6" t="s">
        <v>47</v>
      </c>
      <c r="B19" s="539">
        <f t="shared" si="0"/>
        <v>124690</v>
      </c>
      <c r="C19" s="707">
        <v>8792</v>
      </c>
      <c r="D19" s="132">
        <v>115898</v>
      </c>
      <c r="E19" s="710"/>
      <c r="F19" s="710">
        <f>B19-'7'!C19</f>
        <v>0</v>
      </c>
      <c r="G19" s="710"/>
      <c r="H19" s="710"/>
      <c r="L19" s="145"/>
    </row>
    <row r="20" spans="1:12" ht="21" customHeight="1" thickBot="1">
      <c r="A20" s="6" t="s">
        <v>28</v>
      </c>
      <c r="B20" s="539">
        <f t="shared" si="0"/>
        <v>13096</v>
      </c>
      <c r="C20" s="707">
        <v>1341</v>
      </c>
      <c r="D20" s="132">
        <v>11755</v>
      </c>
      <c r="E20" s="710"/>
      <c r="F20" s="710">
        <f>B20-'7'!C20</f>
        <v>0</v>
      </c>
      <c r="G20" s="710"/>
      <c r="H20" s="710"/>
      <c r="L20" s="145"/>
    </row>
    <row r="21" spans="1:12" ht="21" customHeight="1" thickBot="1">
      <c r="A21" s="6" t="s">
        <v>2</v>
      </c>
      <c r="B21" s="539">
        <f t="shared" si="0"/>
        <v>87095</v>
      </c>
      <c r="C21" s="707">
        <v>4850</v>
      </c>
      <c r="D21" s="132">
        <v>82245</v>
      </c>
      <c r="E21" s="710"/>
      <c r="F21" s="710">
        <f>B21-'7'!C21</f>
        <v>0</v>
      </c>
      <c r="G21" s="710"/>
      <c r="H21" s="710"/>
      <c r="L21" s="145"/>
    </row>
    <row r="22" spans="1:12" ht="21" customHeight="1" thickBot="1">
      <c r="A22" s="6" t="s">
        <v>3</v>
      </c>
      <c r="B22" s="539">
        <f t="shared" si="0"/>
        <v>40014</v>
      </c>
      <c r="C22" s="707">
        <v>1386</v>
      </c>
      <c r="D22" s="132">
        <v>38628</v>
      </c>
      <c r="E22" s="710"/>
      <c r="F22" s="710">
        <f>B22-'7'!C22</f>
        <v>0</v>
      </c>
      <c r="G22" s="710"/>
      <c r="H22" s="710"/>
      <c r="L22" s="145"/>
    </row>
    <row r="23" spans="1:12" ht="21" customHeight="1" thickBot="1">
      <c r="A23" s="6" t="s">
        <v>4</v>
      </c>
      <c r="B23" s="539">
        <f t="shared" si="0"/>
        <v>22348</v>
      </c>
      <c r="C23" s="707">
        <v>998</v>
      </c>
      <c r="D23" s="132">
        <v>21350</v>
      </c>
      <c r="E23" s="710"/>
      <c r="F23" s="710">
        <f>B23-'7'!C23</f>
        <v>0</v>
      </c>
      <c r="G23" s="710"/>
      <c r="H23" s="710"/>
      <c r="L23" s="145"/>
    </row>
    <row r="24" spans="1:12" ht="21" customHeight="1" thickBot="1">
      <c r="A24" s="6" t="s">
        <v>48</v>
      </c>
      <c r="B24" s="539">
        <f t="shared" si="0"/>
        <v>11811</v>
      </c>
      <c r="C24" s="707">
        <v>2682</v>
      </c>
      <c r="D24" s="132">
        <v>9129</v>
      </c>
      <c r="E24" s="710"/>
      <c r="F24" s="710">
        <f>B24-'7'!C24</f>
        <v>0</v>
      </c>
      <c r="G24" s="710"/>
      <c r="H24" s="710"/>
      <c r="L24" s="145"/>
    </row>
    <row r="25" spans="1:12" ht="21" customHeight="1" thickBot="1">
      <c r="A25" s="6" t="s">
        <v>49</v>
      </c>
      <c r="B25" s="539">
        <f t="shared" si="0"/>
        <v>134780</v>
      </c>
      <c r="C25" s="707">
        <v>1989</v>
      </c>
      <c r="D25" s="132">
        <v>132791</v>
      </c>
      <c r="E25" s="710"/>
      <c r="F25" s="710">
        <f>B25-'7'!C25</f>
        <v>0</v>
      </c>
      <c r="G25" s="710"/>
      <c r="H25" s="710"/>
      <c r="L25" s="145"/>
    </row>
    <row r="26" spans="1:12" ht="21" customHeight="1" thickBot="1">
      <c r="A26" s="6" t="s">
        <v>50</v>
      </c>
      <c r="B26" s="539">
        <f t="shared" si="0"/>
        <v>72143</v>
      </c>
      <c r="C26" s="707">
        <v>3464</v>
      </c>
      <c r="D26" s="132">
        <v>68679</v>
      </c>
      <c r="E26" s="710"/>
      <c r="F26" s="710">
        <f>B26-'7'!C26</f>
        <v>0</v>
      </c>
      <c r="G26" s="710"/>
      <c r="H26" s="710"/>
      <c r="L26" s="145"/>
    </row>
    <row r="27" spans="1:12" ht="21" customHeight="1" thickBot="1">
      <c r="A27" s="6" t="s">
        <v>51</v>
      </c>
      <c r="B27" s="539">
        <f t="shared" si="0"/>
        <v>139243</v>
      </c>
      <c r="C27" s="707">
        <v>1223</v>
      </c>
      <c r="D27" s="132">
        <v>138020</v>
      </c>
      <c r="E27" s="710"/>
      <c r="F27" s="710">
        <f>B27-'7'!C27</f>
        <v>0</v>
      </c>
      <c r="G27" s="710"/>
      <c r="H27" s="710"/>
      <c r="L27" s="145"/>
    </row>
    <row r="28" spans="1:12" ht="21" customHeight="1" thickBot="1">
      <c r="A28" s="6" t="s">
        <v>5</v>
      </c>
      <c r="B28" s="539">
        <f t="shared" si="0"/>
        <v>140782</v>
      </c>
      <c r="C28" s="707">
        <v>6458</v>
      </c>
      <c r="D28" s="132">
        <v>134324</v>
      </c>
      <c r="E28" s="710"/>
      <c r="F28" s="710">
        <f>B28-'7'!C28</f>
        <v>0</v>
      </c>
      <c r="G28" s="710"/>
      <c r="H28" s="710"/>
      <c r="L28" s="145"/>
    </row>
    <row r="29" spans="1:12" ht="21" customHeight="1" thickBot="1">
      <c r="A29" s="6" t="s">
        <v>52</v>
      </c>
      <c r="B29" s="539">
        <f t="shared" si="0"/>
        <v>35374</v>
      </c>
      <c r="C29" s="707">
        <v>1702</v>
      </c>
      <c r="D29" s="132">
        <v>33672</v>
      </c>
      <c r="E29" s="710"/>
      <c r="F29" s="710">
        <f>B29-'7'!C29</f>
        <v>0</v>
      </c>
      <c r="G29" s="710"/>
      <c r="H29" s="710"/>
      <c r="L29" s="145"/>
    </row>
    <row r="30" spans="1:12" ht="21" customHeight="1" thickBot="1">
      <c r="A30" s="6" t="s">
        <v>6</v>
      </c>
      <c r="B30" s="539">
        <f t="shared" si="0"/>
        <v>21277</v>
      </c>
      <c r="C30" s="707">
        <v>1450</v>
      </c>
      <c r="D30" s="132">
        <v>19827</v>
      </c>
      <c r="E30" s="710"/>
      <c r="F30" s="710">
        <f>B30-'7'!C30</f>
        <v>0</v>
      </c>
      <c r="G30" s="710"/>
      <c r="H30" s="710"/>
      <c r="L30" s="145"/>
    </row>
    <row r="31" spans="1:12" ht="21" customHeight="1" thickBot="1">
      <c r="A31" s="6" t="s">
        <v>53</v>
      </c>
      <c r="B31" s="539">
        <f t="shared" si="0"/>
        <v>36290</v>
      </c>
      <c r="C31" s="707">
        <v>2283</v>
      </c>
      <c r="D31" s="132">
        <v>34007</v>
      </c>
      <c r="E31" s="710"/>
      <c r="F31" s="710">
        <f>B31-'7'!C31</f>
        <v>0</v>
      </c>
      <c r="G31" s="710"/>
      <c r="H31" s="710"/>
      <c r="L31" s="145"/>
    </row>
    <row r="32" spans="1:12" ht="21" customHeight="1" thickBot="1">
      <c r="A32" s="6" t="s">
        <v>54</v>
      </c>
      <c r="B32" s="539">
        <f t="shared" si="0"/>
        <v>53906</v>
      </c>
      <c r="C32" s="707">
        <v>3789</v>
      </c>
      <c r="D32" s="132">
        <v>50117</v>
      </c>
      <c r="E32" s="710"/>
      <c r="F32" s="710">
        <f>B32-'7'!C32</f>
        <v>0</v>
      </c>
      <c r="G32" s="710"/>
      <c r="H32" s="710"/>
      <c r="L32" s="145"/>
    </row>
    <row r="33" spans="1:12" ht="21" customHeight="1" thickBot="1">
      <c r="A33" s="6" t="s">
        <v>55</v>
      </c>
      <c r="B33" s="539">
        <f t="shared" si="0"/>
        <v>50964</v>
      </c>
      <c r="C33" s="707">
        <v>1999</v>
      </c>
      <c r="D33" s="132">
        <v>48965</v>
      </c>
      <c r="E33" s="710"/>
      <c r="F33" s="710">
        <f>B33-'7'!C33</f>
        <v>0</v>
      </c>
      <c r="G33" s="710"/>
      <c r="H33" s="710"/>
      <c r="L33" s="145"/>
    </row>
    <row r="34" spans="1:12" ht="21" customHeight="1" thickBot="1">
      <c r="A34" s="6" t="s">
        <v>56</v>
      </c>
      <c r="B34" s="539">
        <f t="shared" si="0"/>
        <v>7956</v>
      </c>
      <c r="C34" s="707">
        <v>673</v>
      </c>
      <c r="D34" s="132">
        <v>7283</v>
      </c>
      <c r="E34" s="710"/>
      <c r="F34" s="710">
        <f>B34-'7'!C34</f>
        <v>0</v>
      </c>
      <c r="G34" s="710"/>
      <c r="H34" s="710"/>
      <c r="L34" s="145"/>
    </row>
    <row r="35" spans="1:12" ht="21" customHeight="1" thickBot="1">
      <c r="A35" s="6" t="s">
        <v>7</v>
      </c>
      <c r="B35" s="539">
        <f t="shared" si="0"/>
        <v>42036</v>
      </c>
      <c r="C35" s="707">
        <v>2631</v>
      </c>
      <c r="D35" s="132">
        <v>39405</v>
      </c>
      <c r="E35" s="710"/>
      <c r="F35" s="710">
        <f>B35-'7'!C35</f>
        <v>0</v>
      </c>
      <c r="G35" s="710"/>
      <c r="H35" s="710"/>
      <c r="L35" s="145"/>
    </row>
    <row r="36" spans="1:12" ht="21" customHeight="1" thickBot="1">
      <c r="A36" s="6" t="s">
        <v>57</v>
      </c>
      <c r="B36" s="539">
        <f t="shared" si="0"/>
        <v>122682</v>
      </c>
      <c r="C36" s="707">
        <v>2590</v>
      </c>
      <c r="D36" s="132">
        <v>120092</v>
      </c>
      <c r="E36" s="710"/>
      <c r="F36" s="710">
        <f>B36-'7'!C36</f>
        <v>0</v>
      </c>
      <c r="G36" s="710"/>
      <c r="H36" s="710"/>
      <c r="L36" s="145"/>
    </row>
    <row r="37" spans="1:12" ht="21" customHeight="1" thickBot="1">
      <c r="A37" s="6" t="s">
        <v>8</v>
      </c>
      <c r="B37" s="539">
        <f t="shared" si="0"/>
        <v>41800</v>
      </c>
      <c r="C37" s="707">
        <v>3086</v>
      </c>
      <c r="D37" s="132">
        <v>38714</v>
      </c>
      <c r="E37" s="710"/>
      <c r="F37" s="710">
        <f>B37-'7'!C37</f>
        <v>0</v>
      </c>
      <c r="G37" s="710"/>
      <c r="H37" s="710"/>
      <c r="L37" s="145"/>
    </row>
    <row r="38" spans="1:12" ht="21" customHeight="1" thickBot="1">
      <c r="A38" s="6" t="s">
        <v>9</v>
      </c>
      <c r="B38" s="539">
        <f t="shared" si="0"/>
        <v>138687</v>
      </c>
      <c r="C38" s="707">
        <v>4150</v>
      </c>
      <c r="D38" s="132">
        <v>134537</v>
      </c>
      <c r="E38" s="710"/>
      <c r="F38" s="710">
        <f>B38-'7'!C38</f>
        <v>0</v>
      </c>
      <c r="G38" s="710"/>
      <c r="H38" s="710"/>
      <c r="L38" s="145"/>
    </row>
    <row r="39" spans="1:12" ht="21" customHeight="1" thickBot="1">
      <c r="A39" s="6" t="s">
        <v>58</v>
      </c>
      <c r="B39" s="539">
        <f t="shared" si="0"/>
        <v>43530</v>
      </c>
      <c r="C39" s="707">
        <v>1923</v>
      </c>
      <c r="D39" s="132">
        <v>41607</v>
      </c>
      <c r="E39" s="710"/>
      <c r="F39" s="710">
        <f>B39-'7'!C39</f>
        <v>0</v>
      </c>
      <c r="G39" s="710"/>
      <c r="H39" s="710"/>
    </row>
    <row r="40" spans="1:12" ht="21" customHeight="1" thickBot="1">
      <c r="A40" s="6" t="s">
        <v>10</v>
      </c>
      <c r="B40" s="539">
        <f t="shared" si="0"/>
        <v>18443</v>
      </c>
      <c r="C40" s="707">
        <v>1606</v>
      </c>
      <c r="D40" s="132">
        <v>16837</v>
      </c>
      <c r="E40" s="710"/>
      <c r="F40" s="710">
        <f>B40-'7'!C40</f>
        <v>0</v>
      </c>
      <c r="G40" s="710"/>
      <c r="H40" s="710"/>
    </row>
    <row r="41" spans="1:12" ht="21" customHeight="1" thickBot="1">
      <c r="A41" s="6" t="s">
        <v>11</v>
      </c>
      <c r="B41" s="539">
        <f t="shared" si="0"/>
        <v>51300</v>
      </c>
      <c r="C41" s="707">
        <v>3635</v>
      </c>
      <c r="D41" s="132">
        <v>47665</v>
      </c>
      <c r="E41" s="710"/>
      <c r="F41" s="710">
        <f>B41-'7'!C41</f>
        <v>0</v>
      </c>
      <c r="G41" s="710"/>
      <c r="H41" s="710"/>
    </row>
    <row r="42" spans="1:12" ht="21" customHeight="1" thickBot="1">
      <c r="A42" s="6" t="s">
        <v>59</v>
      </c>
      <c r="B42" s="539">
        <f t="shared" si="0"/>
        <v>24036</v>
      </c>
      <c r="C42" s="707">
        <v>1075</v>
      </c>
      <c r="D42" s="132">
        <v>22961</v>
      </c>
      <c r="E42" s="710"/>
      <c r="F42" s="710">
        <f>B42-'7'!C42</f>
        <v>0</v>
      </c>
      <c r="G42" s="710"/>
      <c r="H42" s="710"/>
    </row>
    <row r="43" spans="1:12" ht="0.75" hidden="1" customHeight="1">
      <c r="A43" s="872"/>
      <c r="B43" s="873"/>
      <c r="C43" s="873"/>
      <c r="D43" s="873"/>
      <c r="E43" s="710"/>
      <c r="F43" s="710"/>
      <c r="G43" s="710"/>
      <c r="H43" s="710"/>
    </row>
    <row r="44" spans="1:12" ht="21">
      <c r="B44" s="713"/>
      <c r="C44" s="715"/>
      <c r="D44" s="715"/>
      <c r="E44" s="710"/>
      <c r="F44" s="710"/>
      <c r="G44" s="710"/>
      <c r="H44" s="710"/>
    </row>
    <row r="45" spans="1:12">
      <c r="B45" s="713"/>
      <c r="C45" s="710"/>
      <c r="D45" s="710"/>
      <c r="E45" s="710"/>
      <c r="F45" s="710"/>
      <c r="G45" s="710"/>
      <c r="H45" s="710"/>
    </row>
    <row r="46" spans="1:12">
      <c r="B46" s="713"/>
      <c r="C46" s="710"/>
      <c r="D46" s="710"/>
      <c r="E46" s="710"/>
      <c r="F46" s="710"/>
      <c r="G46" s="710"/>
      <c r="H46" s="710"/>
    </row>
    <row r="47" spans="1:12">
      <c r="B47" s="713"/>
      <c r="C47" s="710"/>
      <c r="D47" s="710"/>
      <c r="E47" s="710"/>
      <c r="F47" s="710"/>
      <c r="G47" s="710"/>
      <c r="H47" s="710"/>
    </row>
    <row r="48" spans="1:12">
      <c r="B48" s="713"/>
      <c r="C48" s="710"/>
      <c r="D48" s="710"/>
      <c r="E48" s="710"/>
      <c r="F48" s="710"/>
      <c r="G48" s="710"/>
      <c r="H48" s="710"/>
    </row>
    <row r="49" spans="2:8">
      <c r="B49" s="713"/>
      <c r="C49" s="710"/>
      <c r="D49" s="710"/>
      <c r="E49" s="710"/>
      <c r="F49" s="710"/>
      <c r="G49" s="710"/>
      <c r="H49" s="710"/>
    </row>
    <row r="50" spans="2:8">
      <c r="B50" s="713"/>
      <c r="C50" s="710"/>
      <c r="D50" s="710"/>
      <c r="E50" s="710"/>
      <c r="F50" s="710"/>
      <c r="G50" s="710"/>
      <c r="H50" s="710"/>
    </row>
    <row r="51" spans="2:8">
      <c r="B51" s="713"/>
      <c r="C51" s="710"/>
      <c r="D51" s="710"/>
      <c r="E51" s="710"/>
      <c r="F51" s="710"/>
      <c r="G51" s="710"/>
      <c r="H51" s="710"/>
    </row>
    <row r="52" spans="2:8">
      <c r="B52" s="713"/>
      <c r="C52" s="710"/>
      <c r="D52" s="710"/>
      <c r="E52" s="710"/>
      <c r="F52" s="710"/>
      <c r="G52" s="710"/>
      <c r="H52" s="710"/>
    </row>
  </sheetData>
  <mergeCells count="2">
    <mergeCell ref="A1:D1"/>
    <mergeCell ref="A43:D43"/>
  </mergeCells>
  <printOptions horizontalCentered="1" verticalCentered="1"/>
  <pageMargins left="0.39370078740157499" right="0.39370078740157499" top="0.45" bottom="0.55000000000000004" header="0" footer="0"/>
  <pageSetup paperSize="9" scale="86"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4CEAA-CBFE-40E3-AE06-DC44A6598064}">
  <sheetPr>
    <tabColor theme="7" tint="0.39997558519241921"/>
    <pageSetUpPr fitToPage="1"/>
  </sheetPr>
  <dimension ref="A1:L52"/>
  <sheetViews>
    <sheetView rightToLeft="1" view="pageBreakPreview" zoomScaleNormal="100" zoomScaleSheetLayoutView="100" workbookViewId="0">
      <selection activeCell="M14" sqref="M14"/>
    </sheetView>
  </sheetViews>
  <sheetFormatPr defaultColWidth="15.7109375" defaultRowHeight="22.5"/>
  <cols>
    <col min="1" max="1" width="23.28515625" style="14" customWidth="1"/>
    <col min="2" max="5" width="20.7109375" style="10" customWidth="1"/>
    <col min="6" max="231" width="15.7109375" style="10"/>
    <col min="232" max="232" width="19.140625" style="10" customWidth="1"/>
    <col min="233" max="233" width="15.140625" style="10" customWidth="1"/>
    <col min="234" max="237" width="16.140625" style="10" customWidth="1"/>
    <col min="238" max="243" width="15.7109375" style="10"/>
    <col min="244" max="244" width="21.28515625" style="10" bestFit="1" customWidth="1"/>
    <col min="245" max="245" width="15.140625" style="10" customWidth="1"/>
    <col min="246" max="249" width="16.140625" style="10" customWidth="1"/>
    <col min="250" max="487" width="15.7109375" style="10"/>
    <col min="488" max="488" width="19.140625" style="10" customWidth="1"/>
    <col min="489" max="489" width="15.140625" style="10" customWidth="1"/>
    <col min="490" max="493" width="16.140625" style="10" customWidth="1"/>
    <col min="494" max="499" width="15.7109375" style="10"/>
    <col min="500" max="500" width="21.28515625" style="10" bestFit="1" customWidth="1"/>
    <col min="501" max="501" width="15.140625" style="10" customWidth="1"/>
    <col min="502" max="505" width="16.140625" style="10" customWidth="1"/>
    <col min="506" max="743" width="15.7109375" style="10"/>
    <col min="744" max="744" width="19.140625" style="10" customWidth="1"/>
    <col min="745" max="745" width="15.140625" style="10" customWidth="1"/>
    <col min="746" max="749" width="16.140625" style="10" customWidth="1"/>
    <col min="750" max="755" width="15.7109375" style="10"/>
    <col min="756" max="756" width="21.28515625" style="10" bestFit="1" customWidth="1"/>
    <col min="757" max="757" width="15.140625" style="10" customWidth="1"/>
    <col min="758" max="761" width="16.140625" style="10" customWidth="1"/>
    <col min="762" max="999" width="15.7109375" style="10"/>
    <col min="1000" max="1000" width="19.140625" style="10" customWidth="1"/>
    <col min="1001" max="1001" width="15.140625" style="10" customWidth="1"/>
    <col min="1002" max="1005" width="16.140625" style="10" customWidth="1"/>
    <col min="1006" max="1011" width="15.7109375" style="10"/>
    <col min="1012" max="1012" width="21.28515625" style="10" bestFit="1" customWidth="1"/>
    <col min="1013" max="1013" width="15.140625" style="10" customWidth="1"/>
    <col min="1014" max="1017" width="16.140625" style="10" customWidth="1"/>
    <col min="1018" max="1255" width="15.7109375" style="10"/>
    <col min="1256" max="1256" width="19.140625" style="10" customWidth="1"/>
    <col min="1257" max="1257" width="15.140625" style="10" customWidth="1"/>
    <col min="1258" max="1261" width="16.140625" style="10" customWidth="1"/>
    <col min="1262" max="1267" width="15.7109375" style="10"/>
    <col min="1268" max="1268" width="21.28515625" style="10" bestFit="1" customWidth="1"/>
    <col min="1269" max="1269" width="15.140625" style="10" customWidth="1"/>
    <col min="1270" max="1273" width="16.140625" style="10" customWidth="1"/>
    <col min="1274" max="1511" width="15.7109375" style="10"/>
    <col min="1512" max="1512" width="19.140625" style="10" customWidth="1"/>
    <col min="1513" max="1513" width="15.140625" style="10" customWidth="1"/>
    <col min="1514" max="1517" width="16.140625" style="10" customWidth="1"/>
    <col min="1518" max="1523" width="15.7109375" style="10"/>
    <col min="1524" max="1524" width="21.28515625" style="10" bestFit="1" customWidth="1"/>
    <col min="1525" max="1525" width="15.140625" style="10" customWidth="1"/>
    <col min="1526" max="1529" width="16.140625" style="10" customWidth="1"/>
    <col min="1530" max="1767" width="15.7109375" style="10"/>
    <col min="1768" max="1768" width="19.140625" style="10" customWidth="1"/>
    <col min="1769" max="1769" width="15.140625" style="10" customWidth="1"/>
    <col min="1770" max="1773" width="16.140625" style="10" customWidth="1"/>
    <col min="1774" max="1779" width="15.7109375" style="10"/>
    <col min="1780" max="1780" width="21.28515625" style="10" bestFit="1" customWidth="1"/>
    <col min="1781" max="1781" width="15.140625" style="10" customWidth="1"/>
    <col min="1782" max="1785" width="16.140625" style="10" customWidth="1"/>
    <col min="1786" max="2023" width="15.7109375" style="10"/>
    <col min="2024" max="2024" width="19.140625" style="10" customWidth="1"/>
    <col min="2025" max="2025" width="15.140625" style="10" customWidth="1"/>
    <col min="2026" max="2029" width="16.140625" style="10" customWidth="1"/>
    <col min="2030" max="2035" width="15.7109375" style="10"/>
    <col min="2036" max="2036" width="21.28515625" style="10" bestFit="1" customWidth="1"/>
    <col min="2037" max="2037" width="15.140625" style="10" customWidth="1"/>
    <col min="2038" max="2041" width="16.140625" style="10" customWidth="1"/>
    <col min="2042" max="2279" width="15.7109375" style="10"/>
    <col min="2280" max="2280" width="19.140625" style="10" customWidth="1"/>
    <col min="2281" max="2281" width="15.140625" style="10" customWidth="1"/>
    <col min="2282" max="2285" width="16.140625" style="10" customWidth="1"/>
    <col min="2286" max="2291" width="15.7109375" style="10"/>
    <col min="2292" max="2292" width="21.28515625" style="10" bestFit="1" customWidth="1"/>
    <col min="2293" max="2293" width="15.140625" style="10" customWidth="1"/>
    <col min="2294" max="2297" width="16.140625" style="10" customWidth="1"/>
    <col min="2298" max="2535" width="15.7109375" style="10"/>
    <col min="2536" max="2536" width="19.140625" style="10" customWidth="1"/>
    <col min="2537" max="2537" width="15.140625" style="10" customWidth="1"/>
    <col min="2538" max="2541" width="16.140625" style="10" customWidth="1"/>
    <col min="2542" max="2547" width="15.7109375" style="10"/>
    <col min="2548" max="2548" width="21.28515625" style="10" bestFit="1" customWidth="1"/>
    <col min="2549" max="2549" width="15.140625" style="10" customWidth="1"/>
    <col min="2550" max="2553" width="16.140625" style="10" customWidth="1"/>
    <col min="2554" max="2791" width="15.7109375" style="10"/>
    <col min="2792" max="2792" width="19.140625" style="10" customWidth="1"/>
    <col min="2793" max="2793" width="15.140625" style="10" customWidth="1"/>
    <col min="2794" max="2797" width="16.140625" style="10" customWidth="1"/>
    <col min="2798" max="2803" width="15.7109375" style="10"/>
    <col min="2804" max="2804" width="21.28515625" style="10" bestFit="1" customWidth="1"/>
    <col min="2805" max="2805" width="15.140625" style="10" customWidth="1"/>
    <col min="2806" max="2809" width="16.140625" style="10" customWidth="1"/>
    <col min="2810" max="3047" width="15.7109375" style="10"/>
    <col min="3048" max="3048" width="19.140625" style="10" customWidth="1"/>
    <col min="3049" max="3049" width="15.140625" style="10" customWidth="1"/>
    <col min="3050" max="3053" width="16.140625" style="10" customWidth="1"/>
    <col min="3054" max="3059" width="15.7109375" style="10"/>
    <col min="3060" max="3060" width="21.28515625" style="10" bestFit="1" customWidth="1"/>
    <col min="3061" max="3061" width="15.140625" style="10" customWidth="1"/>
    <col min="3062" max="3065" width="16.140625" style="10" customWidth="1"/>
    <col min="3066" max="3303" width="15.7109375" style="10"/>
    <col min="3304" max="3304" width="19.140625" style="10" customWidth="1"/>
    <col min="3305" max="3305" width="15.140625" style="10" customWidth="1"/>
    <col min="3306" max="3309" width="16.140625" style="10" customWidth="1"/>
    <col min="3310" max="3315" width="15.7109375" style="10"/>
    <col min="3316" max="3316" width="21.28515625" style="10" bestFit="1" customWidth="1"/>
    <col min="3317" max="3317" width="15.140625" style="10" customWidth="1"/>
    <col min="3318" max="3321" width="16.140625" style="10" customWidth="1"/>
    <col min="3322" max="3559" width="15.7109375" style="10"/>
    <col min="3560" max="3560" width="19.140625" style="10" customWidth="1"/>
    <col min="3561" max="3561" width="15.140625" style="10" customWidth="1"/>
    <col min="3562" max="3565" width="16.140625" style="10" customWidth="1"/>
    <col min="3566" max="3571" width="15.7109375" style="10"/>
    <col min="3572" max="3572" width="21.28515625" style="10" bestFit="1" customWidth="1"/>
    <col min="3573" max="3573" width="15.140625" style="10" customWidth="1"/>
    <col min="3574" max="3577" width="16.140625" style="10" customWidth="1"/>
    <col min="3578" max="3815" width="15.7109375" style="10"/>
    <col min="3816" max="3816" width="19.140625" style="10" customWidth="1"/>
    <col min="3817" max="3817" width="15.140625" style="10" customWidth="1"/>
    <col min="3818" max="3821" width="16.140625" style="10" customWidth="1"/>
    <col min="3822" max="3827" width="15.7109375" style="10"/>
    <col min="3828" max="3828" width="21.28515625" style="10" bestFit="1" customWidth="1"/>
    <col min="3829" max="3829" width="15.140625" style="10" customWidth="1"/>
    <col min="3830" max="3833" width="16.140625" style="10" customWidth="1"/>
    <col min="3834" max="4071" width="15.7109375" style="10"/>
    <col min="4072" max="4072" width="19.140625" style="10" customWidth="1"/>
    <col min="4073" max="4073" width="15.140625" style="10" customWidth="1"/>
    <col min="4074" max="4077" width="16.140625" style="10" customWidth="1"/>
    <col min="4078" max="4083" width="15.7109375" style="10"/>
    <col min="4084" max="4084" width="21.28515625" style="10" bestFit="1" customWidth="1"/>
    <col min="4085" max="4085" width="15.140625" style="10" customWidth="1"/>
    <col min="4086" max="4089" width="16.140625" style="10" customWidth="1"/>
    <col min="4090" max="4327" width="15.7109375" style="10"/>
    <col min="4328" max="4328" width="19.140625" style="10" customWidth="1"/>
    <col min="4329" max="4329" width="15.140625" style="10" customWidth="1"/>
    <col min="4330" max="4333" width="16.140625" style="10" customWidth="1"/>
    <col min="4334" max="4339" width="15.7109375" style="10"/>
    <col min="4340" max="4340" width="21.28515625" style="10" bestFit="1" customWidth="1"/>
    <col min="4341" max="4341" width="15.140625" style="10" customWidth="1"/>
    <col min="4342" max="4345" width="16.140625" style="10" customWidth="1"/>
    <col min="4346" max="4583" width="15.7109375" style="10"/>
    <col min="4584" max="4584" width="19.140625" style="10" customWidth="1"/>
    <col min="4585" max="4585" width="15.140625" style="10" customWidth="1"/>
    <col min="4586" max="4589" width="16.140625" style="10" customWidth="1"/>
    <col min="4590" max="4595" width="15.7109375" style="10"/>
    <col min="4596" max="4596" width="21.28515625" style="10" bestFit="1" customWidth="1"/>
    <col min="4597" max="4597" width="15.140625" style="10" customWidth="1"/>
    <col min="4598" max="4601" width="16.140625" style="10" customWidth="1"/>
    <col min="4602" max="4839" width="15.7109375" style="10"/>
    <col min="4840" max="4840" width="19.140625" style="10" customWidth="1"/>
    <col min="4841" max="4841" width="15.140625" style="10" customWidth="1"/>
    <col min="4842" max="4845" width="16.140625" style="10" customWidth="1"/>
    <col min="4846" max="4851" width="15.7109375" style="10"/>
    <col min="4852" max="4852" width="21.28515625" style="10" bestFit="1" customWidth="1"/>
    <col min="4853" max="4853" width="15.140625" style="10" customWidth="1"/>
    <col min="4854" max="4857" width="16.140625" style="10" customWidth="1"/>
    <col min="4858" max="5095" width="15.7109375" style="10"/>
    <col min="5096" max="5096" width="19.140625" style="10" customWidth="1"/>
    <col min="5097" max="5097" width="15.140625" style="10" customWidth="1"/>
    <col min="5098" max="5101" width="16.140625" style="10" customWidth="1"/>
    <col min="5102" max="5107" width="15.7109375" style="10"/>
    <col min="5108" max="5108" width="21.28515625" style="10" bestFit="1" customWidth="1"/>
    <col min="5109" max="5109" width="15.140625" style="10" customWidth="1"/>
    <col min="5110" max="5113" width="16.140625" style="10" customWidth="1"/>
    <col min="5114" max="5351" width="15.7109375" style="10"/>
    <col min="5352" max="5352" width="19.140625" style="10" customWidth="1"/>
    <col min="5353" max="5353" width="15.140625" style="10" customWidth="1"/>
    <col min="5354" max="5357" width="16.140625" style="10" customWidth="1"/>
    <col min="5358" max="5363" width="15.7109375" style="10"/>
    <col min="5364" max="5364" width="21.28515625" style="10" bestFit="1" customWidth="1"/>
    <col min="5365" max="5365" width="15.140625" style="10" customWidth="1"/>
    <col min="5366" max="5369" width="16.140625" style="10" customWidth="1"/>
    <col min="5370" max="5607" width="15.7109375" style="10"/>
    <col min="5608" max="5608" width="19.140625" style="10" customWidth="1"/>
    <col min="5609" max="5609" width="15.140625" style="10" customWidth="1"/>
    <col min="5610" max="5613" width="16.140625" style="10" customWidth="1"/>
    <col min="5614" max="5619" width="15.7109375" style="10"/>
    <col min="5620" max="5620" width="21.28515625" style="10" bestFit="1" customWidth="1"/>
    <col min="5621" max="5621" width="15.140625" style="10" customWidth="1"/>
    <col min="5622" max="5625" width="16.140625" style="10" customWidth="1"/>
    <col min="5626" max="5863" width="15.7109375" style="10"/>
    <col min="5864" max="5864" width="19.140625" style="10" customWidth="1"/>
    <col min="5865" max="5865" width="15.140625" style="10" customWidth="1"/>
    <col min="5866" max="5869" width="16.140625" style="10" customWidth="1"/>
    <col min="5870" max="5875" width="15.7109375" style="10"/>
    <col min="5876" max="5876" width="21.28515625" style="10" bestFit="1" customWidth="1"/>
    <col min="5877" max="5877" width="15.140625" style="10" customWidth="1"/>
    <col min="5878" max="5881" width="16.140625" style="10" customWidth="1"/>
    <col min="5882" max="6119" width="15.7109375" style="10"/>
    <col min="6120" max="6120" width="19.140625" style="10" customWidth="1"/>
    <col min="6121" max="6121" width="15.140625" style="10" customWidth="1"/>
    <col min="6122" max="6125" width="16.140625" style="10" customWidth="1"/>
    <col min="6126" max="6131" width="15.7109375" style="10"/>
    <col min="6132" max="6132" width="21.28515625" style="10" bestFit="1" customWidth="1"/>
    <col min="6133" max="6133" width="15.140625" style="10" customWidth="1"/>
    <col min="6134" max="6137" width="16.140625" style="10" customWidth="1"/>
    <col min="6138" max="6375" width="15.7109375" style="10"/>
    <col min="6376" max="6376" width="19.140625" style="10" customWidth="1"/>
    <col min="6377" max="6377" width="15.140625" style="10" customWidth="1"/>
    <col min="6378" max="6381" width="16.140625" style="10" customWidth="1"/>
    <col min="6382" max="6387" width="15.7109375" style="10"/>
    <col min="6388" max="6388" width="21.28515625" style="10" bestFit="1" customWidth="1"/>
    <col min="6389" max="6389" width="15.140625" style="10" customWidth="1"/>
    <col min="6390" max="6393" width="16.140625" style="10" customWidth="1"/>
    <col min="6394" max="6631" width="15.7109375" style="10"/>
    <col min="6632" max="6632" width="19.140625" style="10" customWidth="1"/>
    <col min="6633" max="6633" width="15.140625" style="10" customWidth="1"/>
    <col min="6634" max="6637" width="16.140625" style="10" customWidth="1"/>
    <col min="6638" max="6643" width="15.7109375" style="10"/>
    <col min="6644" max="6644" width="21.28515625" style="10" bestFit="1" customWidth="1"/>
    <col min="6645" max="6645" width="15.140625" style="10" customWidth="1"/>
    <col min="6646" max="6649" width="16.140625" style="10" customWidth="1"/>
    <col min="6650" max="6887" width="15.7109375" style="10"/>
    <col min="6888" max="6888" width="19.140625" style="10" customWidth="1"/>
    <col min="6889" max="6889" width="15.140625" style="10" customWidth="1"/>
    <col min="6890" max="6893" width="16.140625" style="10" customWidth="1"/>
    <col min="6894" max="6899" width="15.7109375" style="10"/>
    <col min="6900" max="6900" width="21.28515625" style="10" bestFit="1" customWidth="1"/>
    <col min="6901" max="6901" width="15.140625" style="10" customWidth="1"/>
    <col min="6902" max="6905" width="16.140625" style="10" customWidth="1"/>
    <col min="6906" max="7143" width="15.7109375" style="10"/>
    <col min="7144" max="7144" width="19.140625" style="10" customWidth="1"/>
    <col min="7145" max="7145" width="15.140625" style="10" customWidth="1"/>
    <col min="7146" max="7149" width="16.140625" style="10" customWidth="1"/>
    <col min="7150" max="7155" width="15.7109375" style="10"/>
    <col min="7156" max="7156" width="21.28515625" style="10" bestFit="1" customWidth="1"/>
    <col min="7157" max="7157" width="15.140625" style="10" customWidth="1"/>
    <col min="7158" max="7161" width="16.140625" style="10" customWidth="1"/>
    <col min="7162" max="7399" width="15.7109375" style="10"/>
    <col min="7400" max="7400" width="19.140625" style="10" customWidth="1"/>
    <col min="7401" max="7401" width="15.140625" style="10" customWidth="1"/>
    <col min="7402" max="7405" width="16.140625" style="10" customWidth="1"/>
    <col min="7406" max="7411" width="15.7109375" style="10"/>
    <col min="7412" max="7412" width="21.28515625" style="10" bestFit="1" customWidth="1"/>
    <col min="7413" max="7413" width="15.140625" style="10" customWidth="1"/>
    <col min="7414" max="7417" width="16.140625" style="10" customWidth="1"/>
    <col min="7418" max="7655" width="15.7109375" style="10"/>
    <col min="7656" max="7656" width="19.140625" style="10" customWidth="1"/>
    <col min="7657" max="7657" width="15.140625" style="10" customWidth="1"/>
    <col min="7658" max="7661" width="16.140625" style="10" customWidth="1"/>
    <col min="7662" max="7667" width="15.7109375" style="10"/>
    <col min="7668" max="7668" width="21.28515625" style="10" bestFit="1" customWidth="1"/>
    <col min="7669" max="7669" width="15.140625" style="10" customWidth="1"/>
    <col min="7670" max="7673" width="16.140625" style="10" customWidth="1"/>
    <col min="7674" max="7911" width="15.7109375" style="10"/>
    <col min="7912" max="7912" width="19.140625" style="10" customWidth="1"/>
    <col min="7913" max="7913" width="15.140625" style="10" customWidth="1"/>
    <col min="7914" max="7917" width="16.140625" style="10" customWidth="1"/>
    <col min="7918" max="7923" width="15.7109375" style="10"/>
    <col min="7924" max="7924" width="21.28515625" style="10" bestFit="1" customWidth="1"/>
    <col min="7925" max="7925" width="15.140625" style="10" customWidth="1"/>
    <col min="7926" max="7929" width="16.140625" style="10" customWidth="1"/>
    <col min="7930" max="8167" width="15.7109375" style="10"/>
    <col min="8168" max="8168" width="19.140625" style="10" customWidth="1"/>
    <col min="8169" max="8169" width="15.140625" style="10" customWidth="1"/>
    <col min="8170" max="8173" width="16.140625" style="10" customWidth="1"/>
    <col min="8174" max="8179" width="15.7109375" style="10"/>
    <col min="8180" max="8180" width="21.28515625" style="10" bestFit="1" customWidth="1"/>
    <col min="8181" max="8181" width="15.140625" style="10" customWidth="1"/>
    <col min="8182" max="8185" width="16.140625" style="10" customWidth="1"/>
    <col min="8186" max="8423" width="15.7109375" style="10"/>
    <col min="8424" max="8424" width="19.140625" style="10" customWidth="1"/>
    <col min="8425" max="8425" width="15.140625" style="10" customWidth="1"/>
    <col min="8426" max="8429" width="16.140625" style="10" customWidth="1"/>
    <col min="8430" max="8435" width="15.7109375" style="10"/>
    <col min="8436" max="8436" width="21.28515625" style="10" bestFit="1" customWidth="1"/>
    <col min="8437" max="8437" width="15.140625" style="10" customWidth="1"/>
    <col min="8438" max="8441" width="16.140625" style="10" customWidth="1"/>
    <col min="8442" max="8679" width="15.7109375" style="10"/>
    <col min="8680" max="8680" width="19.140625" style="10" customWidth="1"/>
    <col min="8681" max="8681" width="15.140625" style="10" customWidth="1"/>
    <col min="8682" max="8685" width="16.140625" style="10" customWidth="1"/>
    <col min="8686" max="8691" width="15.7109375" style="10"/>
    <col min="8692" max="8692" width="21.28515625" style="10" bestFit="1" customWidth="1"/>
    <col min="8693" max="8693" width="15.140625" style="10" customWidth="1"/>
    <col min="8694" max="8697" width="16.140625" style="10" customWidth="1"/>
    <col min="8698" max="8935" width="15.7109375" style="10"/>
    <col min="8936" max="8936" width="19.140625" style="10" customWidth="1"/>
    <col min="8937" max="8937" width="15.140625" style="10" customWidth="1"/>
    <col min="8938" max="8941" width="16.140625" style="10" customWidth="1"/>
    <col min="8942" max="8947" width="15.7109375" style="10"/>
    <col min="8948" max="8948" width="21.28515625" style="10" bestFit="1" customWidth="1"/>
    <col min="8949" max="8949" width="15.140625" style="10" customWidth="1"/>
    <col min="8950" max="8953" width="16.140625" style="10" customWidth="1"/>
    <col min="8954" max="9191" width="15.7109375" style="10"/>
    <col min="9192" max="9192" width="19.140625" style="10" customWidth="1"/>
    <col min="9193" max="9193" width="15.140625" style="10" customWidth="1"/>
    <col min="9194" max="9197" width="16.140625" style="10" customWidth="1"/>
    <col min="9198" max="9203" width="15.7109375" style="10"/>
    <col min="9204" max="9204" width="21.28515625" style="10" bestFit="1" customWidth="1"/>
    <col min="9205" max="9205" width="15.140625" style="10" customWidth="1"/>
    <col min="9206" max="9209" width="16.140625" style="10" customWidth="1"/>
    <col min="9210" max="9447" width="15.7109375" style="10"/>
    <col min="9448" max="9448" width="19.140625" style="10" customWidth="1"/>
    <col min="9449" max="9449" width="15.140625" style="10" customWidth="1"/>
    <col min="9450" max="9453" width="16.140625" style="10" customWidth="1"/>
    <col min="9454" max="9459" width="15.7109375" style="10"/>
    <col min="9460" max="9460" width="21.28515625" style="10" bestFit="1" customWidth="1"/>
    <col min="9461" max="9461" width="15.140625" style="10" customWidth="1"/>
    <col min="9462" max="9465" width="16.140625" style="10" customWidth="1"/>
    <col min="9466" max="9703" width="15.7109375" style="10"/>
    <col min="9704" max="9704" width="19.140625" style="10" customWidth="1"/>
    <col min="9705" max="9705" width="15.140625" style="10" customWidth="1"/>
    <col min="9706" max="9709" width="16.140625" style="10" customWidth="1"/>
    <col min="9710" max="9715" width="15.7109375" style="10"/>
    <col min="9716" max="9716" width="21.28515625" style="10" bestFit="1" customWidth="1"/>
    <col min="9717" max="9717" width="15.140625" style="10" customWidth="1"/>
    <col min="9718" max="9721" width="16.140625" style="10" customWidth="1"/>
    <col min="9722" max="9959" width="15.7109375" style="10"/>
    <col min="9960" max="9960" width="19.140625" style="10" customWidth="1"/>
    <col min="9961" max="9961" width="15.140625" style="10" customWidth="1"/>
    <col min="9962" max="9965" width="16.140625" style="10" customWidth="1"/>
    <col min="9966" max="9971" width="15.7109375" style="10"/>
    <col min="9972" max="9972" width="21.28515625" style="10" bestFit="1" customWidth="1"/>
    <col min="9973" max="9973" width="15.140625" style="10" customWidth="1"/>
    <col min="9974" max="9977" width="16.140625" style="10" customWidth="1"/>
    <col min="9978" max="10215" width="15.7109375" style="10"/>
    <col min="10216" max="10216" width="19.140625" style="10" customWidth="1"/>
    <col min="10217" max="10217" width="15.140625" style="10" customWidth="1"/>
    <col min="10218" max="10221" width="16.140625" style="10" customWidth="1"/>
    <col min="10222" max="10227" width="15.7109375" style="10"/>
    <col min="10228" max="10228" width="21.28515625" style="10" bestFit="1" customWidth="1"/>
    <col min="10229" max="10229" width="15.140625" style="10" customWidth="1"/>
    <col min="10230" max="10233" width="16.140625" style="10" customWidth="1"/>
    <col min="10234" max="10471" width="15.7109375" style="10"/>
    <col min="10472" max="10472" width="19.140625" style="10" customWidth="1"/>
    <col min="10473" max="10473" width="15.140625" style="10" customWidth="1"/>
    <col min="10474" max="10477" width="16.140625" style="10" customWidth="1"/>
    <col min="10478" max="10483" width="15.7109375" style="10"/>
    <col min="10484" max="10484" width="21.28515625" style="10" bestFit="1" customWidth="1"/>
    <col min="10485" max="10485" width="15.140625" style="10" customWidth="1"/>
    <col min="10486" max="10489" width="16.140625" style="10" customWidth="1"/>
    <col min="10490" max="10727" width="15.7109375" style="10"/>
    <col min="10728" max="10728" width="19.140625" style="10" customWidth="1"/>
    <col min="10729" max="10729" width="15.140625" style="10" customWidth="1"/>
    <col min="10730" max="10733" width="16.140625" style="10" customWidth="1"/>
    <col min="10734" max="10739" width="15.7109375" style="10"/>
    <col min="10740" max="10740" width="21.28515625" style="10" bestFit="1" customWidth="1"/>
    <col min="10741" max="10741" width="15.140625" style="10" customWidth="1"/>
    <col min="10742" max="10745" width="16.140625" style="10" customWidth="1"/>
    <col min="10746" max="10983" width="15.7109375" style="10"/>
    <col min="10984" max="10984" width="19.140625" style="10" customWidth="1"/>
    <col min="10985" max="10985" width="15.140625" style="10" customWidth="1"/>
    <col min="10986" max="10989" width="16.140625" style="10" customWidth="1"/>
    <col min="10990" max="10995" width="15.7109375" style="10"/>
    <col min="10996" max="10996" width="21.28515625" style="10" bestFit="1" customWidth="1"/>
    <col min="10997" max="10997" width="15.140625" style="10" customWidth="1"/>
    <col min="10998" max="11001" width="16.140625" style="10" customWidth="1"/>
    <col min="11002" max="11239" width="15.7109375" style="10"/>
    <col min="11240" max="11240" width="19.140625" style="10" customWidth="1"/>
    <col min="11241" max="11241" width="15.140625" style="10" customWidth="1"/>
    <col min="11242" max="11245" width="16.140625" style="10" customWidth="1"/>
    <col min="11246" max="11251" width="15.7109375" style="10"/>
    <col min="11252" max="11252" width="21.28515625" style="10" bestFit="1" customWidth="1"/>
    <col min="11253" max="11253" width="15.140625" style="10" customWidth="1"/>
    <col min="11254" max="11257" width="16.140625" style="10" customWidth="1"/>
    <col min="11258" max="11495" width="15.7109375" style="10"/>
    <col min="11496" max="11496" width="19.140625" style="10" customWidth="1"/>
    <col min="11497" max="11497" width="15.140625" style="10" customWidth="1"/>
    <col min="11498" max="11501" width="16.140625" style="10" customWidth="1"/>
    <col min="11502" max="11507" width="15.7109375" style="10"/>
    <col min="11508" max="11508" width="21.28515625" style="10" bestFit="1" customWidth="1"/>
    <col min="11509" max="11509" width="15.140625" style="10" customWidth="1"/>
    <col min="11510" max="11513" width="16.140625" style="10" customWidth="1"/>
    <col min="11514" max="11751" width="15.7109375" style="10"/>
    <col min="11752" max="11752" width="19.140625" style="10" customWidth="1"/>
    <col min="11753" max="11753" width="15.140625" style="10" customWidth="1"/>
    <col min="11754" max="11757" width="16.140625" style="10" customWidth="1"/>
    <col min="11758" max="11763" width="15.7109375" style="10"/>
    <col min="11764" max="11764" width="21.28515625" style="10" bestFit="1" customWidth="1"/>
    <col min="11765" max="11765" width="15.140625" style="10" customWidth="1"/>
    <col min="11766" max="11769" width="16.140625" style="10" customWidth="1"/>
    <col min="11770" max="12007" width="15.7109375" style="10"/>
    <col min="12008" max="12008" width="19.140625" style="10" customWidth="1"/>
    <col min="12009" max="12009" width="15.140625" style="10" customWidth="1"/>
    <col min="12010" max="12013" width="16.140625" style="10" customWidth="1"/>
    <col min="12014" max="12019" width="15.7109375" style="10"/>
    <col min="12020" max="12020" width="21.28515625" style="10" bestFit="1" customWidth="1"/>
    <col min="12021" max="12021" width="15.140625" style="10" customWidth="1"/>
    <col min="12022" max="12025" width="16.140625" style="10" customWidth="1"/>
    <col min="12026" max="12263" width="15.7109375" style="10"/>
    <col min="12264" max="12264" width="19.140625" style="10" customWidth="1"/>
    <col min="12265" max="12265" width="15.140625" style="10" customWidth="1"/>
    <col min="12266" max="12269" width="16.140625" style="10" customWidth="1"/>
    <col min="12270" max="12275" width="15.7109375" style="10"/>
    <col min="12276" max="12276" width="21.28515625" style="10" bestFit="1" customWidth="1"/>
    <col min="12277" max="12277" width="15.140625" style="10" customWidth="1"/>
    <col min="12278" max="12281" width="16.140625" style="10" customWidth="1"/>
    <col min="12282" max="12519" width="15.7109375" style="10"/>
    <col min="12520" max="12520" width="19.140625" style="10" customWidth="1"/>
    <col min="12521" max="12521" width="15.140625" style="10" customWidth="1"/>
    <col min="12522" max="12525" width="16.140625" style="10" customWidth="1"/>
    <col min="12526" max="12531" width="15.7109375" style="10"/>
    <col min="12532" max="12532" width="21.28515625" style="10" bestFit="1" customWidth="1"/>
    <col min="12533" max="12533" width="15.140625" style="10" customWidth="1"/>
    <col min="12534" max="12537" width="16.140625" style="10" customWidth="1"/>
    <col min="12538" max="12775" width="15.7109375" style="10"/>
    <col min="12776" max="12776" width="19.140625" style="10" customWidth="1"/>
    <col min="12777" max="12777" width="15.140625" style="10" customWidth="1"/>
    <col min="12778" max="12781" width="16.140625" style="10" customWidth="1"/>
    <col min="12782" max="12787" width="15.7109375" style="10"/>
    <col min="12788" max="12788" width="21.28515625" style="10" bestFit="1" customWidth="1"/>
    <col min="12789" max="12789" width="15.140625" style="10" customWidth="1"/>
    <col min="12790" max="12793" width="16.140625" style="10" customWidth="1"/>
    <col min="12794" max="13031" width="15.7109375" style="10"/>
    <col min="13032" max="13032" width="19.140625" style="10" customWidth="1"/>
    <col min="13033" max="13033" width="15.140625" style="10" customWidth="1"/>
    <col min="13034" max="13037" width="16.140625" style="10" customWidth="1"/>
    <col min="13038" max="13043" width="15.7109375" style="10"/>
    <col min="13044" max="13044" width="21.28515625" style="10" bestFit="1" customWidth="1"/>
    <col min="13045" max="13045" width="15.140625" style="10" customWidth="1"/>
    <col min="13046" max="13049" width="16.140625" style="10" customWidth="1"/>
    <col min="13050" max="13287" width="15.7109375" style="10"/>
    <col min="13288" max="13288" width="19.140625" style="10" customWidth="1"/>
    <col min="13289" max="13289" width="15.140625" style="10" customWidth="1"/>
    <col min="13290" max="13293" width="16.140625" style="10" customWidth="1"/>
    <col min="13294" max="13299" width="15.7109375" style="10"/>
    <col min="13300" max="13300" width="21.28515625" style="10" bestFit="1" customWidth="1"/>
    <col min="13301" max="13301" width="15.140625" style="10" customWidth="1"/>
    <col min="13302" max="13305" width="16.140625" style="10" customWidth="1"/>
    <col min="13306" max="13543" width="15.7109375" style="10"/>
    <col min="13544" max="13544" width="19.140625" style="10" customWidth="1"/>
    <col min="13545" max="13545" width="15.140625" style="10" customWidth="1"/>
    <col min="13546" max="13549" width="16.140625" style="10" customWidth="1"/>
    <col min="13550" max="13555" width="15.7109375" style="10"/>
    <col min="13556" max="13556" width="21.28515625" style="10" bestFit="1" customWidth="1"/>
    <col min="13557" max="13557" width="15.140625" style="10" customWidth="1"/>
    <col min="13558" max="13561" width="16.140625" style="10" customWidth="1"/>
    <col min="13562" max="13799" width="15.7109375" style="10"/>
    <col min="13800" max="13800" width="19.140625" style="10" customWidth="1"/>
    <col min="13801" max="13801" width="15.140625" style="10" customWidth="1"/>
    <col min="13802" max="13805" width="16.140625" style="10" customWidth="1"/>
    <col min="13806" max="13811" width="15.7109375" style="10"/>
    <col min="13812" max="13812" width="21.28515625" style="10" bestFit="1" customWidth="1"/>
    <col min="13813" max="13813" width="15.140625" style="10" customWidth="1"/>
    <col min="13814" max="13817" width="16.140625" style="10" customWidth="1"/>
    <col min="13818" max="14055" width="15.7109375" style="10"/>
    <col min="14056" max="14056" width="19.140625" style="10" customWidth="1"/>
    <col min="14057" max="14057" width="15.140625" style="10" customWidth="1"/>
    <col min="14058" max="14061" width="16.140625" style="10" customWidth="1"/>
    <col min="14062" max="14067" width="15.7109375" style="10"/>
    <col min="14068" max="14068" width="21.28515625" style="10" bestFit="1" customWidth="1"/>
    <col min="14069" max="14069" width="15.140625" style="10" customWidth="1"/>
    <col min="14070" max="14073" width="16.140625" style="10" customWidth="1"/>
    <col min="14074" max="14311" width="15.7109375" style="10"/>
    <col min="14312" max="14312" width="19.140625" style="10" customWidth="1"/>
    <col min="14313" max="14313" width="15.140625" style="10" customWidth="1"/>
    <col min="14314" max="14317" width="16.140625" style="10" customWidth="1"/>
    <col min="14318" max="14323" width="15.7109375" style="10"/>
    <col min="14324" max="14324" width="21.28515625" style="10" bestFit="1" customWidth="1"/>
    <col min="14325" max="14325" width="15.140625" style="10" customWidth="1"/>
    <col min="14326" max="14329" width="16.140625" style="10" customWidth="1"/>
    <col min="14330" max="14567" width="15.7109375" style="10"/>
    <col min="14568" max="14568" width="19.140625" style="10" customWidth="1"/>
    <col min="14569" max="14569" width="15.140625" style="10" customWidth="1"/>
    <col min="14570" max="14573" width="16.140625" style="10" customWidth="1"/>
    <col min="14574" max="14579" width="15.7109375" style="10"/>
    <col min="14580" max="14580" width="21.28515625" style="10" bestFit="1" customWidth="1"/>
    <col min="14581" max="14581" width="15.140625" style="10" customWidth="1"/>
    <col min="14582" max="14585" width="16.140625" style="10" customWidth="1"/>
    <col min="14586" max="14823" width="15.7109375" style="10"/>
    <col min="14824" max="14824" width="19.140625" style="10" customWidth="1"/>
    <col min="14825" max="14825" width="15.140625" style="10" customWidth="1"/>
    <col min="14826" max="14829" width="16.140625" style="10" customWidth="1"/>
    <col min="14830" max="14835" width="15.7109375" style="10"/>
    <col min="14836" max="14836" width="21.28515625" style="10" bestFit="1" customWidth="1"/>
    <col min="14837" max="14837" width="15.140625" style="10" customWidth="1"/>
    <col min="14838" max="14841" width="16.140625" style="10" customWidth="1"/>
    <col min="14842" max="15079" width="15.7109375" style="10"/>
    <col min="15080" max="15080" width="19.140625" style="10" customWidth="1"/>
    <col min="15081" max="15081" width="15.140625" style="10" customWidth="1"/>
    <col min="15082" max="15085" width="16.140625" style="10" customWidth="1"/>
    <col min="15086" max="15091" width="15.7109375" style="10"/>
    <col min="15092" max="15092" width="21.28515625" style="10" bestFit="1" customWidth="1"/>
    <col min="15093" max="15093" width="15.140625" style="10" customWidth="1"/>
    <col min="15094" max="15097" width="16.140625" style="10" customWidth="1"/>
    <col min="15098" max="15335" width="15.7109375" style="10"/>
    <col min="15336" max="15336" width="19.140625" style="10" customWidth="1"/>
    <col min="15337" max="15337" width="15.140625" style="10" customWidth="1"/>
    <col min="15338" max="15341" width="16.140625" style="10" customWidth="1"/>
    <col min="15342" max="15347" width="15.7109375" style="10"/>
    <col min="15348" max="15348" width="21.28515625" style="10" bestFit="1" customWidth="1"/>
    <col min="15349" max="15349" width="15.140625" style="10" customWidth="1"/>
    <col min="15350" max="15353" width="16.140625" style="10" customWidth="1"/>
    <col min="15354" max="15591" width="15.7109375" style="10"/>
    <col min="15592" max="15592" width="19.140625" style="10" customWidth="1"/>
    <col min="15593" max="15593" width="15.140625" style="10" customWidth="1"/>
    <col min="15594" max="15597" width="16.140625" style="10" customWidth="1"/>
    <col min="15598" max="15603" width="15.7109375" style="10"/>
    <col min="15604" max="15604" width="21.28515625" style="10" bestFit="1" customWidth="1"/>
    <col min="15605" max="15605" width="15.140625" style="10" customWidth="1"/>
    <col min="15606" max="15609" width="16.140625" style="10" customWidth="1"/>
    <col min="15610" max="15847" width="15.7109375" style="10"/>
    <col min="15848" max="15848" width="19.140625" style="10" customWidth="1"/>
    <col min="15849" max="15849" width="15.140625" style="10" customWidth="1"/>
    <col min="15850" max="15853" width="16.140625" style="10" customWidth="1"/>
    <col min="15854" max="15859" width="15.7109375" style="10"/>
    <col min="15860" max="15860" width="21.28515625" style="10" bestFit="1" customWidth="1"/>
    <col min="15861" max="15861" width="15.140625" style="10" customWidth="1"/>
    <col min="15862" max="15865" width="16.140625" style="10" customWidth="1"/>
    <col min="15866" max="16103" width="15.7109375" style="10"/>
    <col min="16104" max="16104" width="19.140625" style="10" customWidth="1"/>
    <col min="16105" max="16105" width="15.140625" style="10" customWidth="1"/>
    <col min="16106" max="16109" width="16.140625" style="10" customWidth="1"/>
    <col min="16110" max="16115" width="15.7109375" style="10"/>
    <col min="16116" max="16116" width="21.28515625" style="10" bestFit="1" customWidth="1"/>
    <col min="16117" max="16117" width="15.140625" style="10" customWidth="1"/>
    <col min="16118" max="16121" width="16.140625" style="10" customWidth="1"/>
    <col min="16122" max="16359" width="15.7109375" style="10"/>
    <col min="16360" max="16360" width="19.140625" style="10" customWidth="1"/>
    <col min="16361" max="16361" width="15.140625" style="10" customWidth="1"/>
    <col min="16362" max="16365" width="16.140625" style="10" customWidth="1"/>
    <col min="16366" max="16384" width="15.7109375" style="10"/>
  </cols>
  <sheetData>
    <row r="1" spans="1:12" ht="33.75" customHeight="1" thickBot="1">
      <c r="A1" s="861" t="s">
        <v>421</v>
      </c>
      <c r="B1" s="861"/>
      <c r="C1" s="861"/>
      <c r="D1" s="861"/>
      <c r="E1" s="861"/>
    </row>
    <row r="2" spans="1:12" ht="42.75" customHeight="1" thickBot="1">
      <c r="A2" s="53" t="s">
        <v>68</v>
      </c>
      <c r="B2" s="53" t="s">
        <v>32</v>
      </c>
      <c r="C2" s="72">
        <v>0.12</v>
      </c>
      <c r="D2" s="72">
        <v>0.14000000000000001</v>
      </c>
      <c r="E2" s="72">
        <v>0.18</v>
      </c>
    </row>
    <row r="3" spans="1:12" ht="21" customHeight="1">
      <c r="A3" s="2">
        <v>1396</v>
      </c>
      <c r="B3" s="153">
        <f t="shared" ref="B3:B42" si="0">SUM(C3:E3)</f>
        <v>876567</v>
      </c>
      <c r="C3" s="153">
        <v>187456</v>
      </c>
      <c r="D3" s="153">
        <v>69496</v>
      </c>
      <c r="E3" s="153">
        <v>619615</v>
      </c>
    </row>
    <row r="4" spans="1:12" ht="21" customHeight="1">
      <c r="A4" s="2">
        <v>1397</v>
      </c>
      <c r="B4" s="153">
        <f t="shared" si="0"/>
        <v>961991</v>
      </c>
      <c r="C4" s="153">
        <v>253947</v>
      </c>
      <c r="D4" s="153">
        <v>93366</v>
      </c>
      <c r="E4" s="153">
        <v>614678</v>
      </c>
      <c r="F4" s="172"/>
      <c r="G4" s="172"/>
      <c r="H4" s="172"/>
      <c r="L4" s="143"/>
    </row>
    <row r="5" spans="1:12" ht="21" customHeight="1">
      <c r="A5" s="2">
        <v>1398</v>
      </c>
      <c r="B5" s="153">
        <f t="shared" si="0"/>
        <v>1081424</v>
      </c>
      <c r="C5" s="153">
        <v>324855</v>
      </c>
      <c r="D5" s="153">
        <v>131738</v>
      </c>
      <c r="E5" s="153">
        <v>624831</v>
      </c>
      <c r="F5" s="172"/>
      <c r="G5" s="172"/>
      <c r="H5" s="172"/>
      <c r="L5" s="143"/>
    </row>
    <row r="6" spans="1:12" ht="21" customHeight="1">
      <c r="A6" s="2">
        <v>1399</v>
      </c>
      <c r="B6" s="153">
        <f t="shared" si="0"/>
        <v>1186661</v>
      </c>
      <c r="C6" s="153">
        <v>377007</v>
      </c>
      <c r="D6" s="153">
        <v>170381</v>
      </c>
      <c r="E6" s="153">
        <v>639273</v>
      </c>
      <c r="F6" s="172"/>
      <c r="G6" s="172"/>
      <c r="H6" s="172"/>
      <c r="L6" s="143"/>
    </row>
    <row r="7" spans="1:12" ht="21" customHeight="1">
      <c r="A7" s="2">
        <v>1400</v>
      </c>
      <c r="B7" s="153">
        <v>1496078</v>
      </c>
      <c r="C7" s="153">
        <v>487979</v>
      </c>
      <c r="D7" s="153">
        <v>257528</v>
      </c>
      <c r="E7" s="153">
        <v>750571</v>
      </c>
      <c r="F7" s="172"/>
      <c r="G7" s="172"/>
      <c r="H7" s="172"/>
      <c r="L7" s="143"/>
    </row>
    <row r="8" spans="1:12" ht="21" customHeight="1">
      <c r="A8" s="2">
        <v>1401</v>
      </c>
      <c r="B8" s="153">
        <v>1738674</v>
      </c>
      <c r="C8" s="153">
        <v>558718</v>
      </c>
      <c r="D8" s="153">
        <v>352387</v>
      </c>
      <c r="E8" s="153">
        <v>827569</v>
      </c>
      <c r="F8" s="172"/>
      <c r="G8" s="172"/>
      <c r="H8" s="172"/>
      <c r="L8" s="143"/>
    </row>
    <row r="9" spans="1:12" ht="21" customHeight="1" thickBot="1">
      <c r="A9" s="2">
        <v>1402</v>
      </c>
      <c r="B9" s="153">
        <f>SUM(C9:E9)</f>
        <v>1998046</v>
      </c>
      <c r="C9" s="153">
        <f>SUM(C10:C42)</f>
        <v>639537</v>
      </c>
      <c r="D9" s="153">
        <f>SUM(D10:D42)</f>
        <v>436256</v>
      </c>
      <c r="E9" s="153">
        <f t="shared" ref="E9" si="1">SUM(E10:E42)</f>
        <v>922253</v>
      </c>
      <c r="F9" s="172"/>
      <c r="G9" s="172"/>
      <c r="H9" s="172"/>
      <c r="L9" s="143"/>
    </row>
    <row r="10" spans="1:12" ht="21" customHeight="1" thickBot="1">
      <c r="A10" s="5" t="s">
        <v>41</v>
      </c>
      <c r="B10" s="706">
        <f t="shared" si="0"/>
        <v>118706</v>
      </c>
      <c r="C10" s="540">
        <v>25860</v>
      </c>
      <c r="D10" s="541">
        <v>18410</v>
      </c>
      <c r="E10" s="540">
        <v>74436</v>
      </c>
      <c r="F10" s="172"/>
      <c r="G10" s="172">
        <f>B10-'7'!C10</f>
        <v>0</v>
      </c>
      <c r="H10" s="172"/>
      <c r="L10" s="143"/>
    </row>
    <row r="11" spans="1:12" ht="21" customHeight="1" thickBot="1">
      <c r="A11" s="6" t="s">
        <v>42</v>
      </c>
      <c r="B11" s="539">
        <f t="shared" si="0"/>
        <v>53597</v>
      </c>
      <c r="C11" s="707">
        <v>12146</v>
      </c>
      <c r="D11" s="541">
        <v>12673</v>
      </c>
      <c r="E11" s="707">
        <v>28778</v>
      </c>
      <c r="F11" s="172"/>
      <c r="G11" s="172">
        <f>B11-'7'!C11</f>
        <v>0</v>
      </c>
      <c r="H11" s="172"/>
      <c r="L11" s="143"/>
    </row>
    <row r="12" spans="1:12" ht="21" customHeight="1" thickBot="1">
      <c r="A12" s="6" t="s">
        <v>43</v>
      </c>
      <c r="B12" s="539">
        <f t="shared" si="0"/>
        <v>31145</v>
      </c>
      <c r="C12" s="707">
        <v>5525</v>
      </c>
      <c r="D12" s="541">
        <v>6350</v>
      </c>
      <c r="E12" s="707">
        <v>19270</v>
      </c>
      <c r="F12" s="172"/>
      <c r="G12" s="172">
        <f>B12-'7'!C12</f>
        <v>0</v>
      </c>
      <c r="H12" s="172"/>
      <c r="L12" s="143"/>
    </row>
    <row r="13" spans="1:12" ht="21" customHeight="1" thickBot="1">
      <c r="A13" s="6" t="s">
        <v>0</v>
      </c>
      <c r="B13" s="539">
        <f t="shared" si="0"/>
        <v>166896</v>
      </c>
      <c r="C13" s="707">
        <v>62535</v>
      </c>
      <c r="D13" s="541">
        <v>32896</v>
      </c>
      <c r="E13" s="707">
        <v>71465</v>
      </c>
      <c r="F13" s="172"/>
      <c r="G13" s="172">
        <f>B13-'7'!C13</f>
        <v>0</v>
      </c>
      <c r="H13" s="172"/>
      <c r="L13" s="143"/>
    </row>
    <row r="14" spans="1:12" ht="21" customHeight="1" thickBot="1">
      <c r="A14" s="6" t="s">
        <v>33</v>
      </c>
      <c r="B14" s="539">
        <f t="shared" si="0"/>
        <v>77550</v>
      </c>
      <c r="C14" s="707">
        <v>33287</v>
      </c>
      <c r="D14" s="541">
        <v>23142</v>
      </c>
      <c r="E14" s="707">
        <v>21121</v>
      </c>
      <c r="F14" s="172"/>
      <c r="G14" s="172">
        <f>B14-'7'!C14</f>
        <v>0</v>
      </c>
      <c r="H14" s="172"/>
    </row>
    <row r="15" spans="1:12" ht="21" customHeight="1" thickBot="1">
      <c r="A15" s="6" t="s">
        <v>44</v>
      </c>
      <c r="B15" s="539">
        <f t="shared" si="0"/>
        <v>14304</v>
      </c>
      <c r="C15" s="707">
        <v>3414</v>
      </c>
      <c r="D15" s="541">
        <v>3209</v>
      </c>
      <c r="E15" s="707">
        <v>7681</v>
      </c>
      <c r="F15" s="172"/>
      <c r="G15" s="172">
        <f>B15-'7'!C15</f>
        <v>0</v>
      </c>
      <c r="H15" s="172"/>
      <c r="L15" s="143"/>
    </row>
    <row r="16" spans="1:12" ht="21" customHeight="1" thickBot="1">
      <c r="A16" s="6" t="s">
        <v>1</v>
      </c>
      <c r="B16" s="539">
        <f t="shared" si="0"/>
        <v>20429</v>
      </c>
      <c r="C16" s="707">
        <v>8155</v>
      </c>
      <c r="D16" s="541">
        <v>4401</v>
      </c>
      <c r="E16" s="707">
        <v>7873</v>
      </c>
      <c r="F16" s="172"/>
      <c r="G16" s="172">
        <f>B16-'7'!C16</f>
        <v>0</v>
      </c>
      <c r="H16" s="172"/>
      <c r="L16" s="143"/>
    </row>
    <row r="17" spans="1:12" ht="21" customHeight="1" thickBot="1">
      <c r="A17" s="6" t="s">
        <v>45</v>
      </c>
      <c r="B17" s="539">
        <f t="shared" si="0"/>
        <v>24807</v>
      </c>
      <c r="C17" s="707">
        <v>8834</v>
      </c>
      <c r="D17" s="541">
        <v>5959</v>
      </c>
      <c r="E17" s="707">
        <v>10014</v>
      </c>
      <c r="F17" s="172"/>
      <c r="G17" s="172">
        <f>B17-'7'!C17</f>
        <v>0</v>
      </c>
      <c r="H17" s="172"/>
      <c r="L17" s="143"/>
    </row>
    <row r="18" spans="1:12" ht="21" customHeight="1" thickBot="1">
      <c r="A18" s="6" t="s">
        <v>46</v>
      </c>
      <c r="B18" s="539">
        <f t="shared" si="0"/>
        <v>16329</v>
      </c>
      <c r="C18" s="707">
        <v>3460</v>
      </c>
      <c r="D18" s="541">
        <v>2583</v>
      </c>
      <c r="E18" s="707">
        <v>10286</v>
      </c>
      <c r="F18" s="172"/>
      <c r="G18" s="172">
        <f>B18-'7'!C18</f>
        <v>0</v>
      </c>
      <c r="H18" s="172"/>
    </row>
    <row r="19" spans="1:12" ht="21" customHeight="1" thickBot="1">
      <c r="A19" s="6" t="s">
        <v>47</v>
      </c>
      <c r="B19" s="539">
        <f t="shared" si="0"/>
        <v>124690</v>
      </c>
      <c r="C19" s="707">
        <v>29259</v>
      </c>
      <c r="D19" s="541">
        <v>28176</v>
      </c>
      <c r="E19" s="707">
        <v>67255</v>
      </c>
      <c r="F19" s="172"/>
      <c r="G19" s="172">
        <f>B19-'7'!C19</f>
        <v>0</v>
      </c>
      <c r="H19" s="172"/>
      <c r="L19" s="143"/>
    </row>
    <row r="20" spans="1:12" ht="21" customHeight="1" thickBot="1">
      <c r="A20" s="6" t="s">
        <v>28</v>
      </c>
      <c r="B20" s="539">
        <f t="shared" si="0"/>
        <v>13096</v>
      </c>
      <c r="C20" s="707">
        <v>3215</v>
      </c>
      <c r="D20" s="541">
        <v>3017</v>
      </c>
      <c r="E20" s="707">
        <v>6864</v>
      </c>
      <c r="F20" s="172"/>
      <c r="G20" s="172">
        <f>B20-'7'!C20</f>
        <v>0</v>
      </c>
      <c r="H20" s="172"/>
      <c r="L20" s="143"/>
    </row>
    <row r="21" spans="1:12" ht="21" customHeight="1" thickBot="1">
      <c r="A21" s="6" t="s">
        <v>2</v>
      </c>
      <c r="B21" s="539">
        <f t="shared" si="0"/>
        <v>87095</v>
      </c>
      <c r="C21" s="707">
        <v>22200</v>
      </c>
      <c r="D21" s="541">
        <v>17958</v>
      </c>
      <c r="E21" s="707">
        <v>46937</v>
      </c>
      <c r="F21" s="172"/>
      <c r="G21" s="172">
        <f>B21-'7'!C21</f>
        <v>0</v>
      </c>
      <c r="H21" s="172"/>
      <c r="L21" s="143"/>
    </row>
    <row r="22" spans="1:12" ht="21" customHeight="1" thickBot="1">
      <c r="A22" s="6" t="s">
        <v>3</v>
      </c>
      <c r="B22" s="539">
        <f t="shared" si="0"/>
        <v>40014</v>
      </c>
      <c r="C22" s="707">
        <v>12642</v>
      </c>
      <c r="D22" s="541">
        <v>7650</v>
      </c>
      <c r="E22" s="707">
        <v>19722</v>
      </c>
      <c r="F22" s="172"/>
      <c r="G22" s="172">
        <f>B22-'7'!C22</f>
        <v>0</v>
      </c>
      <c r="H22" s="172"/>
      <c r="L22" s="143"/>
    </row>
    <row r="23" spans="1:12" ht="21" customHeight="1" thickBot="1">
      <c r="A23" s="6" t="s">
        <v>4</v>
      </c>
      <c r="B23" s="539">
        <f t="shared" si="0"/>
        <v>22348</v>
      </c>
      <c r="C23" s="707">
        <v>9311</v>
      </c>
      <c r="D23" s="541">
        <v>4595</v>
      </c>
      <c r="E23" s="707">
        <v>8442</v>
      </c>
      <c r="F23" s="172"/>
      <c r="G23" s="172">
        <f>B23-'7'!C23</f>
        <v>0</v>
      </c>
      <c r="H23" s="172"/>
      <c r="L23" s="143"/>
    </row>
    <row r="24" spans="1:12" ht="21" customHeight="1" thickBot="1">
      <c r="A24" s="6" t="s">
        <v>48</v>
      </c>
      <c r="B24" s="539">
        <f t="shared" si="0"/>
        <v>11811</v>
      </c>
      <c r="C24" s="707">
        <v>2388</v>
      </c>
      <c r="D24" s="541">
        <v>2556</v>
      </c>
      <c r="E24" s="707">
        <v>6867</v>
      </c>
      <c r="F24" s="172"/>
      <c r="G24" s="172">
        <f>B24-'7'!C24</f>
        <v>0</v>
      </c>
      <c r="H24" s="172"/>
      <c r="L24" s="143"/>
    </row>
    <row r="25" spans="1:12" ht="21" customHeight="1" thickBot="1">
      <c r="A25" s="6" t="s">
        <v>49</v>
      </c>
      <c r="B25" s="539">
        <f t="shared" si="0"/>
        <v>134780</v>
      </c>
      <c r="C25" s="707">
        <v>54233</v>
      </c>
      <c r="D25" s="541">
        <v>31930</v>
      </c>
      <c r="E25" s="707">
        <v>48617</v>
      </c>
      <c r="F25" s="172"/>
      <c r="G25" s="172">
        <f>B25-'7'!C25</f>
        <v>0</v>
      </c>
      <c r="H25" s="172"/>
    </row>
    <row r="26" spans="1:12" ht="21" customHeight="1" thickBot="1">
      <c r="A26" s="6" t="s">
        <v>50</v>
      </c>
      <c r="B26" s="539">
        <f t="shared" si="0"/>
        <v>72143</v>
      </c>
      <c r="C26" s="707">
        <v>21178</v>
      </c>
      <c r="D26" s="541">
        <v>18392</v>
      </c>
      <c r="E26" s="707">
        <v>32573</v>
      </c>
      <c r="F26" s="172"/>
      <c r="G26" s="172">
        <f>B26-'7'!C26</f>
        <v>0</v>
      </c>
      <c r="H26" s="172"/>
      <c r="L26" s="143"/>
    </row>
    <row r="27" spans="1:12" ht="21" customHeight="1" thickBot="1">
      <c r="A27" s="6" t="s">
        <v>51</v>
      </c>
      <c r="B27" s="539">
        <f t="shared" si="0"/>
        <v>139243</v>
      </c>
      <c r="C27" s="707">
        <v>61289</v>
      </c>
      <c r="D27" s="541">
        <v>34457</v>
      </c>
      <c r="E27" s="707">
        <v>43497</v>
      </c>
      <c r="F27" s="172"/>
      <c r="G27" s="172">
        <f>B27-'7'!C27</f>
        <v>0</v>
      </c>
      <c r="H27" s="172"/>
    </row>
    <row r="28" spans="1:12" ht="21" customHeight="1" thickBot="1">
      <c r="A28" s="6" t="s">
        <v>5</v>
      </c>
      <c r="B28" s="539">
        <f t="shared" si="0"/>
        <v>140782</v>
      </c>
      <c r="C28" s="707">
        <v>28406</v>
      </c>
      <c r="D28" s="541">
        <v>21253</v>
      </c>
      <c r="E28" s="707">
        <v>91123</v>
      </c>
      <c r="F28" s="172"/>
      <c r="G28" s="172">
        <f>B28-'7'!C28</f>
        <v>0</v>
      </c>
      <c r="H28" s="172"/>
      <c r="L28" s="143"/>
    </row>
    <row r="29" spans="1:12" ht="21" customHeight="1" thickBot="1">
      <c r="A29" s="6" t="s">
        <v>52</v>
      </c>
      <c r="B29" s="539">
        <f t="shared" si="0"/>
        <v>35374</v>
      </c>
      <c r="C29" s="707">
        <v>13998</v>
      </c>
      <c r="D29" s="541">
        <v>8843</v>
      </c>
      <c r="E29" s="707">
        <v>12533</v>
      </c>
      <c r="F29" s="172"/>
      <c r="G29" s="172">
        <f>B29-'7'!C29</f>
        <v>0</v>
      </c>
      <c r="H29" s="172"/>
      <c r="L29" s="143"/>
    </row>
    <row r="30" spans="1:12" ht="21" customHeight="1" thickBot="1">
      <c r="A30" s="6" t="s">
        <v>6</v>
      </c>
      <c r="B30" s="539">
        <f t="shared" si="0"/>
        <v>21277</v>
      </c>
      <c r="C30" s="707">
        <v>4817</v>
      </c>
      <c r="D30" s="541">
        <v>2492</v>
      </c>
      <c r="E30" s="707">
        <v>13968</v>
      </c>
      <c r="F30" s="172"/>
      <c r="G30" s="172">
        <f>B30-'7'!C30</f>
        <v>0</v>
      </c>
      <c r="H30" s="172"/>
      <c r="L30" s="143"/>
    </row>
    <row r="31" spans="1:12" ht="21" customHeight="1" thickBot="1">
      <c r="A31" s="6" t="s">
        <v>53</v>
      </c>
      <c r="B31" s="539">
        <f t="shared" si="0"/>
        <v>36290</v>
      </c>
      <c r="C31" s="707">
        <v>6221</v>
      </c>
      <c r="D31" s="541">
        <v>4915</v>
      </c>
      <c r="E31" s="707">
        <v>25154</v>
      </c>
      <c r="F31" s="172"/>
      <c r="G31" s="172">
        <f>B31-'7'!C31</f>
        <v>0</v>
      </c>
      <c r="H31" s="172"/>
      <c r="L31" s="143"/>
    </row>
    <row r="32" spans="1:12" ht="21" customHeight="1" thickBot="1">
      <c r="A32" s="6" t="s">
        <v>54</v>
      </c>
      <c r="B32" s="539">
        <f t="shared" si="0"/>
        <v>53906</v>
      </c>
      <c r="C32" s="707">
        <v>12710</v>
      </c>
      <c r="D32" s="541">
        <v>8733</v>
      </c>
      <c r="E32" s="707">
        <v>32463</v>
      </c>
      <c r="F32" s="172"/>
      <c r="G32" s="172">
        <f>B32-'7'!C32</f>
        <v>0</v>
      </c>
      <c r="H32" s="172"/>
      <c r="L32" s="143"/>
    </row>
    <row r="33" spans="1:12" ht="21" customHeight="1" thickBot="1">
      <c r="A33" s="6" t="s">
        <v>55</v>
      </c>
      <c r="B33" s="539">
        <f t="shared" si="0"/>
        <v>50964</v>
      </c>
      <c r="C33" s="707">
        <v>17175</v>
      </c>
      <c r="D33" s="541">
        <v>14843</v>
      </c>
      <c r="E33" s="707">
        <v>18946</v>
      </c>
      <c r="F33" s="172"/>
      <c r="G33" s="172">
        <f>B33-'7'!C33</f>
        <v>0</v>
      </c>
      <c r="H33" s="172"/>
      <c r="L33" s="143"/>
    </row>
    <row r="34" spans="1:12" ht="21" customHeight="1" thickBot="1">
      <c r="A34" s="6" t="s">
        <v>56</v>
      </c>
      <c r="B34" s="539">
        <f t="shared" si="0"/>
        <v>7956</v>
      </c>
      <c r="C34" s="707">
        <v>1975</v>
      </c>
      <c r="D34" s="541">
        <v>2495</v>
      </c>
      <c r="E34" s="707">
        <v>3486</v>
      </c>
      <c r="F34" s="172"/>
      <c r="G34" s="172">
        <f>B34-'7'!C34</f>
        <v>0</v>
      </c>
      <c r="H34" s="172"/>
      <c r="L34" s="143"/>
    </row>
    <row r="35" spans="1:12" ht="21" customHeight="1" thickBot="1">
      <c r="A35" s="6" t="s">
        <v>7</v>
      </c>
      <c r="B35" s="539">
        <f t="shared" si="0"/>
        <v>42036</v>
      </c>
      <c r="C35" s="707">
        <v>11594</v>
      </c>
      <c r="D35" s="541">
        <v>11718</v>
      </c>
      <c r="E35" s="707">
        <v>18724</v>
      </c>
      <c r="F35" s="172"/>
      <c r="G35" s="172">
        <f>B35-'7'!C35</f>
        <v>0</v>
      </c>
      <c r="H35" s="172"/>
      <c r="L35" s="143"/>
    </row>
    <row r="36" spans="1:12" ht="21" customHeight="1" thickBot="1">
      <c r="A36" s="6" t="s">
        <v>57</v>
      </c>
      <c r="B36" s="539">
        <f t="shared" si="0"/>
        <v>122682</v>
      </c>
      <c r="C36" s="707">
        <v>53706</v>
      </c>
      <c r="D36" s="541">
        <v>33581</v>
      </c>
      <c r="E36" s="707">
        <v>35395</v>
      </c>
      <c r="F36" s="172"/>
      <c r="G36" s="172">
        <f>B36-'7'!C36</f>
        <v>0</v>
      </c>
      <c r="H36" s="172"/>
      <c r="L36" s="143"/>
    </row>
    <row r="37" spans="1:12" ht="21" customHeight="1" thickBot="1">
      <c r="A37" s="6" t="s">
        <v>8</v>
      </c>
      <c r="B37" s="539">
        <f t="shared" si="0"/>
        <v>41800</v>
      </c>
      <c r="C37" s="707">
        <v>13940</v>
      </c>
      <c r="D37" s="541">
        <v>8206</v>
      </c>
      <c r="E37" s="707">
        <v>19654</v>
      </c>
      <c r="F37" s="172"/>
      <c r="G37" s="172">
        <f>B37-'7'!C37</f>
        <v>0</v>
      </c>
      <c r="H37" s="172"/>
      <c r="L37" s="143"/>
    </row>
    <row r="38" spans="1:12" ht="21" customHeight="1" thickBot="1">
      <c r="A38" s="6" t="s">
        <v>9</v>
      </c>
      <c r="B38" s="539">
        <f t="shared" si="0"/>
        <v>138687</v>
      </c>
      <c r="C38" s="707">
        <v>50837</v>
      </c>
      <c r="D38" s="541">
        <v>31953</v>
      </c>
      <c r="E38" s="707">
        <v>55897</v>
      </c>
      <c r="F38" s="172"/>
      <c r="G38" s="172">
        <f>B38-'7'!C38</f>
        <v>0</v>
      </c>
      <c r="H38" s="172"/>
      <c r="L38" s="143"/>
    </row>
    <row r="39" spans="1:12" ht="21" customHeight="1" thickBot="1">
      <c r="A39" s="6" t="s">
        <v>58</v>
      </c>
      <c r="B39" s="539">
        <f t="shared" si="0"/>
        <v>43530</v>
      </c>
      <c r="C39" s="707">
        <v>17330</v>
      </c>
      <c r="D39" s="541">
        <v>10395</v>
      </c>
      <c r="E39" s="707">
        <v>15805</v>
      </c>
      <c r="F39" s="172"/>
      <c r="G39" s="172">
        <f>B39-'7'!C39</f>
        <v>0</v>
      </c>
      <c r="H39" s="172"/>
      <c r="L39" s="143"/>
    </row>
    <row r="40" spans="1:12" ht="21" customHeight="1" thickBot="1">
      <c r="A40" s="6" t="s">
        <v>10</v>
      </c>
      <c r="B40" s="539">
        <f t="shared" si="0"/>
        <v>18443</v>
      </c>
      <c r="C40" s="707">
        <v>5169</v>
      </c>
      <c r="D40" s="541">
        <v>4866</v>
      </c>
      <c r="E40" s="707">
        <v>8408</v>
      </c>
      <c r="F40" s="172"/>
      <c r="G40" s="172">
        <f>B40-'7'!C40</f>
        <v>0</v>
      </c>
      <c r="H40" s="172"/>
      <c r="L40" s="143"/>
    </row>
    <row r="41" spans="1:12" ht="21" customHeight="1" thickBot="1">
      <c r="A41" s="6" t="s">
        <v>11</v>
      </c>
      <c r="B41" s="539">
        <f t="shared" si="0"/>
        <v>51300</v>
      </c>
      <c r="C41" s="707">
        <v>14723</v>
      </c>
      <c r="D41" s="541">
        <v>10276</v>
      </c>
      <c r="E41" s="707">
        <v>26301</v>
      </c>
      <c r="F41" s="172"/>
      <c r="G41" s="172">
        <f>B41-'7'!C41</f>
        <v>0</v>
      </c>
      <c r="H41" s="172"/>
      <c r="L41" s="143"/>
    </row>
    <row r="42" spans="1:12" ht="21" customHeight="1" thickBot="1">
      <c r="A42" s="6" t="s">
        <v>59</v>
      </c>
      <c r="B42" s="539">
        <f t="shared" si="0"/>
        <v>24036</v>
      </c>
      <c r="C42" s="707">
        <v>8005</v>
      </c>
      <c r="D42" s="541">
        <v>3333</v>
      </c>
      <c r="E42" s="707">
        <v>12698</v>
      </c>
      <c r="F42" s="172"/>
      <c r="G42" s="172">
        <f>B42-'7'!C42</f>
        <v>0</v>
      </c>
      <c r="H42" s="172"/>
      <c r="L42" s="143"/>
    </row>
    <row r="43" spans="1:12" ht="12.75" customHeight="1">
      <c r="A43" s="73"/>
      <c r="B43" s="716"/>
      <c r="C43" s="716"/>
      <c r="D43" s="716"/>
      <c r="E43" s="716"/>
      <c r="F43" s="172"/>
      <c r="G43" s="172"/>
      <c r="H43" s="172"/>
    </row>
    <row r="44" spans="1:12" ht="12.75" customHeight="1">
      <c r="A44" s="73"/>
      <c r="B44" s="716"/>
      <c r="C44" s="716"/>
      <c r="D44" s="716"/>
      <c r="E44" s="716"/>
      <c r="F44" s="172"/>
      <c r="G44" s="172"/>
      <c r="H44" s="172"/>
    </row>
    <row r="45" spans="1:12" ht="12.75" customHeight="1">
      <c r="A45" s="12"/>
      <c r="B45" s="709"/>
      <c r="C45" s="709"/>
      <c r="D45" s="709"/>
      <c r="E45" s="709"/>
      <c r="F45" s="172"/>
      <c r="G45" s="172"/>
      <c r="H45" s="172"/>
    </row>
    <row r="46" spans="1:12" ht="12.75" customHeight="1">
      <c r="A46" s="12"/>
      <c r="B46" s="709"/>
      <c r="C46" s="709"/>
      <c r="D46" s="709"/>
      <c r="E46" s="709"/>
      <c r="F46" s="172"/>
      <c r="G46" s="172"/>
      <c r="H46" s="172"/>
    </row>
    <row r="47" spans="1:12">
      <c r="B47" s="172"/>
      <c r="C47" s="172"/>
      <c r="D47" s="172"/>
      <c r="E47" s="172"/>
      <c r="F47" s="172"/>
      <c r="G47" s="172"/>
      <c r="H47" s="172"/>
    </row>
    <row r="48" spans="1:12">
      <c r="B48" s="172"/>
      <c r="C48" s="172"/>
      <c r="D48" s="172"/>
      <c r="E48" s="172"/>
      <c r="F48" s="172"/>
      <c r="G48" s="172"/>
      <c r="H48" s="172"/>
    </row>
    <row r="49" spans="2:8">
      <c r="B49" s="172"/>
      <c r="C49" s="172"/>
      <c r="D49" s="172"/>
      <c r="E49" s="172"/>
      <c r="F49" s="172"/>
      <c r="G49" s="172"/>
      <c r="H49" s="172"/>
    </row>
    <row r="50" spans="2:8">
      <c r="B50" s="172"/>
      <c r="C50" s="172"/>
      <c r="D50" s="172"/>
      <c r="E50" s="172"/>
      <c r="F50" s="172"/>
      <c r="G50" s="172"/>
      <c r="H50" s="172"/>
    </row>
    <row r="51" spans="2:8">
      <c r="B51" s="172"/>
      <c r="C51" s="172"/>
      <c r="D51" s="172"/>
      <c r="E51" s="172"/>
      <c r="F51" s="172"/>
      <c r="G51" s="172"/>
      <c r="H51" s="172"/>
    </row>
    <row r="52" spans="2:8">
      <c r="B52" s="172"/>
      <c r="C52" s="172"/>
      <c r="D52" s="172"/>
      <c r="E52" s="172"/>
      <c r="F52" s="172"/>
      <c r="G52" s="172"/>
      <c r="H52" s="172"/>
    </row>
  </sheetData>
  <mergeCells count="1">
    <mergeCell ref="A1:E1"/>
  </mergeCells>
  <printOptions horizontalCentered="1" verticalCentered="1"/>
  <pageMargins left="0.39370078740157499" right="0.39370078740157499" top="0.45" bottom="0.55000000000000004" header="0" footer="0"/>
  <pageSetup paperSize="9" scale="8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DD284-DADE-4605-B3C2-BC352FC13E1D}">
  <sheetPr>
    <tabColor theme="7" tint="0.39997558519241921"/>
    <pageSetUpPr fitToPage="1"/>
  </sheetPr>
  <dimension ref="A1:T52"/>
  <sheetViews>
    <sheetView rightToLeft="1" view="pageBreakPreview" zoomScaleSheetLayoutView="100" workbookViewId="0">
      <selection activeCell="M14" sqref="M14"/>
    </sheetView>
  </sheetViews>
  <sheetFormatPr defaultColWidth="14.5703125" defaultRowHeight="18.75"/>
  <cols>
    <col min="1" max="1" width="17.42578125" style="15" customWidth="1"/>
    <col min="2" max="2" width="11.42578125" style="17" customWidth="1"/>
    <col min="3" max="3" width="10.7109375" style="17" bestFit="1" customWidth="1"/>
    <col min="4" max="4" width="9" style="17" customWidth="1"/>
    <col min="5" max="5" width="10.5703125" style="17" customWidth="1"/>
    <col min="6" max="6" width="9.28515625" style="17" customWidth="1"/>
    <col min="7" max="7" width="9.140625" style="17" customWidth="1"/>
    <col min="8" max="8" width="11.5703125" style="17" customWidth="1"/>
    <col min="9" max="9" width="8.140625" style="17" customWidth="1"/>
    <col min="10" max="10" width="9.7109375" style="17" customWidth="1"/>
    <col min="11" max="12" width="7.5703125" style="17" customWidth="1"/>
    <col min="13" max="13" width="8.42578125" style="17" customWidth="1"/>
    <col min="14" max="14" width="6.42578125" style="17" customWidth="1"/>
    <col min="15" max="17" width="12.7109375" style="17" customWidth="1"/>
    <col min="18" max="20" width="16.5703125" style="17" customWidth="1"/>
    <col min="21" max="245" width="15.7109375" style="17" customWidth="1"/>
    <col min="246" max="246" width="19.7109375" style="17" customWidth="1"/>
    <col min="247" max="247" width="16.85546875" style="17" customWidth="1"/>
    <col min="248" max="248" width="14.5703125" style="17"/>
    <col min="249" max="249" width="17.42578125" style="17" customWidth="1"/>
    <col min="250" max="251" width="11.42578125" style="17" customWidth="1"/>
    <col min="252" max="252" width="13.85546875" style="17" customWidth="1"/>
    <col min="253" max="253" width="11.140625" style="17" customWidth="1"/>
    <col min="254" max="254" width="12.42578125" style="17" customWidth="1"/>
    <col min="255" max="255" width="11.140625" style="17" customWidth="1"/>
    <col min="256" max="256" width="15" style="17" customWidth="1"/>
    <col min="257" max="257" width="11.7109375" style="17" customWidth="1"/>
    <col min="258" max="258" width="7.5703125" style="17" customWidth="1"/>
    <col min="259" max="259" width="8.42578125" style="17" customWidth="1"/>
    <col min="260" max="260" width="6.42578125" style="17" customWidth="1"/>
    <col min="261" max="261" width="10.7109375" style="17" customWidth="1"/>
    <col min="262" max="501" width="15.7109375" style="17" customWidth="1"/>
    <col min="502" max="502" width="19.7109375" style="17" customWidth="1"/>
    <col min="503" max="503" width="16.85546875" style="17" customWidth="1"/>
    <col min="504" max="504" width="14.5703125" style="17"/>
    <col min="505" max="505" width="17.42578125" style="17" customWidth="1"/>
    <col min="506" max="507" width="11.42578125" style="17" customWidth="1"/>
    <col min="508" max="508" width="13.85546875" style="17" customWidth="1"/>
    <col min="509" max="509" width="11.140625" style="17" customWidth="1"/>
    <col min="510" max="510" width="12.42578125" style="17" customWidth="1"/>
    <col min="511" max="511" width="11.140625" style="17" customWidth="1"/>
    <col min="512" max="512" width="15" style="17" customWidth="1"/>
    <col min="513" max="513" width="11.7109375" style="17" customWidth="1"/>
    <col min="514" max="514" width="7.5703125" style="17" customWidth="1"/>
    <col min="515" max="515" width="8.42578125" style="17" customWidth="1"/>
    <col min="516" max="516" width="6.42578125" style="17" customWidth="1"/>
    <col min="517" max="517" width="10.7109375" style="17" customWidth="1"/>
    <col min="518" max="757" width="15.7109375" style="17" customWidth="1"/>
    <col min="758" max="758" width="19.7109375" style="17" customWidth="1"/>
    <col min="759" max="759" width="16.85546875" style="17" customWidth="1"/>
    <col min="760" max="760" width="14.5703125" style="17"/>
    <col min="761" max="761" width="17.42578125" style="17" customWidth="1"/>
    <col min="762" max="763" width="11.42578125" style="17" customWidth="1"/>
    <col min="764" max="764" width="13.85546875" style="17" customWidth="1"/>
    <col min="765" max="765" width="11.140625" style="17" customWidth="1"/>
    <col min="766" max="766" width="12.42578125" style="17" customWidth="1"/>
    <col min="767" max="767" width="11.140625" style="17" customWidth="1"/>
    <col min="768" max="768" width="15" style="17" customWidth="1"/>
    <col min="769" max="769" width="11.7109375" style="17" customWidth="1"/>
    <col min="770" max="770" width="7.5703125" style="17" customWidth="1"/>
    <col min="771" max="771" width="8.42578125" style="17" customWidth="1"/>
    <col min="772" max="772" width="6.42578125" style="17" customWidth="1"/>
    <col min="773" max="773" width="10.7109375" style="17" customWidth="1"/>
    <col min="774" max="1013" width="15.7109375" style="17" customWidth="1"/>
    <col min="1014" max="1014" width="19.7109375" style="17" customWidth="1"/>
    <col min="1015" max="1015" width="16.85546875" style="17" customWidth="1"/>
    <col min="1016" max="1016" width="14.5703125" style="17"/>
    <col min="1017" max="1017" width="17.42578125" style="17" customWidth="1"/>
    <col min="1018" max="1019" width="11.42578125" style="17" customWidth="1"/>
    <col min="1020" max="1020" width="13.85546875" style="17" customWidth="1"/>
    <col min="1021" max="1021" width="11.140625" style="17" customWidth="1"/>
    <col min="1022" max="1022" width="12.42578125" style="17" customWidth="1"/>
    <col min="1023" max="1023" width="11.140625" style="17" customWidth="1"/>
    <col min="1024" max="1024" width="15" style="17" customWidth="1"/>
    <col min="1025" max="1025" width="11.7109375" style="17" customWidth="1"/>
    <col min="1026" max="1026" width="7.5703125" style="17" customWidth="1"/>
    <col min="1027" max="1027" width="8.42578125" style="17" customWidth="1"/>
    <col min="1028" max="1028" width="6.42578125" style="17" customWidth="1"/>
    <col min="1029" max="1029" width="10.7109375" style="17" customWidth="1"/>
    <col min="1030" max="1269" width="15.7109375" style="17" customWidth="1"/>
    <col min="1270" max="1270" width="19.7109375" style="17" customWidth="1"/>
    <col min="1271" max="1271" width="16.85546875" style="17" customWidth="1"/>
    <col min="1272" max="1272" width="14.5703125" style="17"/>
    <col min="1273" max="1273" width="17.42578125" style="17" customWidth="1"/>
    <col min="1274" max="1275" width="11.42578125" style="17" customWidth="1"/>
    <col min="1276" max="1276" width="13.85546875" style="17" customWidth="1"/>
    <col min="1277" max="1277" width="11.140625" style="17" customWidth="1"/>
    <col min="1278" max="1278" width="12.42578125" style="17" customWidth="1"/>
    <col min="1279" max="1279" width="11.140625" style="17" customWidth="1"/>
    <col min="1280" max="1280" width="15" style="17" customWidth="1"/>
    <col min="1281" max="1281" width="11.7109375" style="17" customWidth="1"/>
    <col min="1282" max="1282" width="7.5703125" style="17" customWidth="1"/>
    <col min="1283" max="1283" width="8.42578125" style="17" customWidth="1"/>
    <col min="1284" max="1284" width="6.42578125" style="17" customWidth="1"/>
    <col min="1285" max="1285" width="10.7109375" style="17" customWidth="1"/>
    <col min="1286" max="1525" width="15.7109375" style="17" customWidth="1"/>
    <col min="1526" max="1526" width="19.7109375" style="17" customWidth="1"/>
    <col min="1527" max="1527" width="16.85546875" style="17" customWidth="1"/>
    <col min="1528" max="1528" width="14.5703125" style="17"/>
    <col min="1529" max="1529" width="17.42578125" style="17" customWidth="1"/>
    <col min="1530" max="1531" width="11.42578125" style="17" customWidth="1"/>
    <col min="1532" max="1532" width="13.85546875" style="17" customWidth="1"/>
    <col min="1533" max="1533" width="11.140625" style="17" customWidth="1"/>
    <col min="1534" max="1534" width="12.42578125" style="17" customWidth="1"/>
    <col min="1535" max="1535" width="11.140625" style="17" customWidth="1"/>
    <col min="1536" max="1536" width="15" style="17" customWidth="1"/>
    <col min="1537" max="1537" width="11.7109375" style="17" customWidth="1"/>
    <col min="1538" max="1538" width="7.5703125" style="17" customWidth="1"/>
    <col min="1539" max="1539" width="8.42578125" style="17" customWidth="1"/>
    <col min="1540" max="1540" width="6.42578125" style="17" customWidth="1"/>
    <col min="1541" max="1541" width="10.7109375" style="17" customWidth="1"/>
    <col min="1542" max="1781" width="15.7109375" style="17" customWidth="1"/>
    <col min="1782" max="1782" width="19.7109375" style="17" customWidth="1"/>
    <col min="1783" max="1783" width="16.85546875" style="17" customWidth="1"/>
    <col min="1784" max="1784" width="14.5703125" style="17"/>
    <col min="1785" max="1785" width="17.42578125" style="17" customWidth="1"/>
    <col min="1786" max="1787" width="11.42578125" style="17" customWidth="1"/>
    <col min="1788" max="1788" width="13.85546875" style="17" customWidth="1"/>
    <col min="1789" max="1789" width="11.140625" style="17" customWidth="1"/>
    <col min="1790" max="1790" width="12.42578125" style="17" customWidth="1"/>
    <col min="1791" max="1791" width="11.140625" style="17" customWidth="1"/>
    <col min="1792" max="1792" width="15" style="17" customWidth="1"/>
    <col min="1793" max="1793" width="11.7109375" style="17" customWidth="1"/>
    <col min="1794" max="1794" width="7.5703125" style="17" customWidth="1"/>
    <col min="1795" max="1795" width="8.42578125" style="17" customWidth="1"/>
    <col min="1796" max="1796" width="6.42578125" style="17" customWidth="1"/>
    <col min="1797" max="1797" width="10.7109375" style="17" customWidth="1"/>
    <col min="1798" max="2037" width="15.7109375" style="17" customWidth="1"/>
    <col min="2038" max="2038" width="19.7109375" style="17" customWidth="1"/>
    <col min="2039" max="2039" width="16.85546875" style="17" customWidth="1"/>
    <col min="2040" max="2040" width="14.5703125" style="17"/>
    <col min="2041" max="2041" width="17.42578125" style="17" customWidth="1"/>
    <col min="2042" max="2043" width="11.42578125" style="17" customWidth="1"/>
    <col min="2044" max="2044" width="13.85546875" style="17" customWidth="1"/>
    <col min="2045" max="2045" width="11.140625" style="17" customWidth="1"/>
    <col min="2046" max="2046" width="12.42578125" style="17" customWidth="1"/>
    <col min="2047" max="2047" width="11.140625" style="17" customWidth="1"/>
    <col min="2048" max="2048" width="15" style="17" customWidth="1"/>
    <col min="2049" max="2049" width="11.7109375" style="17" customWidth="1"/>
    <col min="2050" max="2050" width="7.5703125" style="17" customWidth="1"/>
    <col min="2051" max="2051" width="8.42578125" style="17" customWidth="1"/>
    <col min="2052" max="2052" width="6.42578125" style="17" customWidth="1"/>
    <col min="2053" max="2053" width="10.7109375" style="17" customWidth="1"/>
    <col min="2054" max="2293" width="15.7109375" style="17" customWidth="1"/>
    <col min="2294" max="2294" width="19.7109375" style="17" customWidth="1"/>
    <col min="2295" max="2295" width="16.85546875" style="17" customWidth="1"/>
    <col min="2296" max="2296" width="14.5703125" style="17"/>
    <col min="2297" max="2297" width="17.42578125" style="17" customWidth="1"/>
    <col min="2298" max="2299" width="11.42578125" style="17" customWidth="1"/>
    <col min="2300" max="2300" width="13.85546875" style="17" customWidth="1"/>
    <col min="2301" max="2301" width="11.140625" style="17" customWidth="1"/>
    <col min="2302" max="2302" width="12.42578125" style="17" customWidth="1"/>
    <col min="2303" max="2303" width="11.140625" style="17" customWidth="1"/>
    <col min="2304" max="2304" width="15" style="17" customWidth="1"/>
    <col min="2305" max="2305" width="11.7109375" style="17" customWidth="1"/>
    <col min="2306" max="2306" width="7.5703125" style="17" customWidth="1"/>
    <col min="2307" max="2307" width="8.42578125" style="17" customWidth="1"/>
    <col min="2308" max="2308" width="6.42578125" style="17" customWidth="1"/>
    <col min="2309" max="2309" width="10.7109375" style="17" customWidth="1"/>
    <col min="2310" max="2549" width="15.7109375" style="17" customWidth="1"/>
    <col min="2550" max="2550" width="19.7109375" style="17" customWidth="1"/>
    <col min="2551" max="2551" width="16.85546875" style="17" customWidth="1"/>
    <col min="2552" max="2552" width="14.5703125" style="17"/>
    <col min="2553" max="2553" width="17.42578125" style="17" customWidth="1"/>
    <col min="2554" max="2555" width="11.42578125" style="17" customWidth="1"/>
    <col min="2556" max="2556" width="13.85546875" style="17" customWidth="1"/>
    <col min="2557" max="2557" width="11.140625" style="17" customWidth="1"/>
    <col min="2558" max="2558" width="12.42578125" style="17" customWidth="1"/>
    <col min="2559" max="2559" width="11.140625" style="17" customWidth="1"/>
    <col min="2560" max="2560" width="15" style="17" customWidth="1"/>
    <col min="2561" max="2561" width="11.7109375" style="17" customWidth="1"/>
    <col min="2562" max="2562" width="7.5703125" style="17" customWidth="1"/>
    <col min="2563" max="2563" width="8.42578125" style="17" customWidth="1"/>
    <col min="2564" max="2564" width="6.42578125" style="17" customWidth="1"/>
    <col min="2565" max="2565" width="10.7109375" style="17" customWidth="1"/>
    <col min="2566" max="2805" width="15.7109375" style="17" customWidth="1"/>
    <col min="2806" max="2806" width="19.7109375" style="17" customWidth="1"/>
    <col min="2807" max="2807" width="16.85546875" style="17" customWidth="1"/>
    <col min="2808" max="2808" width="14.5703125" style="17"/>
    <col min="2809" max="2809" width="17.42578125" style="17" customWidth="1"/>
    <col min="2810" max="2811" width="11.42578125" style="17" customWidth="1"/>
    <col min="2812" max="2812" width="13.85546875" style="17" customWidth="1"/>
    <col min="2813" max="2813" width="11.140625" style="17" customWidth="1"/>
    <col min="2814" max="2814" width="12.42578125" style="17" customWidth="1"/>
    <col min="2815" max="2815" width="11.140625" style="17" customWidth="1"/>
    <col min="2816" max="2816" width="15" style="17" customWidth="1"/>
    <col min="2817" max="2817" width="11.7109375" style="17" customWidth="1"/>
    <col min="2818" max="2818" width="7.5703125" style="17" customWidth="1"/>
    <col min="2819" max="2819" width="8.42578125" style="17" customWidth="1"/>
    <col min="2820" max="2820" width="6.42578125" style="17" customWidth="1"/>
    <col min="2821" max="2821" width="10.7109375" style="17" customWidth="1"/>
    <col min="2822" max="3061" width="15.7109375" style="17" customWidth="1"/>
    <col min="3062" max="3062" width="19.7109375" style="17" customWidth="1"/>
    <col min="3063" max="3063" width="16.85546875" style="17" customWidth="1"/>
    <col min="3064" max="3064" width="14.5703125" style="17"/>
    <col min="3065" max="3065" width="17.42578125" style="17" customWidth="1"/>
    <col min="3066" max="3067" width="11.42578125" style="17" customWidth="1"/>
    <col min="3068" max="3068" width="13.85546875" style="17" customWidth="1"/>
    <col min="3069" max="3069" width="11.140625" style="17" customWidth="1"/>
    <col min="3070" max="3070" width="12.42578125" style="17" customWidth="1"/>
    <col min="3071" max="3071" width="11.140625" style="17" customWidth="1"/>
    <col min="3072" max="3072" width="15" style="17" customWidth="1"/>
    <col min="3073" max="3073" width="11.7109375" style="17" customWidth="1"/>
    <col min="3074" max="3074" width="7.5703125" style="17" customWidth="1"/>
    <col min="3075" max="3075" width="8.42578125" style="17" customWidth="1"/>
    <col min="3076" max="3076" width="6.42578125" style="17" customWidth="1"/>
    <col min="3077" max="3077" width="10.7109375" style="17" customWidth="1"/>
    <col min="3078" max="3317" width="15.7109375" style="17" customWidth="1"/>
    <col min="3318" max="3318" width="19.7109375" style="17" customWidth="1"/>
    <col min="3319" max="3319" width="16.85546875" style="17" customWidth="1"/>
    <col min="3320" max="3320" width="14.5703125" style="17"/>
    <col min="3321" max="3321" width="17.42578125" style="17" customWidth="1"/>
    <col min="3322" max="3323" width="11.42578125" style="17" customWidth="1"/>
    <col min="3324" max="3324" width="13.85546875" style="17" customWidth="1"/>
    <col min="3325" max="3325" width="11.140625" style="17" customWidth="1"/>
    <col min="3326" max="3326" width="12.42578125" style="17" customWidth="1"/>
    <col min="3327" max="3327" width="11.140625" style="17" customWidth="1"/>
    <col min="3328" max="3328" width="15" style="17" customWidth="1"/>
    <col min="3329" max="3329" width="11.7109375" style="17" customWidth="1"/>
    <col min="3330" max="3330" width="7.5703125" style="17" customWidth="1"/>
    <col min="3331" max="3331" width="8.42578125" style="17" customWidth="1"/>
    <col min="3332" max="3332" width="6.42578125" style="17" customWidth="1"/>
    <col min="3333" max="3333" width="10.7109375" style="17" customWidth="1"/>
    <col min="3334" max="3573" width="15.7109375" style="17" customWidth="1"/>
    <col min="3574" max="3574" width="19.7109375" style="17" customWidth="1"/>
    <col min="3575" max="3575" width="16.85546875" style="17" customWidth="1"/>
    <col min="3576" max="3576" width="14.5703125" style="17"/>
    <col min="3577" max="3577" width="17.42578125" style="17" customWidth="1"/>
    <col min="3578" max="3579" width="11.42578125" style="17" customWidth="1"/>
    <col min="3580" max="3580" width="13.85546875" style="17" customWidth="1"/>
    <col min="3581" max="3581" width="11.140625" style="17" customWidth="1"/>
    <col min="3582" max="3582" width="12.42578125" style="17" customWidth="1"/>
    <col min="3583" max="3583" width="11.140625" style="17" customWidth="1"/>
    <col min="3584" max="3584" width="15" style="17" customWidth="1"/>
    <col min="3585" max="3585" width="11.7109375" style="17" customWidth="1"/>
    <col min="3586" max="3586" width="7.5703125" style="17" customWidth="1"/>
    <col min="3587" max="3587" width="8.42578125" style="17" customWidth="1"/>
    <col min="3588" max="3588" width="6.42578125" style="17" customWidth="1"/>
    <col min="3589" max="3589" width="10.7109375" style="17" customWidth="1"/>
    <col min="3590" max="3829" width="15.7109375" style="17" customWidth="1"/>
    <col min="3830" max="3830" width="19.7109375" style="17" customWidth="1"/>
    <col min="3831" max="3831" width="16.85546875" style="17" customWidth="1"/>
    <col min="3832" max="3832" width="14.5703125" style="17"/>
    <col min="3833" max="3833" width="17.42578125" style="17" customWidth="1"/>
    <col min="3834" max="3835" width="11.42578125" style="17" customWidth="1"/>
    <col min="3836" max="3836" width="13.85546875" style="17" customWidth="1"/>
    <col min="3837" max="3837" width="11.140625" style="17" customWidth="1"/>
    <col min="3838" max="3838" width="12.42578125" style="17" customWidth="1"/>
    <col min="3839" max="3839" width="11.140625" style="17" customWidth="1"/>
    <col min="3840" max="3840" width="15" style="17" customWidth="1"/>
    <col min="3841" max="3841" width="11.7109375" style="17" customWidth="1"/>
    <col min="3842" max="3842" width="7.5703125" style="17" customWidth="1"/>
    <col min="3843" max="3843" width="8.42578125" style="17" customWidth="1"/>
    <col min="3844" max="3844" width="6.42578125" style="17" customWidth="1"/>
    <col min="3845" max="3845" width="10.7109375" style="17" customWidth="1"/>
    <col min="3846" max="4085" width="15.7109375" style="17" customWidth="1"/>
    <col min="4086" max="4086" width="19.7109375" style="17" customWidth="1"/>
    <col min="4087" max="4087" width="16.85546875" style="17" customWidth="1"/>
    <col min="4088" max="4088" width="14.5703125" style="17"/>
    <col min="4089" max="4089" width="17.42578125" style="17" customWidth="1"/>
    <col min="4090" max="4091" width="11.42578125" style="17" customWidth="1"/>
    <col min="4092" max="4092" width="13.85546875" style="17" customWidth="1"/>
    <col min="4093" max="4093" width="11.140625" style="17" customWidth="1"/>
    <col min="4094" max="4094" width="12.42578125" style="17" customWidth="1"/>
    <col min="4095" max="4095" width="11.140625" style="17" customWidth="1"/>
    <col min="4096" max="4096" width="15" style="17" customWidth="1"/>
    <col min="4097" max="4097" width="11.7109375" style="17" customWidth="1"/>
    <col min="4098" max="4098" width="7.5703125" style="17" customWidth="1"/>
    <col min="4099" max="4099" width="8.42578125" style="17" customWidth="1"/>
    <col min="4100" max="4100" width="6.42578125" style="17" customWidth="1"/>
    <col min="4101" max="4101" width="10.7109375" style="17" customWidth="1"/>
    <col min="4102" max="4341" width="15.7109375" style="17" customWidth="1"/>
    <col min="4342" max="4342" width="19.7109375" style="17" customWidth="1"/>
    <col min="4343" max="4343" width="16.85546875" style="17" customWidth="1"/>
    <col min="4344" max="4344" width="14.5703125" style="17"/>
    <col min="4345" max="4345" width="17.42578125" style="17" customWidth="1"/>
    <col min="4346" max="4347" width="11.42578125" style="17" customWidth="1"/>
    <col min="4348" max="4348" width="13.85546875" style="17" customWidth="1"/>
    <col min="4349" max="4349" width="11.140625" style="17" customWidth="1"/>
    <col min="4350" max="4350" width="12.42578125" style="17" customWidth="1"/>
    <col min="4351" max="4351" width="11.140625" style="17" customWidth="1"/>
    <col min="4352" max="4352" width="15" style="17" customWidth="1"/>
    <col min="4353" max="4353" width="11.7109375" style="17" customWidth="1"/>
    <col min="4354" max="4354" width="7.5703125" style="17" customWidth="1"/>
    <col min="4355" max="4355" width="8.42578125" style="17" customWidth="1"/>
    <col min="4356" max="4356" width="6.42578125" style="17" customWidth="1"/>
    <col min="4357" max="4357" width="10.7109375" style="17" customWidth="1"/>
    <col min="4358" max="4597" width="15.7109375" style="17" customWidth="1"/>
    <col min="4598" max="4598" width="19.7109375" style="17" customWidth="1"/>
    <col min="4599" max="4599" width="16.85546875" style="17" customWidth="1"/>
    <col min="4600" max="4600" width="14.5703125" style="17"/>
    <col min="4601" max="4601" width="17.42578125" style="17" customWidth="1"/>
    <col min="4602" max="4603" width="11.42578125" style="17" customWidth="1"/>
    <col min="4604" max="4604" width="13.85546875" style="17" customWidth="1"/>
    <col min="4605" max="4605" width="11.140625" style="17" customWidth="1"/>
    <col min="4606" max="4606" width="12.42578125" style="17" customWidth="1"/>
    <col min="4607" max="4607" width="11.140625" style="17" customWidth="1"/>
    <col min="4608" max="4608" width="15" style="17" customWidth="1"/>
    <col min="4609" max="4609" width="11.7109375" style="17" customWidth="1"/>
    <col min="4610" max="4610" width="7.5703125" style="17" customWidth="1"/>
    <col min="4611" max="4611" width="8.42578125" style="17" customWidth="1"/>
    <col min="4612" max="4612" width="6.42578125" style="17" customWidth="1"/>
    <col min="4613" max="4613" width="10.7109375" style="17" customWidth="1"/>
    <col min="4614" max="4853" width="15.7109375" style="17" customWidth="1"/>
    <col min="4854" max="4854" width="19.7109375" style="17" customWidth="1"/>
    <col min="4855" max="4855" width="16.85546875" style="17" customWidth="1"/>
    <col min="4856" max="4856" width="14.5703125" style="17"/>
    <col min="4857" max="4857" width="17.42578125" style="17" customWidth="1"/>
    <col min="4858" max="4859" width="11.42578125" style="17" customWidth="1"/>
    <col min="4860" max="4860" width="13.85546875" style="17" customWidth="1"/>
    <col min="4861" max="4861" width="11.140625" style="17" customWidth="1"/>
    <col min="4862" max="4862" width="12.42578125" style="17" customWidth="1"/>
    <col min="4863" max="4863" width="11.140625" style="17" customWidth="1"/>
    <col min="4864" max="4864" width="15" style="17" customWidth="1"/>
    <col min="4865" max="4865" width="11.7109375" style="17" customWidth="1"/>
    <col min="4866" max="4866" width="7.5703125" style="17" customWidth="1"/>
    <col min="4867" max="4867" width="8.42578125" style="17" customWidth="1"/>
    <col min="4868" max="4868" width="6.42578125" style="17" customWidth="1"/>
    <col min="4869" max="4869" width="10.7109375" style="17" customWidth="1"/>
    <col min="4870" max="5109" width="15.7109375" style="17" customWidth="1"/>
    <col min="5110" max="5110" width="19.7109375" style="17" customWidth="1"/>
    <col min="5111" max="5111" width="16.85546875" style="17" customWidth="1"/>
    <col min="5112" max="5112" width="14.5703125" style="17"/>
    <col min="5113" max="5113" width="17.42578125" style="17" customWidth="1"/>
    <col min="5114" max="5115" width="11.42578125" style="17" customWidth="1"/>
    <col min="5116" max="5116" width="13.85546875" style="17" customWidth="1"/>
    <col min="5117" max="5117" width="11.140625" style="17" customWidth="1"/>
    <col min="5118" max="5118" width="12.42578125" style="17" customWidth="1"/>
    <col min="5119" max="5119" width="11.140625" style="17" customWidth="1"/>
    <col min="5120" max="5120" width="15" style="17" customWidth="1"/>
    <col min="5121" max="5121" width="11.7109375" style="17" customWidth="1"/>
    <col min="5122" max="5122" width="7.5703125" style="17" customWidth="1"/>
    <col min="5123" max="5123" width="8.42578125" style="17" customWidth="1"/>
    <col min="5124" max="5124" width="6.42578125" style="17" customWidth="1"/>
    <col min="5125" max="5125" width="10.7109375" style="17" customWidth="1"/>
    <col min="5126" max="5365" width="15.7109375" style="17" customWidth="1"/>
    <col min="5366" max="5366" width="19.7109375" style="17" customWidth="1"/>
    <col min="5367" max="5367" width="16.85546875" style="17" customWidth="1"/>
    <col min="5368" max="5368" width="14.5703125" style="17"/>
    <col min="5369" max="5369" width="17.42578125" style="17" customWidth="1"/>
    <col min="5370" max="5371" width="11.42578125" style="17" customWidth="1"/>
    <col min="5372" max="5372" width="13.85546875" style="17" customWidth="1"/>
    <col min="5373" max="5373" width="11.140625" style="17" customWidth="1"/>
    <col min="5374" max="5374" width="12.42578125" style="17" customWidth="1"/>
    <col min="5375" max="5375" width="11.140625" style="17" customWidth="1"/>
    <col min="5376" max="5376" width="15" style="17" customWidth="1"/>
    <col min="5377" max="5377" width="11.7109375" style="17" customWidth="1"/>
    <col min="5378" max="5378" width="7.5703125" style="17" customWidth="1"/>
    <col min="5379" max="5379" width="8.42578125" style="17" customWidth="1"/>
    <col min="5380" max="5380" width="6.42578125" style="17" customWidth="1"/>
    <col min="5381" max="5381" width="10.7109375" style="17" customWidth="1"/>
    <col min="5382" max="5621" width="15.7109375" style="17" customWidth="1"/>
    <col min="5622" max="5622" width="19.7109375" style="17" customWidth="1"/>
    <col min="5623" max="5623" width="16.85546875" style="17" customWidth="1"/>
    <col min="5624" max="5624" width="14.5703125" style="17"/>
    <col min="5625" max="5625" width="17.42578125" style="17" customWidth="1"/>
    <col min="5626" max="5627" width="11.42578125" style="17" customWidth="1"/>
    <col min="5628" max="5628" width="13.85546875" style="17" customWidth="1"/>
    <col min="5629" max="5629" width="11.140625" style="17" customWidth="1"/>
    <col min="5630" max="5630" width="12.42578125" style="17" customWidth="1"/>
    <col min="5631" max="5631" width="11.140625" style="17" customWidth="1"/>
    <col min="5632" max="5632" width="15" style="17" customWidth="1"/>
    <col min="5633" max="5633" width="11.7109375" style="17" customWidth="1"/>
    <col min="5634" max="5634" width="7.5703125" style="17" customWidth="1"/>
    <col min="5635" max="5635" width="8.42578125" style="17" customWidth="1"/>
    <col min="5636" max="5636" width="6.42578125" style="17" customWidth="1"/>
    <col min="5637" max="5637" width="10.7109375" style="17" customWidth="1"/>
    <col min="5638" max="5877" width="15.7109375" style="17" customWidth="1"/>
    <col min="5878" max="5878" width="19.7109375" style="17" customWidth="1"/>
    <col min="5879" max="5879" width="16.85546875" style="17" customWidth="1"/>
    <col min="5880" max="5880" width="14.5703125" style="17"/>
    <col min="5881" max="5881" width="17.42578125" style="17" customWidth="1"/>
    <col min="5882" max="5883" width="11.42578125" style="17" customWidth="1"/>
    <col min="5884" max="5884" width="13.85546875" style="17" customWidth="1"/>
    <col min="5885" max="5885" width="11.140625" style="17" customWidth="1"/>
    <col min="5886" max="5886" width="12.42578125" style="17" customWidth="1"/>
    <col min="5887" max="5887" width="11.140625" style="17" customWidth="1"/>
    <col min="5888" max="5888" width="15" style="17" customWidth="1"/>
    <col min="5889" max="5889" width="11.7109375" style="17" customWidth="1"/>
    <col min="5890" max="5890" width="7.5703125" style="17" customWidth="1"/>
    <col min="5891" max="5891" width="8.42578125" style="17" customWidth="1"/>
    <col min="5892" max="5892" width="6.42578125" style="17" customWidth="1"/>
    <col min="5893" max="5893" width="10.7109375" style="17" customWidth="1"/>
    <col min="5894" max="6133" width="15.7109375" style="17" customWidth="1"/>
    <col min="6134" max="6134" width="19.7109375" style="17" customWidth="1"/>
    <col min="6135" max="6135" width="16.85546875" style="17" customWidth="1"/>
    <col min="6136" max="6136" width="14.5703125" style="17"/>
    <col min="6137" max="6137" width="17.42578125" style="17" customWidth="1"/>
    <col min="6138" max="6139" width="11.42578125" style="17" customWidth="1"/>
    <col min="6140" max="6140" width="13.85546875" style="17" customWidth="1"/>
    <col min="6141" max="6141" width="11.140625" style="17" customWidth="1"/>
    <col min="6142" max="6142" width="12.42578125" style="17" customWidth="1"/>
    <col min="6143" max="6143" width="11.140625" style="17" customWidth="1"/>
    <col min="6144" max="6144" width="15" style="17" customWidth="1"/>
    <col min="6145" max="6145" width="11.7109375" style="17" customWidth="1"/>
    <col min="6146" max="6146" width="7.5703125" style="17" customWidth="1"/>
    <col min="6147" max="6147" width="8.42578125" style="17" customWidth="1"/>
    <col min="6148" max="6148" width="6.42578125" style="17" customWidth="1"/>
    <col min="6149" max="6149" width="10.7109375" style="17" customWidth="1"/>
    <col min="6150" max="6389" width="15.7109375" style="17" customWidth="1"/>
    <col min="6390" max="6390" width="19.7109375" style="17" customWidth="1"/>
    <col min="6391" max="6391" width="16.85546875" style="17" customWidth="1"/>
    <col min="6392" max="6392" width="14.5703125" style="17"/>
    <col min="6393" max="6393" width="17.42578125" style="17" customWidth="1"/>
    <col min="6394" max="6395" width="11.42578125" style="17" customWidth="1"/>
    <col min="6396" max="6396" width="13.85546875" style="17" customWidth="1"/>
    <col min="6397" max="6397" width="11.140625" style="17" customWidth="1"/>
    <col min="6398" max="6398" width="12.42578125" style="17" customWidth="1"/>
    <col min="6399" max="6399" width="11.140625" style="17" customWidth="1"/>
    <col min="6400" max="6400" width="15" style="17" customWidth="1"/>
    <col min="6401" max="6401" width="11.7109375" style="17" customWidth="1"/>
    <col min="6402" max="6402" width="7.5703125" style="17" customWidth="1"/>
    <col min="6403" max="6403" width="8.42578125" style="17" customWidth="1"/>
    <col min="6404" max="6404" width="6.42578125" style="17" customWidth="1"/>
    <col min="6405" max="6405" width="10.7109375" style="17" customWidth="1"/>
    <col min="6406" max="6645" width="15.7109375" style="17" customWidth="1"/>
    <col min="6646" max="6646" width="19.7109375" style="17" customWidth="1"/>
    <col min="6647" max="6647" width="16.85546875" style="17" customWidth="1"/>
    <col min="6648" max="6648" width="14.5703125" style="17"/>
    <col min="6649" max="6649" width="17.42578125" style="17" customWidth="1"/>
    <col min="6650" max="6651" width="11.42578125" style="17" customWidth="1"/>
    <col min="6652" max="6652" width="13.85546875" style="17" customWidth="1"/>
    <col min="6653" max="6653" width="11.140625" style="17" customWidth="1"/>
    <col min="6654" max="6654" width="12.42578125" style="17" customWidth="1"/>
    <col min="6655" max="6655" width="11.140625" style="17" customWidth="1"/>
    <col min="6656" max="6656" width="15" style="17" customWidth="1"/>
    <col min="6657" max="6657" width="11.7109375" style="17" customWidth="1"/>
    <col min="6658" max="6658" width="7.5703125" style="17" customWidth="1"/>
    <col min="6659" max="6659" width="8.42578125" style="17" customWidth="1"/>
    <col min="6660" max="6660" width="6.42578125" style="17" customWidth="1"/>
    <col min="6661" max="6661" width="10.7109375" style="17" customWidth="1"/>
    <col min="6662" max="6901" width="15.7109375" style="17" customWidth="1"/>
    <col min="6902" max="6902" width="19.7109375" style="17" customWidth="1"/>
    <col min="6903" max="6903" width="16.85546875" style="17" customWidth="1"/>
    <col min="6904" max="6904" width="14.5703125" style="17"/>
    <col min="6905" max="6905" width="17.42578125" style="17" customWidth="1"/>
    <col min="6906" max="6907" width="11.42578125" style="17" customWidth="1"/>
    <col min="6908" max="6908" width="13.85546875" style="17" customWidth="1"/>
    <col min="6909" max="6909" width="11.140625" style="17" customWidth="1"/>
    <col min="6910" max="6910" width="12.42578125" style="17" customWidth="1"/>
    <col min="6911" max="6911" width="11.140625" style="17" customWidth="1"/>
    <col min="6912" max="6912" width="15" style="17" customWidth="1"/>
    <col min="6913" max="6913" width="11.7109375" style="17" customWidth="1"/>
    <col min="6914" max="6914" width="7.5703125" style="17" customWidth="1"/>
    <col min="6915" max="6915" width="8.42578125" style="17" customWidth="1"/>
    <col min="6916" max="6916" width="6.42578125" style="17" customWidth="1"/>
    <col min="6917" max="6917" width="10.7109375" style="17" customWidth="1"/>
    <col min="6918" max="7157" width="15.7109375" style="17" customWidth="1"/>
    <col min="7158" max="7158" width="19.7109375" style="17" customWidth="1"/>
    <col min="7159" max="7159" width="16.85546875" style="17" customWidth="1"/>
    <col min="7160" max="7160" width="14.5703125" style="17"/>
    <col min="7161" max="7161" width="17.42578125" style="17" customWidth="1"/>
    <col min="7162" max="7163" width="11.42578125" style="17" customWidth="1"/>
    <col min="7164" max="7164" width="13.85546875" style="17" customWidth="1"/>
    <col min="7165" max="7165" width="11.140625" style="17" customWidth="1"/>
    <col min="7166" max="7166" width="12.42578125" style="17" customWidth="1"/>
    <col min="7167" max="7167" width="11.140625" style="17" customWidth="1"/>
    <col min="7168" max="7168" width="15" style="17" customWidth="1"/>
    <col min="7169" max="7169" width="11.7109375" style="17" customWidth="1"/>
    <col min="7170" max="7170" width="7.5703125" style="17" customWidth="1"/>
    <col min="7171" max="7171" width="8.42578125" style="17" customWidth="1"/>
    <col min="7172" max="7172" width="6.42578125" style="17" customWidth="1"/>
    <col min="7173" max="7173" width="10.7109375" style="17" customWidth="1"/>
    <col min="7174" max="7413" width="15.7109375" style="17" customWidth="1"/>
    <col min="7414" max="7414" width="19.7109375" style="17" customWidth="1"/>
    <col min="7415" max="7415" width="16.85546875" style="17" customWidth="1"/>
    <col min="7416" max="7416" width="14.5703125" style="17"/>
    <col min="7417" max="7417" width="17.42578125" style="17" customWidth="1"/>
    <col min="7418" max="7419" width="11.42578125" style="17" customWidth="1"/>
    <col min="7420" max="7420" width="13.85546875" style="17" customWidth="1"/>
    <col min="7421" max="7421" width="11.140625" style="17" customWidth="1"/>
    <col min="7422" max="7422" width="12.42578125" style="17" customWidth="1"/>
    <col min="7423" max="7423" width="11.140625" style="17" customWidth="1"/>
    <col min="7424" max="7424" width="15" style="17" customWidth="1"/>
    <col min="7425" max="7425" width="11.7109375" style="17" customWidth="1"/>
    <col min="7426" max="7426" width="7.5703125" style="17" customWidth="1"/>
    <col min="7427" max="7427" width="8.42578125" style="17" customWidth="1"/>
    <col min="7428" max="7428" width="6.42578125" style="17" customWidth="1"/>
    <col min="7429" max="7429" width="10.7109375" style="17" customWidth="1"/>
    <col min="7430" max="7669" width="15.7109375" style="17" customWidth="1"/>
    <col min="7670" max="7670" width="19.7109375" style="17" customWidth="1"/>
    <col min="7671" max="7671" width="16.85546875" style="17" customWidth="1"/>
    <col min="7672" max="7672" width="14.5703125" style="17"/>
    <col min="7673" max="7673" width="17.42578125" style="17" customWidth="1"/>
    <col min="7674" max="7675" width="11.42578125" style="17" customWidth="1"/>
    <col min="7676" max="7676" width="13.85546875" style="17" customWidth="1"/>
    <col min="7677" max="7677" width="11.140625" style="17" customWidth="1"/>
    <col min="7678" max="7678" width="12.42578125" style="17" customWidth="1"/>
    <col min="7679" max="7679" width="11.140625" style="17" customWidth="1"/>
    <col min="7680" max="7680" width="15" style="17" customWidth="1"/>
    <col min="7681" max="7681" width="11.7109375" style="17" customWidth="1"/>
    <col min="7682" max="7682" width="7.5703125" style="17" customWidth="1"/>
    <col min="7683" max="7683" width="8.42578125" style="17" customWidth="1"/>
    <col min="7684" max="7684" width="6.42578125" style="17" customWidth="1"/>
    <col min="7685" max="7685" width="10.7109375" style="17" customWidth="1"/>
    <col min="7686" max="7925" width="15.7109375" style="17" customWidth="1"/>
    <col min="7926" max="7926" width="19.7109375" style="17" customWidth="1"/>
    <col min="7927" max="7927" width="16.85546875" style="17" customWidth="1"/>
    <col min="7928" max="7928" width="14.5703125" style="17"/>
    <col min="7929" max="7929" width="17.42578125" style="17" customWidth="1"/>
    <col min="7930" max="7931" width="11.42578125" style="17" customWidth="1"/>
    <col min="7932" max="7932" width="13.85546875" style="17" customWidth="1"/>
    <col min="7933" max="7933" width="11.140625" style="17" customWidth="1"/>
    <col min="7934" max="7934" width="12.42578125" style="17" customWidth="1"/>
    <col min="7935" max="7935" width="11.140625" style="17" customWidth="1"/>
    <col min="7936" max="7936" width="15" style="17" customWidth="1"/>
    <col min="7937" max="7937" width="11.7109375" style="17" customWidth="1"/>
    <col min="7938" max="7938" width="7.5703125" style="17" customWidth="1"/>
    <col min="7939" max="7939" width="8.42578125" style="17" customWidth="1"/>
    <col min="7940" max="7940" width="6.42578125" style="17" customWidth="1"/>
    <col min="7941" max="7941" width="10.7109375" style="17" customWidth="1"/>
    <col min="7942" max="8181" width="15.7109375" style="17" customWidth="1"/>
    <col min="8182" max="8182" width="19.7109375" style="17" customWidth="1"/>
    <col min="8183" max="8183" width="16.85546875" style="17" customWidth="1"/>
    <col min="8184" max="8184" width="14.5703125" style="17"/>
    <col min="8185" max="8185" width="17.42578125" style="17" customWidth="1"/>
    <col min="8186" max="8187" width="11.42578125" style="17" customWidth="1"/>
    <col min="8188" max="8188" width="13.85546875" style="17" customWidth="1"/>
    <col min="8189" max="8189" width="11.140625" style="17" customWidth="1"/>
    <col min="8190" max="8190" width="12.42578125" style="17" customWidth="1"/>
    <col min="8191" max="8191" width="11.140625" style="17" customWidth="1"/>
    <col min="8192" max="8192" width="15" style="17" customWidth="1"/>
    <col min="8193" max="8193" width="11.7109375" style="17" customWidth="1"/>
    <col min="8194" max="8194" width="7.5703125" style="17" customWidth="1"/>
    <col min="8195" max="8195" width="8.42578125" style="17" customWidth="1"/>
    <col min="8196" max="8196" width="6.42578125" style="17" customWidth="1"/>
    <col min="8197" max="8197" width="10.7109375" style="17" customWidth="1"/>
    <col min="8198" max="8437" width="15.7109375" style="17" customWidth="1"/>
    <col min="8438" max="8438" width="19.7109375" style="17" customWidth="1"/>
    <col min="8439" max="8439" width="16.85546875" style="17" customWidth="1"/>
    <col min="8440" max="8440" width="14.5703125" style="17"/>
    <col min="8441" max="8441" width="17.42578125" style="17" customWidth="1"/>
    <col min="8442" max="8443" width="11.42578125" style="17" customWidth="1"/>
    <col min="8444" max="8444" width="13.85546875" style="17" customWidth="1"/>
    <col min="8445" max="8445" width="11.140625" style="17" customWidth="1"/>
    <col min="8446" max="8446" width="12.42578125" style="17" customWidth="1"/>
    <col min="8447" max="8447" width="11.140625" style="17" customWidth="1"/>
    <col min="8448" max="8448" width="15" style="17" customWidth="1"/>
    <col min="8449" max="8449" width="11.7109375" style="17" customWidth="1"/>
    <col min="8450" max="8450" width="7.5703125" style="17" customWidth="1"/>
    <col min="8451" max="8451" width="8.42578125" style="17" customWidth="1"/>
    <col min="8452" max="8452" width="6.42578125" style="17" customWidth="1"/>
    <col min="8453" max="8453" width="10.7109375" style="17" customWidth="1"/>
    <col min="8454" max="8693" width="15.7109375" style="17" customWidth="1"/>
    <col min="8694" max="8694" width="19.7109375" style="17" customWidth="1"/>
    <col min="8695" max="8695" width="16.85546875" style="17" customWidth="1"/>
    <col min="8696" max="8696" width="14.5703125" style="17"/>
    <col min="8697" max="8697" width="17.42578125" style="17" customWidth="1"/>
    <col min="8698" max="8699" width="11.42578125" style="17" customWidth="1"/>
    <col min="8700" max="8700" width="13.85546875" style="17" customWidth="1"/>
    <col min="8701" max="8701" width="11.140625" style="17" customWidth="1"/>
    <col min="8702" max="8702" width="12.42578125" style="17" customWidth="1"/>
    <col min="8703" max="8703" width="11.140625" style="17" customWidth="1"/>
    <col min="8704" max="8704" width="15" style="17" customWidth="1"/>
    <col min="8705" max="8705" width="11.7109375" style="17" customWidth="1"/>
    <col min="8706" max="8706" width="7.5703125" style="17" customWidth="1"/>
    <col min="8707" max="8707" width="8.42578125" style="17" customWidth="1"/>
    <col min="8708" max="8708" width="6.42578125" style="17" customWidth="1"/>
    <col min="8709" max="8709" width="10.7109375" style="17" customWidth="1"/>
    <col min="8710" max="8949" width="15.7109375" style="17" customWidth="1"/>
    <col min="8950" max="8950" width="19.7109375" style="17" customWidth="1"/>
    <col min="8951" max="8951" width="16.85546875" style="17" customWidth="1"/>
    <col min="8952" max="8952" width="14.5703125" style="17"/>
    <col min="8953" max="8953" width="17.42578125" style="17" customWidth="1"/>
    <col min="8954" max="8955" width="11.42578125" style="17" customWidth="1"/>
    <col min="8956" max="8956" width="13.85546875" style="17" customWidth="1"/>
    <col min="8957" max="8957" width="11.140625" style="17" customWidth="1"/>
    <col min="8958" max="8958" width="12.42578125" style="17" customWidth="1"/>
    <col min="8959" max="8959" width="11.140625" style="17" customWidth="1"/>
    <col min="8960" max="8960" width="15" style="17" customWidth="1"/>
    <col min="8961" max="8961" width="11.7109375" style="17" customWidth="1"/>
    <col min="8962" max="8962" width="7.5703125" style="17" customWidth="1"/>
    <col min="8963" max="8963" width="8.42578125" style="17" customWidth="1"/>
    <col min="8964" max="8964" width="6.42578125" style="17" customWidth="1"/>
    <col min="8965" max="8965" width="10.7109375" style="17" customWidth="1"/>
    <col min="8966" max="9205" width="15.7109375" style="17" customWidth="1"/>
    <col min="9206" max="9206" width="19.7109375" style="17" customWidth="1"/>
    <col min="9207" max="9207" width="16.85546875" style="17" customWidth="1"/>
    <col min="9208" max="9208" width="14.5703125" style="17"/>
    <col min="9209" max="9209" width="17.42578125" style="17" customWidth="1"/>
    <col min="9210" max="9211" width="11.42578125" style="17" customWidth="1"/>
    <col min="9212" max="9212" width="13.85546875" style="17" customWidth="1"/>
    <col min="9213" max="9213" width="11.140625" style="17" customWidth="1"/>
    <col min="9214" max="9214" width="12.42578125" style="17" customWidth="1"/>
    <col min="9215" max="9215" width="11.140625" style="17" customWidth="1"/>
    <col min="9216" max="9216" width="15" style="17" customWidth="1"/>
    <col min="9217" max="9217" width="11.7109375" style="17" customWidth="1"/>
    <col min="9218" max="9218" width="7.5703125" style="17" customWidth="1"/>
    <col min="9219" max="9219" width="8.42578125" style="17" customWidth="1"/>
    <col min="9220" max="9220" width="6.42578125" style="17" customWidth="1"/>
    <col min="9221" max="9221" width="10.7109375" style="17" customWidth="1"/>
    <col min="9222" max="9461" width="15.7109375" style="17" customWidth="1"/>
    <col min="9462" max="9462" width="19.7109375" style="17" customWidth="1"/>
    <col min="9463" max="9463" width="16.85546875" style="17" customWidth="1"/>
    <col min="9464" max="9464" width="14.5703125" style="17"/>
    <col min="9465" max="9465" width="17.42578125" style="17" customWidth="1"/>
    <col min="9466" max="9467" width="11.42578125" style="17" customWidth="1"/>
    <col min="9468" max="9468" width="13.85546875" style="17" customWidth="1"/>
    <col min="9469" max="9469" width="11.140625" style="17" customWidth="1"/>
    <col min="9470" max="9470" width="12.42578125" style="17" customWidth="1"/>
    <col min="9471" max="9471" width="11.140625" style="17" customWidth="1"/>
    <col min="9472" max="9472" width="15" style="17" customWidth="1"/>
    <col min="9473" max="9473" width="11.7109375" style="17" customWidth="1"/>
    <col min="9474" max="9474" width="7.5703125" style="17" customWidth="1"/>
    <col min="9475" max="9475" width="8.42578125" style="17" customWidth="1"/>
    <col min="9476" max="9476" width="6.42578125" style="17" customWidth="1"/>
    <col min="9477" max="9477" width="10.7109375" style="17" customWidth="1"/>
    <col min="9478" max="9717" width="15.7109375" style="17" customWidth="1"/>
    <col min="9718" max="9718" width="19.7109375" style="17" customWidth="1"/>
    <col min="9719" max="9719" width="16.85546875" style="17" customWidth="1"/>
    <col min="9720" max="9720" width="14.5703125" style="17"/>
    <col min="9721" max="9721" width="17.42578125" style="17" customWidth="1"/>
    <col min="9722" max="9723" width="11.42578125" style="17" customWidth="1"/>
    <col min="9724" max="9724" width="13.85546875" style="17" customWidth="1"/>
    <col min="9725" max="9725" width="11.140625" style="17" customWidth="1"/>
    <col min="9726" max="9726" width="12.42578125" style="17" customWidth="1"/>
    <col min="9727" max="9727" width="11.140625" style="17" customWidth="1"/>
    <col min="9728" max="9728" width="15" style="17" customWidth="1"/>
    <col min="9729" max="9729" width="11.7109375" style="17" customWidth="1"/>
    <col min="9730" max="9730" width="7.5703125" style="17" customWidth="1"/>
    <col min="9731" max="9731" width="8.42578125" style="17" customWidth="1"/>
    <col min="9732" max="9732" width="6.42578125" style="17" customWidth="1"/>
    <col min="9733" max="9733" width="10.7109375" style="17" customWidth="1"/>
    <col min="9734" max="9973" width="15.7109375" style="17" customWidth="1"/>
    <col min="9974" max="9974" width="19.7109375" style="17" customWidth="1"/>
    <col min="9975" max="9975" width="16.85546875" style="17" customWidth="1"/>
    <col min="9976" max="9976" width="14.5703125" style="17"/>
    <col min="9977" max="9977" width="17.42578125" style="17" customWidth="1"/>
    <col min="9978" max="9979" width="11.42578125" style="17" customWidth="1"/>
    <col min="9980" max="9980" width="13.85546875" style="17" customWidth="1"/>
    <col min="9981" max="9981" width="11.140625" style="17" customWidth="1"/>
    <col min="9982" max="9982" width="12.42578125" style="17" customWidth="1"/>
    <col min="9983" max="9983" width="11.140625" style="17" customWidth="1"/>
    <col min="9984" max="9984" width="15" style="17" customWidth="1"/>
    <col min="9985" max="9985" width="11.7109375" style="17" customWidth="1"/>
    <col min="9986" max="9986" width="7.5703125" style="17" customWidth="1"/>
    <col min="9987" max="9987" width="8.42578125" style="17" customWidth="1"/>
    <col min="9988" max="9988" width="6.42578125" style="17" customWidth="1"/>
    <col min="9989" max="9989" width="10.7109375" style="17" customWidth="1"/>
    <col min="9990" max="10229" width="15.7109375" style="17" customWidth="1"/>
    <col min="10230" max="10230" width="19.7109375" style="17" customWidth="1"/>
    <col min="10231" max="10231" width="16.85546875" style="17" customWidth="1"/>
    <col min="10232" max="10232" width="14.5703125" style="17"/>
    <col min="10233" max="10233" width="17.42578125" style="17" customWidth="1"/>
    <col min="10234" max="10235" width="11.42578125" style="17" customWidth="1"/>
    <col min="10236" max="10236" width="13.85546875" style="17" customWidth="1"/>
    <col min="10237" max="10237" width="11.140625" style="17" customWidth="1"/>
    <col min="10238" max="10238" width="12.42578125" style="17" customWidth="1"/>
    <col min="10239" max="10239" width="11.140625" style="17" customWidth="1"/>
    <col min="10240" max="10240" width="15" style="17" customWidth="1"/>
    <col min="10241" max="10241" width="11.7109375" style="17" customWidth="1"/>
    <col min="10242" max="10242" width="7.5703125" style="17" customWidth="1"/>
    <col min="10243" max="10243" width="8.42578125" style="17" customWidth="1"/>
    <col min="10244" max="10244" width="6.42578125" style="17" customWidth="1"/>
    <col min="10245" max="10245" width="10.7109375" style="17" customWidth="1"/>
    <col min="10246" max="10485" width="15.7109375" style="17" customWidth="1"/>
    <col min="10486" max="10486" width="19.7109375" style="17" customWidth="1"/>
    <col min="10487" max="10487" width="16.85546875" style="17" customWidth="1"/>
    <col min="10488" max="10488" width="14.5703125" style="17"/>
    <col min="10489" max="10489" width="17.42578125" style="17" customWidth="1"/>
    <col min="10490" max="10491" width="11.42578125" style="17" customWidth="1"/>
    <col min="10492" max="10492" width="13.85546875" style="17" customWidth="1"/>
    <col min="10493" max="10493" width="11.140625" style="17" customWidth="1"/>
    <col min="10494" max="10494" width="12.42578125" style="17" customWidth="1"/>
    <col min="10495" max="10495" width="11.140625" style="17" customWidth="1"/>
    <col min="10496" max="10496" width="15" style="17" customWidth="1"/>
    <col min="10497" max="10497" width="11.7109375" style="17" customWidth="1"/>
    <col min="10498" max="10498" width="7.5703125" style="17" customWidth="1"/>
    <col min="10499" max="10499" width="8.42578125" style="17" customWidth="1"/>
    <col min="10500" max="10500" width="6.42578125" style="17" customWidth="1"/>
    <col min="10501" max="10501" width="10.7109375" style="17" customWidth="1"/>
    <col min="10502" max="10741" width="15.7109375" style="17" customWidth="1"/>
    <col min="10742" max="10742" width="19.7109375" style="17" customWidth="1"/>
    <col min="10743" max="10743" width="16.85546875" style="17" customWidth="1"/>
    <col min="10744" max="10744" width="14.5703125" style="17"/>
    <col min="10745" max="10745" width="17.42578125" style="17" customWidth="1"/>
    <col min="10746" max="10747" width="11.42578125" style="17" customWidth="1"/>
    <col min="10748" max="10748" width="13.85546875" style="17" customWidth="1"/>
    <col min="10749" max="10749" width="11.140625" style="17" customWidth="1"/>
    <col min="10750" max="10750" width="12.42578125" style="17" customWidth="1"/>
    <col min="10751" max="10751" width="11.140625" style="17" customWidth="1"/>
    <col min="10752" max="10752" width="15" style="17" customWidth="1"/>
    <col min="10753" max="10753" width="11.7109375" style="17" customWidth="1"/>
    <col min="10754" max="10754" width="7.5703125" style="17" customWidth="1"/>
    <col min="10755" max="10755" width="8.42578125" style="17" customWidth="1"/>
    <col min="10756" max="10756" width="6.42578125" style="17" customWidth="1"/>
    <col min="10757" max="10757" width="10.7109375" style="17" customWidth="1"/>
    <col min="10758" max="10997" width="15.7109375" style="17" customWidth="1"/>
    <col min="10998" max="10998" width="19.7109375" style="17" customWidth="1"/>
    <col min="10999" max="10999" width="16.85546875" style="17" customWidth="1"/>
    <col min="11000" max="11000" width="14.5703125" style="17"/>
    <col min="11001" max="11001" width="17.42578125" style="17" customWidth="1"/>
    <col min="11002" max="11003" width="11.42578125" style="17" customWidth="1"/>
    <col min="11004" max="11004" width="13.85546875" style="17" customWidth="1"/>
    <col min="11005" max="11005" width="11.140625" style="17" customWidth="1"/>
    <col min="11006" max="11006" width="12.42578125" style="17" customWidth="1"/>
    <col min="11007" max="11007" width="11.140625" style="17" customWidth="1"/>
    <col min="11008" max="11008" width="15" style="17" customWidth="1"/>
    <col min="11009" max="11009" width="11.7109375" style="17" customWidth="1"/>
    <col min="11010" max="11010" width="7.5703125" style="17" customWidth="1"/>
    <col min="11011" max="11011" width="8.42578125" style="17" customWidth="1"/>
    <col min="11012" max="11012" width="6.42578125" style="17" customWidth="1"/>
    <col min="11013" max="11013" width="10.7109375" style="17" customWidth="1"/>
    <col min="11014" max="11253" width="15.7109375" style="17" customWidth="1"/>
    <col min="11254" max="11254" width="19.7109375" style="17" customWidth="1"/>
    <col min="11255" max="11255" width="16.85546875" style="17" customWidth="1"/>
    <col min="11256" max="11256" width="14.5703125" style="17"/>
    <col min="11257" max="11257" width="17.42578125" style="17" customWidth="1"/>
    <col min="11258" max="11259" width="11.42578125" style="17" customWidth="1"/>
    <col min="11260" max="11260" width="13.85546875" style="17" customWidth="1"/>
    <col min="11261" max="11261" width="11.140625" style="17" customWidth="1"/>
    <col min="11262" max="11262" width="12.42578125" style="17" customWidth="1"/>
    <col min="11263" max="11263" width="11.140625" style="17" customWidth="1"/>
    <col min="11264" max="11264" width="15" style="17" customWidth="1"/>
    <col min="11265" max="11265" width="11.7109375" style="17" customWidth="1"/>
    <col min="11266" max="11266" width="7.5703125" style="17" customWidth="1"/>
    <col min="11267" max="11267" width="8.42578125" style="17" customWidth="1"/>
    <col min="11268" max="11268" width="6.42578125" style="17" customWidth="1"/>
    <col min="11269" max="11269" width="10.7109375" style="17" customWidth="1"/>
    <col min="11270" max="11509" width="15.7109375" style="17" customWidth="1"/>
    <col min="11510" max="11510" width="19.7109375" style="17" customWidth="1"/>
    <col min="11511" max="11511" width="16.85546875" style="17" customWidth="1"/>
    <col min="11512" max="11512" width="14.5703125" style="17"/>
    <col min="11513" max="11513" width="17.42578125" style="17" customWidth="1"/>
    <col min="11514" max="11515" width="11.42578125" style="17" customWidth="1"/>
    <col min="11516" max="11516" width="13.85546875" style="17" customWidth="1"/>
    <col min="11517" max="11517" width="11.140625" style="17" customWidth="1"/>
    <col min="11518" max="11518" width="12.42578125" style="17" customWidth="1"/>
    <col min="11519" max="11519" width="11.140625" style="17" customWidth="1"/>
    <col min="11520" max="11520" width="15" style="17" customWidth="1"/>
    <col min="11521" max="11521" width="11.7109375" style="17" customWidth="1"/>
    <col min="11522" max="11522" width="7.5703125" style="17" customWidth="1"/>
    <col min="11523" max="11523" width="8.42578125" style="17" customWidth="1"/>
    <col min="11524" max="11524" width="6.42578125" style="17" customWidth="1"/>
    <col min="11525" max="11525" width="10.7109375" style="17" customWidth="1"/>
    <col min="11526" max="11765" width="15.7109375" style="17" customWidth="1"/>
    <col min="11766" max="11766" width="19.7109375" style="17" customWidth="1"/>
    <col min="11767" max="11767" width="16.85546875" style="17" customWidth="1"/>
    <col min="11768" max="11768" width="14.5703125" style="17"/>
    <col min="11769" max="11769" width="17.42578125" style="17" customWidth="1"/>
    <col min="11770" max="11771" width="11.42578125" style="17" customWidth="1"/>
    <col min="11772" max="11772" width="13.85546875" style="17" customWidth="1"/>
    <col min="11773" max="11773" width="11.140625" style="17" customWidth="1"/>
    <col min="11774" max="11774" width="12.42578125" style="17" customWidth="1"/>
    <col min="11775" max="11775" width="11.140625" style="17" customWidth="1"/>
    <col min="11776" max="11776" width="15" style="17" customWidth="1"/>
    <col min="11777" max="11777" width="11.7109375" style="17" customWidth="1"/>
    <col min="11778" max="11778" width="7.5703125" style="17" customWidth="1"/>
    <col min="11779" max="11779" width="8.42578125" style="17" customWidth="1"/>
    <col min="11780" max="11780" width="6.42578125" style="17" customWidth="1"/>
    <col min="11781" max="11781" width="10.7109375" style="17" customWidth="1"/>
    <col min="11782" max="12021" width="15.7109375" style="17" customWidth="1"/>
    <col min="12022" max="12022" width="19.7109375" style="17" customWidth="1"/>
    <col min="12023" max="12023" width="16.85546875" style="17" customWidth="1"/>
    <col min="12024" max="12024" width="14.5703125" style="17"/>
    <col min="12025" max="12025" width="17.42578125" style="17" customWidth="1"/>
    <col min="12026" max="12027" width="11.42578125" style="17" customWidth="1"/>
    <col min="12028" max="12028" width="13.85546875" style="17" customWidth="1"/>
    <col min="12029" max="12029" width="11.140625" style="17" customWidth="1"/>
    <col min="12030" max="12030" width="12.42578125" style="17" customWidth="1"/>
    <col min="12031" max="12031" width="11.140625" style="17" customWidth="1"/>
    <col min="12032" max="12032" width="15" style="17" customWidth="1"/>
    <col min="12033" max="12033" width="11.7109375" style="17" customWidth="1"/>
    <col min="12034" max="12034" width="7.5703125" style="17" customWidth="1"/>
    <col min="12035" max="12035" width="8.42578125" style="17" customWidth="1"/>
    <col min="12036" max="12036" width="6.42578125" style="17" customWidth="1"/>
    <col min="12037" max="12037" width="10.7109375" style="17" customWidth="1"/>
    <col min="12038" max="12277" width="15.7109375" style="17" customWidth="1"/>
    <col min="12278" max="12278" width="19.7109375" style="17" customWidth="1"/>
    <col min="12279" max="12279" width="16.85546875" style="17" customWidth="1"/>
    <col min="12280" max="12280" width="14.5703125" style="17"/>
    <col min="12281" max="12281" width="17.42578125" style="17" customWidth="1"/>
    <col min="12282" max="12283" width="11.42578125" style="17" customWidth="1"/>
    <col min="12284" max="12284" width="13.85546875" style="17" customWidth="1"/>
    <col min="12285" max="12285" width="11.140625" style="17" customWidth="1"/>
    <col min="12286" max="12286" width="12.42578125" style="17" customWidth="1"/>
    <col min="12287" max="12287" width="11.140625" style="17" customWidth="1"/>
    <col min="12288" max="12288" width="15" style="17" customWidth="1"/>
    <col min="12289" max="12289" width="11.7109375" style="17" customWidth="1"/>
    <col min="12290" max="12290" width="7.5703125" style="17" customWidth="1"/>
    <col min="12291" max="12291" width="8.42578125" style="17" customWidth="1"/>
    <col min="12292" max="12292" width="6.42578125" style="17" customWidth="1"/>
    <col min="12293" max="12293" width="10.7109375" style="17" customWidth="1"/>
    <col min="12294" max="12533" width="15.7109375" style="17" customWidth="1"/>
    <col min="12534" max="12534" width="19.7109375" style="17" customWidth="1"/>
    <col min="12535" max="12535" width="16.85546875" style="17" customWidth="1"/>
    <col min="12536" max="12536" width="14.5703125" style="17"/>
    <col min="12537" max="12537" width="17.42578125" style="17" customWidth="1"/>
    <col min="12538" max="12539" width="11.42578125" style="17" customWidth="1"/>
    <col min="12540" max="12540" width="13.85546875" style="17" customWidth="1"/>
    <col min="12541" max="12541" width="11.140625" style="17" customWidth="1"/>
    <col min="12542" max="12542" width="12.42578125" style="17" customWidth="1"/>
    <col min="12543" max="12543" width="11.140625" style="17" customWidth="1"/>
    <col min="12544" max="12544" width="15" style="17" customWidth="1"/>
    <col min="12545" max="12545" width="11.7109375" style="17" customWidth="1"/>
    <col min="12546" max="12546" width="7.5703125" style="17" customWidth="1"/>
    <col min="12547" max="12547" width="8.42578125" style="17" customWidth="1"/>
    <col min="12548" max="12548" width="6.42578125" style="17" customWidth="1"/>
    <col min="12549" max="12549" width="10.7109375" style="17" customWidth="1"/>
    <col min="12550" max="12789" width="15.7109375" style="17" customWidth="1"/>
    <col min="12790" max="12790" width="19.7109375" style="17" customWidth="1"/>
    <col min="12791" max="12791" width="16.85546875" style="17" customWidth="1"/>
    <col min="12792" max="12792" width="14.5703125" style="17"/>
    <col min="12793" max="12793" width="17.42578125" style="17" customWidth="1"/>
    <col min="12794" max="12795" width="11.42578125" style="17" customWidth="1"/>
    <col min="12796" max="12796" width="13.85546875" style="17" customWidth="1"/>
    <col min="12797" max="12797" width="11.140625" style="17" customWidth="1"/>
    <col min="12798" max="12798" width="12.42578125" style="17" customWidth="1"/>
    <col min="12799" max="12799" width="11.140625" style="17" customWidth="1"/>
    <col min="12800" max="12800" width="15" style="17" customWidth="1"/>
    <col min="12801" max="12801" width="11.7109375" style="17" customWidth="1"/>
    <col min="12802" max="12802" width="7.5703125" style="17" customWidth="1"/>
    <col min="12803" max="12803" width="8.42578125" style="17" customWidth="1"/>
    <col min="12804" max="12804" width="6.42578125" style="17" customWidth="1"/>
    <col min="12805" max="12805" width="10.7109375" style="17" customWidth="1"/>
    <col min="12806" max="13045" width="15.7109375" style="17" customWidth="1"/>
    <col min="13046" max="13046" width="19.7109375" style="17" customWidth="1"/>
    <col min="13047" max="13047" width="16.85546875" style="17" customWidth="1"/>
    <col min="13048" max="13048" width="14.5703125" style="17"/>
    <col min="13049" max="13049" width="17.42578125" style="17" customWidth="1"/>
    <col min="13050" max="13051" width="11.42578125" style="17" customWidth="1"/>
    <col min="13052" max="13052" width="13.85546875" style="17" customWidth="1"/>
    <col min="13053" max="13053" width="11.140625" style="17" customWidth="1"/>
    <col min="13054" max="13054" width="12.42578125" style="17" customWidth="1"/>
    <col min="13055" max="13055" width="11.140625" style="17" customWidth="1"/>
    <col min="13056" max="13056" width="15" style="17" customWidth="1"/>
    <col min="13057" max="13057" width="11.7109375" style="17" customWidth="1"/>
    <col min="13058" max="13058" width="7.5703125" style="17" customWidth="1"/>
    <col min="13059" max="13059" width="8.42578125" style="17" customWidth="1"/>
    <col min="13060" max="13060" width="6.42578125" style="17" customWidth="1"/>
    <col min="13061" max="13061" width="10.7109375" style="17" customWidth="1"/>
    <col min="13062" max="13301" width="15.7109375" style="17" customWidth="1"/>
    <col min="13302" max="13302" width="19.7109375" style="17" customWidth="1"/>
    <col min="13303" max="13303" width="16.85546875" style="17" customWidth="1"/>
    <col min="13304" max="13304" width="14.5703125" style="17"/>
    <col min="13305" max="13305" width="17.42578125" style="17" customWidth="1"/>
    <col min="13306" max="13307" width="11.42578125" style="17" customWidth="1"/>
    <col min="13308" max="13308" width="13.85546875" style="17" customWidth="1"/>
    <col min="13309" max="13309" width="11.140625" style="17" customWidth="1"/>
    <col min="13310" max="13310" width="12.42578125" style="17" customWidth="1"/>
    <col min="13311" max="13311" width="11.140625" style="17" customWidth="1"/>
    <col min="13312" max="13312" width="15" style="17" customWidth="1"/>
    <col min="13313" max="13313" width="11.7109375" style="17" customWidth="1"/>
    <col min="13314" max="13314" width="7.5703125" style="17" customWidth="1"/>
    <col min="13315" max="13315" width="8.42578125" style="17" customWidth="1"/>
    <col min="13316" max="13316" width="6.42578125" style="17" customWidth="1"/>
    <col min="13317" max="13317" width="10.7109375" style="17" customWidth="1"/>
    <col min="13318" max="13557" width="15.7109375" style="17" customWidth="1"/>
    <col min="13558" max="13558" width="19.7109375" style="17" customWidth="1"/>
    <col min="13559" max="13559" width="16.85546875" style="17" customWidth="1"/>
    <col min="13560" max="13560" width="14.5703125" style="17"/>
    <col min="13561" max="13561" width="17.42578125" style="17" customWidth="1"/>
    <col min="13562" max="13563" width="11.42578125" style="17" customWidth="1"/>
    <col min="13564" max="13564" width="13.85546875" style="17" customWidth="1"/>
    <col min="13565" max="13565" width="11.140625" style="17" customWidth="1"/>
    <col min="13566" max="13566" width="12.42578125" style="17" customWidth="1"/>
    <col min="13567" max="13567" width="11.140625" style="17" customWidth="1"/>
    <col min="13568" max="13568" width="15" style="17" customWidth="1"/>
    <col min="13569" max="13569" width="11.7109375" style="17" customWidth="1"/>
    <col min="13570" max="13570" width="7.5703125" style="17" customWidth="1"/>
    <col min="13571" max="13571" width="8.42578125" style="17" customWidth="1"/>
    <col min="13572" max="13572" width="6.42578125" style="17" customWidth="1"/>
    <col min="13573" max="13573" width="10.7109375" style="17" customWidth="1"/>
    <col min="13574" max="13813" width="15.7109375" style="17" customWidth="1"/>
    <col min="13814" max="13814" width="19.7109375" style="17" customWidth="1"/>
    <col min="13815" max="13815" width="16.85546875" style="17" customWidth="1"/>
    <col min="13816" max="13816" width="14.5703125" style="17"/>
    <col min="13817" max="13817" width="17.42578125" style="17" customWidth="1"/>
    <col min="13818" max="13819" width="11.42578125" style="17" customWidth="1"/>
    <col min="13820" max="13820" width="13.85546875" style="17" customWidth="1"/>
    <col min="13821" max="13821" width="11.140625" style="17" customWidth="1"/>
    <col min="13822" max="13822" width="12.42578125" style="17" customWidth="1"/>
    <col min="13823" max="13823" width="11.140625" style="17" customWidth="1"/>
    <col min="13824" max="13824" width="15" style="17" customWidth="1"/>
    <col min="13825" max="13825" width="11.7109375" style="17" customWidth="1"/>
    <col min="13826" max="13826" width="7.5703125" style="17" customWidth="1"/>
    <col min="13827" max="13827" width="8.42578125" style="17" customWidth="1"/>
    <col min="13828" max="13828" width="6.42578125" style="17" customWidth="1"/>
    <col min="13829" max="13829" width="10.7109375" style="17" customWidth="1"/>
    <col min="13830" max="14069" width="15.7109375" style="17" customWidth="1"/>
    <col min="14070" max="14070" width="19.7109375" style="17" customWidth="1"/>
    <col min="14071" max="14071" width="16.85546875" style="17" customWidth="1"/>
    <col min="14072" max="14072" width="14.5703125" style="17"/>
    <col min="14073" max="14073" width="17.42578125" style="17" customWidth="1"/>
    <col min="14074" max="14075" width="11.42578125" style="17" customWidth="1"/>
    <col min="14076" max="14076" width="13.85546875" style="17" customWidth="1"/>
    <col min="14077" max="14077" width="11.140625" style="17" customWidth="1"/>
    <col min="14078" max="14078" width="12.42578125" style="17" customWidth="1"/>
    <col min="14079" max="14079" width="11.140625" style="17" customWidth="1"/>
    <col min="14080" max="14080" width="15" style="17" customWidth="1"/>
    <col min="14081" max="14081" width="11.7109375" style="17" customWidth="1"/>
    <col min="14082" max="14082" width="7.5703125" style="17" customWidth="1"/>
    <col min="14083" max="14083" width="8.42578125" style="17" customWidth="1"/>
    <col min="14084" max="14084" width="6.42578125" style="17" customWidth="1"/>
    <col min="14085" max="14085" width="10.7109375" style="17" customWidth="1"/>
    <col min="14086" max="14325" width="15.7109375" style="17" customWidth="1"/>
    <col min="14326" max="14326" width="19.7109375" style="17" customWidth="1"/>
    <col min="14327" max="14327" width="16.85546875" style="17" customWidth="1"/>
    <col min="14328" max="14328" width="14.5703125" style="17"/>
    <col min="14329" max="14329" width="17.42578125" style="17" customWidth="1"/>
    <col min="14330" max="14331" width="11.42578125" style="17" customWidth="1"/>
    <col min="14332" max="14332" width="13.85546875" style="17" customWidth="1"/>
    <col min="14333" max="14333" width="11.140625" style="17" customWidth="1"/>
    <col min="14334" max="14334" width="12.42578125" style="17" customWidth="1"/>
    <col min="14335" max="14335" width="11.140625" style="17" customWidth="1"/>
    <col min="14336" max="14336" width="15" style="17" customWidth="1"/>
    <col min="14337" max="14337" width="11.7109375" style="17" customWidth="1"/>
    <col min="14338" max="14338" width="7.5703125" style="17" customWidth="1"/>
    <col min="14339" max="14339" width="8.42578125" style="17" customWidth="1"/>
    <col min="14340" max="14340" width="6.42578125" style="17" customWidth="1"/>
    <col min="14341" max="14341" width="10.7109375" style="17" customWidth="1"/>
    <col min="14342" max="14581" width="15.7109375" style="17" customWidth="1"/>
    <col min="14582" max="14582" width="19.7109375" style="17" customWidth="1"/>
    <col min="14583" max="14583" width="16.85546875" style="17" customWidth="1"/>
    <col min="14584" max="14584" width="14.5703125" style="17"/>
    <col min="14585" max="14585" width="17.42578125" style="17" customWidth="1"/>
    <col min="14586" max="14587" width="11.42578125" style="17" customWidth="1"/>
    <col min="14588" max="14588" width="13.85546875" style="17" customWidth="1"/>
    <col min="14589" max="14589" width="11.140625" style="17" customWidth="1"/>
    <col min="14590" max="14590" width="12.42578125" style="17" customWidth="1"/>
    <col min="14591" max="14591" width="11.140625" style="17" customWidth="1"/>
    <col min="14592" max="14592" width="15" style="17" customWidth="1"/>
    <col min="14593" max="14593" width="11.7109375" style="17" customWidth="1"/>
    <col min="14594" max="14594" width="7.5703125" style="17" customWidth="1"/>
    <col min="14595" max="14595" width="8.42578125" style="17" customWidth="1"/>
    <col min="14596" max="14596" width="6.42578125" style="17" customWidth="1"/>
    <col min="14597" max="14597" width="10.7109375" style="17" customWidth="1"/>
    <col min="14598" max="14837" width="15.7109375" style="17" customWidth="1"/>
    <col min="14838" max="14838" width="19.7109375" style="17" customWidth="1"/>
    <col min="14839" max="14839" width="16.85546875" style="17" customWidth="1"/>
    <col min="14840" max="14840" width="14.5703125" style="17"/>
    <col min="14841" max="14841" width="17.42578125" style="17" customWidth="1"/>
    <col min="14842" max="14843" width="11.42578125" style="17" customWidth="1"/>
    <col min="14844" max="14844" width="13.85546875" style="17" customWidth="1"/>
    <col min="14845" max="14845" width="11.140625" style="17" customWidth="1"/>
    <col min="14846" max="14846" width="12.42578125" style="17" customWidth="1"/>
    <col min="14847" max="14847" width="11.140625" style="17" customWidth="1"/>
    <col min="14848" max="14848" width="15" style="17" customWidth="1"/>
    <col min="14849" max="14849" width="11.7109375" style="17" customWidth="1"/>
    <col min="14850" max="14850" width="7.5703125" style="17" customWidth="1"/>
    <col min="14851" max="14851" width="8.42578125" style="17" customWidth="1"/>
    <col min="14852" max="14852" width="6.42578125" style="17" customWidth="1"/>
    <col min="14853" max="14853" width="10.7109375" style="17" customWidth="1"/>
    <col min="14854" max="15093" width="15.7109375" style="17" customWidth="1"/>
    <col min="15094" max="15094" width="19.7109375" style="17" customWidth="1"/>
    <col min="15095" max="15095" width="16.85546875" style="17" customWidth="1"/>
    <col min="15096" max="15096" width="14.5703125" style="17"/>
    <col min="15097" max="15097" width="17.42578125" style="17" customWidth="1"/>
    <col min="15098" max="15099" width="11.42578125" style="17" customWidth="1"/>
    <col min="15100" max="15100" width="13.85546875" style="17" customWidth="1"/>
    <col min="15101" max="15101" width="11.140625" style="17" customWidth="1"/>
    <col min="15102" max="15102" width="12.42578125" style="17" customWidth="1"/>
    <col min="15103" max="15103" width="11.140625" style="17" customWidth="1"/>
    <col min="15104" max="15104" width="15" style="17" customWidth="1"/>
    <col min="15105" max="15105" width="11.7109375" style="17" customWidth="1"/>
    <col min="15106" max="15106" width="7.5703125" style="17" customWidth="1"/>
    <col min="15107" max="15107" width="8.42578125" style="17" customWidth="1"/>
    <col min="15108" max="15108" width="6.42578125" style="17" customWidth="1"/>
    <col min="15109" max="15109" width="10.7109375" style="17" customWidth="1"/>
    <col min="15110" max="15349" width="15.7109375" style="17" customWidth="1"/>
    <col min="15350" max="15350" width="19.7109375" style="17" customWidth="1"/>
    <col min="15351" max="15351" width="16.85546875" style="17" customWidth="1"/>
    <col min="15352" max="15352" width="14.5703125" style="17"/>
    <col min="15353" max="15353" width="17.42578125" style="17" customWidth="1"/>
    <col min="15354" max="15355" width="11.42578125" style="17" customWidth="1"/>
    <col min="15356" max="15356" width="13.85546875" style="17" customWidth="1"/>
    <col min="15357" max="15357" width="11.140625" style="17" customWidth="1"/>
    <col min="15358" max="15358" width="12.42578125" style="17" customWidth="1"/>
    <col min="15359" max="15359" width="11.140625" style="17" customWidth="1"/>
    <col min="15360" max="15360" width="15" style="17" customWidth="1"/>
    <col min="15361" max="15361" width="11.7109375" style="17" customWidth="1"/>
    <col min="15362" max="15362" width="7.5703125" style="17" customWidth="1"/>
    <col min="15363" max="15363" width="8.42578125" style="17" customWidth="1"/>
    <col min="15364" max="15364" width="6.42578125" style="17" customWidth="1"/>
    <col min="15365" max="15365" width="10.7109375" style="17" customWidth="1"/>
    <col min="15366" max="15605" width="15.7109375" style="17" customWidth="1"/>
    <col min="15606" max="15606" width="19.7109375" style="17" customWidth="1"/>
    <col min="15607" max="15607" width="16.85546875" style="17" customWidth="1"/>
    <col min="15608" max="15608" width="14.5703125" style="17"/>
    <col min="15609" max="15609" width="17.42578125" style="17" customWidth="1"/>
    <col min="15610" max="15611" width="11.42578125" style="17" customWidth="1"/>
    <col min="15612" max="15612" width="13.85546875" style="17" customWidth="1"/>
    <col min="15613" max="15613" width="11.140625" style="17" customWidth="1"/>
    <col min="15614" max="15614" width="12.42578125" style="17" customWidth="1"/>
    <col min="15615" max="15615" width="11.140625" style="17" customWidth="1"/>
    <col min="15616" max="15616" width="15" style="17" customWidth="1"/>
    <col min="15617" max="15617" width="11.7109375" style="17" customWidth="1"/>
    <col min="15618" max="15618" width="7.5703125" style="17" customWidth="1"/>
    <col min="15619" max="15619" width="8.42578125" style="17" customWidth="1"/>
    <col min="15620" max="15620" width="6.42578125" style="17" customWidth="1"/>
    <col min="15621" max="15621" width="10.7109375" style="17" customWidth="1"/>
    <col min="15622" max="15861" width="15.7109375" style="17" customWidth="1"/>
    <col min="15862" max="15862" width="19.7109375" style="17" customWidth="1"/>
    <col min="15863" max="15863" width="16.85546875" style="17" customWidth="1"/>
    <col min="15864" max="15864" width="14.5703125" style="17"/>
    <col min="15865" max="15865" width="17.42578125" style="17" customWidth="1"/>
    <col min="15866" max="15867" width="11.42578125" style="17" customWidth="1"/>
    <col min="15868" max="15868" width="13.85546875" style="17" customWidth="1"/>
    <col min="15869" max="15869" width="11.140625" style="17" customWidth="1"/>
    <col min="15870" max="15870" width="12.42578125" style="17" customWidth="1"/>
    <col min="15871" max="15871" width="11.140625" style="17" customWidth="1"/>
    <col min="15872" max="15872" width="15" style="17" customWidth="1"/>
    <col min="15873" max="15873" width="11.7109375" style="17" customWidth="1"/>
    <col min="15874" max="15874" width="7.5703125" style="17" customWidth="1"/>
    <col min="15875" max="15875" width="8.42578125" style="17" customWidth="1"/>
    <col min="15876" max="15876" width="6.42578125" style="17" customWidth="1"/>
    <col min="15877" max="15877" width="10.7109375" style="17" customWidth="1"/>
    <col min="15878" max="16117" width="15.7109375" style="17" customWidth="1"/>
    <col min="16118" max="16118" width="19.7109375" style="17" customWidth="1"/>
    <col min="16119" max="16119" width="16.85546875" style="17" customWidth="1"/>
    <col min="16120" max="16120" width="14.5703125" style="17"/>
    <col min="16121" max="16121" width="17.42578125" style="17" customWidth="1"/>
    <col min="16122" max="16123" width="11.42578125" style="17" customWidth="1"/>
    <col min="16124" max="16124" width="13.85546875" style="17" customWidth="1"/>
    <col min="16125" max="16125" width="11.140625" style="17" customWidth="1"/>
    <col min="16126" max="16126" width="12.42578125" style="17" customWidth="1"/>
    <col min="16127" max="16127" width="11.140625" style="17" customWidth="1"/>
    <col min="16128" max="16128" width="15" style="17" customWidth="1"/>
    <col min="16129" max="16129" width="11.7109375" style="17" customWidth="1"/>
    <col min="16130" max="16130" width="7.5703125" style="17" customWidth="1"/>
    <col min="16131" max="16131" width="8.42578125" style="17" customWidth="1"/>
    <col min="16132" max="16132" width="6.42578125" style="17" customWidth="1"/>
    <col min="16133" max="16133" width="10.7109375" style="17" customWidth="1"/>
    <col min="16134" max="16373" width="15.7109375" style="17" customWidth="1"/>
    <col min="16374" max="16374" width="19.7109375" style="17" customWidth="1"/>
    <col min="16375" max="16384" width="16.85546875" style="17" customWidth="1"/>
  </cols>
  <sheetData>
    <row r="1" spans="1:20" ht="33.75" customHeight="1" thickBot="1">
      <c r="A1" s="861" t="s">
        <v>289</v>
      </c>
      <c r="B1" s="861"/>
      <c r="C1" s="861"/>
      <c r="D1" s="861"/>
      <c r="E1" s="861"/>
      <c r="F1" s="861"/>
      <c r="G1" s="861"/>
      <c r="H1" s="861"/>
      <c r="I1" s="861"/>
      <c r="J1" s="861"/>
      <c r="K1" s="861"/>
      <c r="L1" s="861"/>
      <c r="M1" s="861"/>
      <c r="N1" s="861"/>
      <c r="O1" s="59"/>
      <c r="P1" s="59"/>
      <c r="Q1" s="59"/>
      <c r="R1" s="59"/>
      <c r="S1" s="59"/>
      <c r="T1" s="59"/>
    </row>
    <row r="2" spans="1:20" ht="87.75" customHeight="1" thickBot="1">
      <c r="A2" s="21" t="s">
        <v>68</v>
      </c>
      <c r="B2" s="21" t="s">
        <v>32</v>
      </c>
      <c r="C2" s="21" t="s">
        <v>187</v>
      </c>
      <c r="D2" s="21" t="s">
        <v>81</v>
      </c>
      <c r="E2" s="21" t="s">
        <v>82</v>
      </c>
      <c r="F2" s="21" t="s">
        <v>83</v>
      </c>
      <c r="G2" s="21" t="s">
        <v>84</v>
      </c>
      <c r="H2" s="21" t="s">
        <v>85</v>
      </c>
      <c r="I2" s="21" t="s">
        <v>181</v>
      </c>
      <c r="J2" s="21" t="s">
        <v>86</v>
      </c>
      <c r="K2" s="21" t="s">
        <v>87</v>
      </c>
      <c r="L2" s="21" t="s">
        <v>182</v>
      </c>
      <c r="M2" s="21" t="s">
        <v>88</v>
      </c>
      <c r="N2" s="21" t="s">
        <v>89</v>
      </c>
      <c r="O2" s="80"/>
      <c r="P2" s="80"/>
      <c r="Q2" s="80"/>
      <c r="R2" s="80"/>
      <c r="S2" s="80"/>
      <c r="T2" s="80"/>
    </row>
    <row r="3" spans="1:20" ht="23.1" customHeight="1">
      <c r="A3" s="2">
        <v>1396</v>
      </c>
      <c r="B3" s="153">
        <v>876567</v>
      </c>
      <c r="C3" s="153">
        <v>502484</v>
      </c>
      <c r="D3" s="153">
        <v>28743</v>
      </c>
      <c r="E3" s="153">
        <v>66333</v>
      </c>
      <c r="F3" s="153">
        <v>717</v>
      </c>
      <c r="G3" s="153">
        <v>136286</v>
      </c>
      <c r="H3" s="153">
        <v>138057</v>
      </c>
      <c r="I3" s="153">
        <v>0</v>
      </c>
      <c r="J3" s="153">
        <v>2024</v>
      </c>
      <c r="K3" s="153">
        <v>1666</v>
      </c>
      <c r="L3" s="153">
        <v>0</v>
      </c>
      <c r="M3" s="153">
        <v>0</v>
      </c>
      <c r="N3" s="153">
        <v>257</v>
      </c>
      <c r="O3" s="4"/>
      <c r="P3" s="4"/>
      <c r="Q3" s="4"/>
      <c r="R3" s="4"/>
      <c r="S3" s="4"/>
      <c r="T3" s="4"/>
    </row>
    <row r="4" spans="1:20" ht="23.1" customHeight="1">
      <c r="A4" s="2">
        <v>1397</v>
      </c>
      <c r="B4" s="153">
        <v>961991</v>
      </c>
      <c r="C4" s="153">
        <v>480485</v>
      </c>
      <c r="D4" s="153">
        <v>31138</v>
      </c>
      <c r="E4" s="153">
        <v>59902</v>
      </c>
      <c r="F4" s="153">
        <v>590</v>
      </c>
      <c r="G4" s="153">
        <v>247011</v>
      </c>
      <c r="H4" s="153">
        <v>135176</v>
      </c>
      <c r="I4" s="153">
        <v>0</v>
      </c>
      <c r="J4" s="153">
        <v>1597</v>
      </c>
      <c r="K4" s="153">
        <v>2799</v>
      </c>
      <c r="L4" s="153">
        <v>0</v>
      </c>
      <c r="M4" s="153">
        <v>3288</v>
      </c>
      <c r="N4" s="153">
        <v>5</v>
      </c>
      <c r="O4" s="4"/>
      <c r="P4" s="4"/>
      <c r="Q4" s="4"/>
      <c r="R4" s="4"/>
      <c r="S4" s="4"/>
      <c r="T4" s="4"/>
    </row>
    <row r="5" spans="1:20" ht="23.1" customHeight="1">
      <c r="A5" s="2">
        <v>1398</v>
      </c>
      <c r="B5" s="153">
        <v>1081424</v>
      </c>
      <c r="C5" s="153">
        <v>563403</v>
      </c>
      <c r="D5" s="153">
        <v>35314</v>
      </c>
      <c r="E5" s="153">
        <v>43276</v>
      </c>
      <c r="F5" s="153">
        <v>445</v>
      </c>
      <c r="G5" s="153">
        <v>297091</v>
      </c>
      <c r="H5" s="153">
        <v>128032</v>
      </c>
      <c r="I5" s="153">
        <v>0</v>
      </c>
      <c r="J5" s="153">
        <v>1424</v>
      </c>
      <c r="K5" s="153">
        <v>4171</v>
      </c>
      <c r="L5" s="153">
        <v>0</v>
      </c>
      <c r="M5" s="153">
        <v>8265</v>
      </c>
      <c r="N5" s="153">
        <v>3</v>
      </c>
      <c r="O5" s="4"/>
      <c r="P5" s="4"/>
      <c r="Q5" s="4"/>
      <c r="R5" s="4"/>
      <c r="S5" s="4"/>
      <c r="T5" s="4"/>
    </row>
    <row r="6" spans="1:20" ht="23.1" customHeight="1">
      <c r="A6" s="2">
        <v>1399</v>
      </c>
      <c r="B6" s="153">
        <v>1186661</v>
      </c>
      <c r="C6" s="153">
        <v>655670</v>
      </c>
      <c r="D6" s="153">
        <v>39588</v>
      </c>
      <c r="E6" s="153">
        <v>33695</v>
      </c>
      <c r="F6" s="153">
        <v>386</v>
      </c>
      <c r="G6" s="153">
        <v>327012</v>
      </c>
      <c r="H6" s="153">
        <v>113112</v>
      </c>
      <c r="I6" s="153">
        <v>0</v>
      </c>
      <c r="J6" s="153">
        <v>1333</v>
      </c>
      <c r="K6" s="153">
        <v>4865</v>
      </c>
      <c r="L6" s="153">
        <v>0</v>
      </c>
      <c r="M6" s="153">
        <v>11000</v>
      </c>
      <c r="N6" s="153">
        <v>0</v>
      </c>
      <c r="O6" s="4"/>
      <c r="P6" s="4"/>
      <c r="Q6" s="4"/>
      <c r="R6" s="4"/>
      <c r="S6" s="4"/>
      <c r="T6" s="4"/>
    </row>
    <row r="7" spans="1:20" ht="23.1" customHeight="1">
      <c r="A7" s="2">
        <v>1400</v>
      </c>
      <c r="B7" s="153">
        <v>1496078</v>
      </c>
      <c r="C7" s="153">
        <v>869772</v>
      </c>
      <c r="D7" s="153">
        <v>42606</v>
      </c>
      <c r="E7" s="153">
        <v>30628</v>
      </c>
      <c r="F7" s="153">
        <v>356</v>
      </c>
      <c r="G7" s="153">
        <v>411010</v>
      </c>
      <c r="H7" s="153">
        <v>100870</v>
      </c>
      <c r="I7" s="153">
        <v>395</v>
      </c>
      <c r="J7" s="153">
        <v>1212</v>
      </c>
      <c r="K7" s="153">
        <v>4845</v>
      </c>
      <c r="L7" s="153">
        <v>2</v>
      </c>
      <c r="M7" s="153">
        <v>34382</v>
      </c>
      <c r="N7" s="153">
        <v>0</v>
      </c>
      <c r="O7" s="4"/>
      <c r="P7" s="4"/>
      <c r="Q7" s="4"/>
      <c r="R7" s="4"/>
      <c r="S7" s="4"/>
      <c r="T7" s="4"/>
    </row>
    <row r="8" spans="1:20" ht="23.1" customHeight="1">
      <c r="A8" s="2">
        <v>1401</v>
      </c>
      <c r="B8" s="153">
        <v>1738674</v>
      </c>
      <c r="C8" s="153">
        <v>1052403</v>
      </c>
      <c r="D8" s="153">
        <v>45015</v>
      </c>
      <c r="E8" s="153">
        <v>51485</v>
      </c>
      <c r="F8" s="153">
        <v>322</v>
      </c>
      <c r="G8" s="153">
        <v>454168</v>
      </c>
      <c r="H8" s="153">
        <v>75368</v>
      </c>
      <c r="I8" s="153">
        <v>729</v>
      </c>
      <c r="J8" s="153">
        <v>1138</v>
      </c>
      <c r="K8" s="153">
        <v>4728</v>
      </c>
      <c r="L8" s="153">
        <v>1</v>
      </c>
      <c r="M8" s="153">
        <v>53317</v>
      </c>
      <c r="N8" s="153">
        <v>0</v>
      </c>
      <c r="O8" s="4"/>
      <c r="P8" s="4"/>
      <c r="Q8" s="4"/>
      <c r="R8" s="4"/>
      <c r="S8" s="4"/>
      <c r="T8" s="4"/>
    </row>
    <row r="9" spans="1:20" ht="23.1" customHeight="1" thickBot="1">
      <c r="A9" s="2">
        <v>1402</v>
      </c>
      <c r="B9" s="153">
        <f>SUM(C9:N9)</f>
        <v>1998046</v>
      </c>
      <c r="C9" s="153">
        <f>SUM(C10:C42)</f>
        <v>1233895</v>
      </c>
      <c r="D9" s="153">
        <f>SUM(D10:D42)</f>
        <v>47198</v>
      </c>
      <c r="E9" s="153">
        <f t="shared" ref="E9:N9" si="0">SUM(E10:E42)</f>
        <v>63783</v>
      </c>
      <c r="F9" s="153">
        <f t="shared" si="0"/>
        <v>320</v>
      </c>
      <c r="G9" s="153">
        <f t="shared" si="0"/>
        <v>512489</v>
      </c>
      <c r="H9" s="153">
        <f t="shared" si="0"/>
        <v>60383</v>
      </c>
      <c r="I9" s="153">
        <f t="shared" si="0"/>
        <v>857</v>
      </c>
      <c r="J9" s="153">
        <f t="shared" si="0"/>
        <v>1064</v>
      </c>
      <c r="K9" s="153">
        <f t="shared" si="0"/>
        <v>4750</v>
      </c>
      <c r="L9" s="153">
        <f t="shared" si="0"/>
        <v>1</v>
      </c>
      <c r="M9" s="153">
        <f t="shared" si="0"/>
        <v>73306</v>
      </c>
      <c r="N9" s="153">
        <f t="shared" si="0"/>
        <v>0</v>
      </c>
      <c r="O9" s="4"/>
      <c r="P9" s="23"/>
    </row>
    <row r="10" spans="1:20" ht="23.1" customHeight="1" thickBot="1">
      <c r="A10" s="5" t="s">
        <v>41</v>
      </c>
      <c r="B10" s="706">
        <f>SUM(C10:N10)</f>
        <v>118706</v>
      </c>
      <c r="C10" s="540">
        <v>84784</v>
      </c>
      <c r="D10" s="132">
        <v>2660</v>
      </c>
      <c r="E10" s="540">
        <v>3471</v>
      </c>
      <c r="F10" s="132">
        <v>11</v>
      </c>
      <c r="G10" s="540">
        <v>20179</v>
      </c>
      <c r="H10" s="132">
        <v>2824</v>
      </c>
      <c r="I10" s="540">
        <v>65</v>
      </c>
      <c r="J10" s="132">
        <v>144</v>
      </c>
      <c r="K10" s="540">
        <v>77</v>
      </c>
      <c r="L10" s="732">
        <v>0</v>
      </c>
      <c r="M10" s="540">
        <v>4491</v>
      </c>
      <c r="N10" s="733">
        <v>0</v>
      </c>
      <c r="O10" s="3">
        <f>B10-'7'!C10</f>
        <v>0</v>
      </c>
      <c r="P10" s="23"/>
      <c r="Q10" s="23"/>
      <c r="R10" s="23"/>
    </row>
    <row r="11" spans="1:20" ht="23.1" customHeight="1" thickBot="1">
      <c r="A11" s="6" t="s">
        <v>42</v>
      </c>
      <c r="B11" s="734">
        <f t="shared" ref="B11:B42" si="1">SUM(C11:N11)</f>
        <v>53597</v>
      </c>
      <c r="C11" s="723">
        <v>33465</v>
      </c>
      <c r="D11" s="722">
        <v>1468</v>
      </c>
      <c r="E11" s="723">
        <v>2334</v>
      </c>
      <c r="F11" s="722">
        <v>38</v>
      </c>
      <c r="G11" s="540">
        <v>12782</v>
      </c>
      <c r="H11" s="722">
        <v>1785</v>
      </c>
      <c r="I11" s="723">
        <v>5</v>
      </c>
      <c r="J11" s="722">
        <v>90</v>
      </c>
      <c r="K11" s="723">
        <v>131</v>
      </c>
      <c r="L11" s="735">
        <v>0</v>
      </c>
      <c r="M11" s="540">
        <v>1499</v>
      </c>
      <c r="N11" s="733">
        <v>0</v>
      </c>
      <c r="O11" s="3">
        <f>B11-'7'!C11</f>
        <v>0</v>
      </c>
      <c r="P11" s="110"/>
      <c r="R11" s="110"/>
    </row>
    <row r="12" spans="1:20" ht="23.1" customHeight="1" thickBot="1">
      <c r="A12" s="6" t="s">
        <v>43</v>
      </c>
      <c r="B12" s="734">
        <f t="shared" si="1"/>
        <v>31145</v>
      </c>
      <c r="C12" s="723">
        <v>22579</v>
      </c>
      <c r="D12" s="722">
        <v>966</v>
      </c>
      <c r="E12" s="723">
        <v>827</v>
      </c>
      <c r="F12" s="722">
        <v>1</v>
      </c>
      <c r="G12" s="540">
        <v>4488</v>
      </c>
      <c r="H12" s="722">
        <v>1260</v>
      </c>
      <c r="I12" s="723">
        <v>7</v>
      </c>
      <c r="J12" s="722">
        <v>70</v>
      </c>
      <c r="K12" s="723">
        <v>2</v>
      </c>
      <c r="L12" s="732">
        <v>0</v>
      </c>
      <c r="M12" s="540">
        <v>945</v>
      </c>
      <c r="N12" s="733">
        <v>0</v>
      </c>
      <c r="O12" s="3">
        <f>B12-'7'!C12</f>
        <v>0</v>
      </c>
      <c r="P12" s="110"/>
      <c r="R12" s="110"/>
    </row>
    <row r="13" spans="1:20" ht="23.1" customHeight="1" thickBot="1">
      <c r="A13" s="6" t="s">
        <v>0</v>
      </c>
      <c r="B13" s="734">
        <f t="shared" si="1"/>
        <v>166896</v>
      </c>
      <c r="C13" s="723">
        <v>100693</v>
      </c>
      <c r="D13" s="722">
        <v>2590</v>
      </c>
      <c r="E13" s="723">
        <v>5564</v>
      </c>
      <c r="F13" s="722">
        <v>7</v>
      </c>
      <c r="G13" s="540">
        <v>46562</v>
      </c>
      <c r="H13" s="722">
        <v>2438</v>
      </c>
      <c r="I13" s="723">
        <v>88</v>
      </c>
      <c r="J13" s="722">
        <v>30</v>
      </c>
      <c r="K13" s="723">
        <v>561</v>
      </c>
      <c r="L13" s="735">
        <v>0</v>
      </c>
      <c r="M13" s="540">
        <v>8363</v>
      </c>
      <c r="N13" s="733">
        <v>0</v>
      </c>
      <c r="O13" s="3">
        <f>B13-'7'!C13</f>
        <v>0</v>
      </c>
      <c r="P13" s="110"/>
      <c r="R13" s="110"/>
    </row>
    <row r="14" spans="1:20" ht="23.1" customHeight="1" thickBot="1">
      <c r="A14" s="6" t="s">
        <v>33</v>
      </c>
      <c r="B14" s="734">
        <f>SUM(C14:N14)</f>
        <v>77550</v>
      </c>
      <c r="C14" s="723">
        <v>44792</v>
      </c>
      <c r="D14" s="722">
        <v>1675</v>
      </c>
      <c r="E14" s="723">
        <v>662</v>
      </c>
      <c r="F14" s="722">
        <v>26</v>
      </c>
      <c r="G14" s="540">
        <v>26487</v>
      </c>
      <c r="H14" s="722">
        <v>709</v>
      </c>
      <c r="I14" s="723">
        <v>4</v>
      </c>
      <c r="J14" s="722">
        <v>1</v>
      </c>
      <c r="K14" s="723">
        <v>145</v>
      </c>
      <c r="L14" s="732">
        <v>0</v>
      </c>
      <c r="M14" s="540">
        <v>3049</v>
      </c>
      <c r="N14" s="733">
        <v>0</v>
      </c>
      <c r="O14" s="3">
        <f>B14-'7'!C14</f>
        <v>0</v>
      </c>
      <c r="P14" s="110"/>
      <c r="R14" s="110"/>
    </row>
    <row r="15" spans="1:20" ht="23.1" customHeight="1" thickBot="1">
      <c r="A15" s="6" t="s">
        <v>44</v>
      </c>
      <c r="B15" s="734">
        <f t="shared" si="1"/>
        <v>14304</v>
      </c>
      <c r="C15" s="723">
        <v>8377</v>
      </c>
      <c r="D15" s="722">
        <v>460</v>
      </c>
      <c r="E15" s="723">
        <v>713</v>
      </c>
      <c r="F15" s="722">
        <v>7</v>
      </c>
      <c r="G15" s="540">
        <v>3666</v>
      </c>
      <c r="H15" s="722">
        <v>697</v>
      </c>
      <c r="I15" s="723">
        <v>8</v>
      </c>
      <c r="J15" s="722">
        <v>65</v>
      </c>
      <c r="K15" s="723">
        <v>4</v>
      </c>
      <c r="L15" s="735">
        <v>0</v>
      </c>
      <c r="M15" s="540">
        <v>307</v>
      </c>
      <c r="N15" s="733">
        <v>0</v>
      </c>
      <c r="O15" s="3">
        <f>B15-'7'!C15</f>
        <v>0</v>
      </c>
      <c r="P15" s="110"/>
      <c r="R15" s="110"/>
    </row>
    <row r="16" spans="1:20" ht="23.1" customHeight="1" thickBot="1">
      <c r="A16" s="6" t="s">
        <v>1</v>
      </c>
      <c r="B16" s="734">
        <f t="shared" si="1"/>
        <v>20429</v>
      </c>
      <c r="C16" s="723">
        <v>12119</v>
      </c>
      <c r="D16" s="722">
        <v>337</v>
      </c>
      <c r="E16" s="723">
        <v>995</v>
      </c>
      <c r="F16" s="722">
        <v>2</v>
      </c>
      <c r="G16" s="540">
        <v>5165</v>
      </c>
      <c r="H16" s="722">
        <v>1094</v>
      </c>
      <c r="I16" s="723">
        <v>5</v>
      </c>
      <c r="J16" s="722">
        <v>7</v>
      </c>
      <c r="K16" s="723">
        <v>1</v>
      </c>
      <c r="L16" s="732">
        <v>0</v>
      </c>
      <c r="M16" s="540">
        <v>704</v>
      </c>
      <c r="N16" s="733">
        <v>0</v>
      </c>
      <c r="O16" s="3">
        <f>B16-'7'!C16</f>
        <v>0</v>
      </c>
      <c r="P16" s="110"/>
      <c r="R16" s="110"/>
    </row>
    <row r="17" spans="1:18" ht="23.1" customHeight="1" thickBot="1">
      <c r="A17" s="6" t="s">
        <v>45</v>
      </c>
      <c r="B17" s="734">
        <f t="shared" si="1"/>
        <v>24807</v>
      </c>
      <c r="C17" s="723">
        <v>14029</v>
      </c>
      <c r="D17" s="722">
        <v>963</v>
      </c>
      <c r="E17" s="723">
        <v>743</v>
      </c>
      <c r="F17" s="722">
        <v>4</v>
      </c>
      <c r="G17" s="540">
        <v>7079</v>
      </c>
      <c r="H17" s="722">
        <v>773</v>
      </c>
      <c r="I17" s="723">
        <v>35</v>
      </c>
      <c r="J17" s="722">
        <v>17</v>
      </c>
      <c r="K17" s="723">
        <v>13</v>
      </c>
      <c r="L17" s="735">
        <v>0</v>
      </c>
      <c r="M17" s="540">
        <v>1151</v>
      </c>
      <c r="N17" s="733">
        <v>0</v>
      </c>
      <c r="O17" s="3">
        <f>B17-'7'!C17</f>
        <v>0</v>
      </c>
      <c r="P17" s="110"/>
      <c r="R17" s="110"/>
    </row>
    <row r="18" spans="1:18" ht="23.1" customHeight="1" thickBot="1">
      <c r="A18" s="6" t="s">
        <v>46</v>
      </c>
      <c r="B18" s="734">
        <f t="shared" si="1"/>
        <v>16329</v>
      </c>
      <c r="C18" s="723">
        <v>11060</v>
      </c>
      <c r="D18" s="722">
        <v>248</v>
      </c>
      <c r="E18" s="723">
        <v>1008</v>
      </c>
      <c r="F18" s="722">
        <v>0</v>
      </c>
      <c r="G18" s="540">
        <v>2544</v>
      </c>
      <c r="H18" s="722">
        <v>827</v>
      </c>
      <c r="I18" s="723">
        <v>37</v>
      </c>
      <c r="J18" s="722">
        <v>13</v>
      </c>
      <c r="K18" s="723">
        <v>0</v>
      </c>
      <c r="L18" s="732">
        <v>0</v>
      </c>
      <c r="M18" s="540">
        <v>592</v>
      </c>
      <c r="N18" s="733">
        <v>0</v>
      </c>
      <c r="O18" s="3">
        <f>B18-'7'!C18</f>
        <v>0</v>
      </c>
      <c r="P18" s="110"/>
      <c r="R18" s="110"/>
    </row>
    <row r="19" spans="1:18" ht="23.1" customHeight="1" thickBot="1">
      <c r="A19" s="6" t="s">
        <v>47</v>
      </c>
      <c r="B19" s="734">
        <f t="shared" si="1"/>
        <v>124690</v>
      </c>
      <c r="C19" s="723">
        <v>77734</v>
      </c>
      <c r="D19" s="722">
        <v>2227</v>
      </c>
      <c r="E19" s="723">
        <v>4563</v>
      </c>
      <c r="F19" s="722">
        <v>66</v>
      </c>
      <c r="G19" s="540">
        <v>28729</v>
      </c>
      <c r="H19" s="722">
        <v>7543</v>
      </c>
      <c r="I19" s="723">
        <v>6</v>
      </c>
      <c r="J19" s="722">
        <v>65</v>
      </c>
      <c r="K19" s="723">
        <v>74</v>
      </c>
      <c r="L19" s="735">
        <v>0</v>
      </c>
      <c r="M19" s="540">
        <v>3683</v>
      </c>
      <c r="N19" s="733">
        <v>0</v>
      </c>
      <c r="O19" s="3">
        <f>B19-'7'!C19</f>
        <v>0</v>
      </c>
      <c r="P19" s="110"/>
      <c r="R19" s="110"/>
    </row>
    <row r="20" spans="1:18" ht="23.1" customHeight="1" thickBot="1">
      <c r="A20" s="6" t="s">
        <v>28</v>
      </c>
      <c r="B20" s="734">
        <f t="shared" si="1"/>
        <v>13096</v>
      </c>
      <c r="C20" s="723">
        <v>6484</v>
      </c>
      <c r="D20" s="722">
        <v>388</v>
      </c>
      <c r="E20" s="723">
        <v>1425</v>
      </c>
      <c r="F20" s="722">
        <v>7</v>
      </c>
      <c r="G20" s="540">
        <v>3203</v>
      </c>
      <c r="H20" s="722">
        <v>1141</v>
      </c>
      <c r="I20" s="723">
        <v>6</v>
      </c>
      <c r="J20" s="722">
        <v>10</v>
      </c>
      <c r="K20" s="723">
        <v>8</v>
      </c>
      <c r="L20" s="732">
        <v>0</v>
      </c>
      <c r="M20" s="540">
        <v>424</v>
      </c>
      <c r="N20" s="733">
        <v>0</v>
      </c>
      <c r="O20" s="3">
        <f>B20-'7'!C20</f>
        <v>0</v>
      </c>
      <c r="P20" s="110"/>
      <c r="R20" s="110"/>
    </row>
    <row r="21" spans="1:18" ht="23.1" customHeight="1" thickBot="1">
      <c r="A21" s="6" t="s">
        <v>2</v>
      </c>
      <c r="B21" s="734">
        <f t="shared" si="1"/>
        <v>87095</v>
      </c>
      <c r="C21" s="723">
        <v>62798</v>
      </c>
      <c r="D21" s="722">
        <v>902</v>
      </c>
      <c r="E21" s="723">
        <v>3325</v>
      </c>
      <c r="F21" s="722">
        <v>3</v>
      </c>
      <c r="G21" s="540">
        <v>13854</v>
      </c>
      <c r="H21" s="722">
        <v>3902</v>
      </c>
      <c r="I21" s="723">
        <v>8</v>
      </c>
      <c r="J21" s="722">
        <v>49</v>
      </c>
      <c r="K21" s="723">
        <v>33</v>
      </c>
      <c r="L21" s="735">
        <v>1</v>
      </c>
      <c r="M21" s="540">
        <v>2220</v>
      </c>
      <c r="N21" s="733">
        <v>0</v>
      </c>
      <c r="O21" s="3">
        <f>B21-'7'!C21</f>
        <v>0</v>
      </c>
      <c r="P21" s="110"/>
      <c r="R21" s="110"/>
    </row>
    <row r="22" spans="1:18" ht="23.1" customHeight="1" thickBot="1">
      <c r="A22" s="6" t="s">
        <v>3</v>
      </c>
      <c r="B22" s="734">
        <f t="shared" si="1"/>
        <v>40014</v>
      </c>
      <c r="C22" s="723">
        <v>26178</v>
      </c>
      <c r="D22" s="722">
        <v>588</v>
      </c>
      <c r="E22" s="723">
        <v>811</v>
      </c>
      <c r="F22" s="722">
        <v>7</v>
      </c>
      <c r="G22" s="540">
        <v>10147</v>
      </c>
      <c r="H22" s="722">
        <v>992</v>
      </c>
      <c r="I22" s="723">
        <v>70</v>
      </c>
      <c r="J22" s="722">
        <v>0</v>
      </c>
      <c r="K22" s="723">
        <v>71</v>
      </c>
      <c r="L22" s="732">
        <v>0</v>
      </c>
      <c r="M22" s="540">
        <v>1150</v>
      </c>
      <c r="N22" s="733">
        <v>0</v>
      </c>
      <c r="O22" s="3">
        <f>B22-'7'!C22</f>
        <v>0</v>
      </c>
      <c r="P22" s="110"/>
      <c r="R22" s="110"/>
    </row>
    <row r="23" spans="1:18" ht="23.1" customHeight="1" thickBot="1">
      <c r="A23" s="6" t="s">
        <v>4</v>
      </c>
      <c r="B23" s="734">
        <f t="shared" si="1"/>
        <v>22348</v>
      </c>
      <c r="C23" s="723">
        <v>11993</v>
      </c>
      <c r="D23" s="722">
        <v>514</v>
      </c>
      <c r="E23" s="723">
        <v>597</v>
      </c>
      <c r="F23" s="722">
        <v>0</v>
      </c>
      <c r="G23" s="540">
        <v>7357</v>
      </c>
      <c r="H23" s="722">
        <v>667</v>
      </c>
      <c r="I23" s="723">
        <v>53</v>
      </c>
      <c r="J23" s="722">
        <v>2</v>
      </c>
      <c r="K23" s="723">
        <v>27</v>
      </c>
      <c r="L23" s="735">
        <v>0</v>
      </c>
      <c r="M23" s="540">
        <v>1138</v>
      </c>
      <c r="N23" s="733">
        <v>0</v>
      </c>
      <c r="O23" s="3">
        <f>B23-'7'!C23</f>
        <v>0</v>
      </c>
      <c r="P23" s="110"/>
      <c r="R23" s="110"/>
    </row>
    <row r="24" spans="1:18" ht="23.1" customHeight="1" thickBot="1">
      <c r="A24" s="6" t="s">
        <v>48</v>
      </c>
      <c r="B24" s="734">
        <f t="shared" si="1"/>
        <v>11811</v>
      </c>
      <c r="C24" s="723">
        <v>4216</v>
      </c>
      <c r="D24" s="722">
        <v>224</v>
      </c>
      <c r="E24" s="723">
        <v>2772</v>
      </c>
      <c r="F24" s="722">
        <v>0</v>
      </c>
      <c r="G24" s="540">
        <v>1726</v>
      </c>
      <c r="H24" s="722">
        <v>2529</v>
      </c>
      <c r="I24" s="723">
        <v>16</v>
      </c>
      <c r="J24" s="722">
        <v>0</v>
      </c>
      <c r="K24" s="723">
        <v>0</v>
      </c>
      <c r="L24" s="732">
        <v>0</v>
      </c>
      <c r="M24" s="540">
        <v>328</v>
      </c>
      <c r="N24" s="733">
        <v>0</v>
      </c>
      <c r="O24" s="3">
        <f>B24-'7'!C24</f>
        <v>0</v>
      </c>
      <c r="P24" s="110"/>
      <c r="R24" s="110"/>
    </row>
    <row r="25" spans="1:18" ht="23.1" customHeight="1" thickBot="1">
      <c r="A25" s="6" t="s">
        <v>49</v>
      </c>
      <c r="B25" s="734">
        <f t="shared" si="1"/>
        <v>134780</v>
      </c>
      <c r="C25" s="723">
        <v>74095</v>
      </c>
      <c r="D25" s="722">
        <v>7275</v>
      </c>
      <c r="E25" s="723">
        <v>523</v>
      </c>
      <c r="F25" s="722">
        <v>16</v>
      </c>
      <c r="G25" s="540">
        <v>43299</v>
      </c>
      <c r="H25" s="722">
        <v>1375</v>
      </c>
      <c r="I25" s="723">
        <v>11</v>
      </c>
      <c r="J25" s="722">
        <v>0</v>
      </c>
      <c r="K25" s="723">
        <v>1645</v>
      </c>
      <c r="L25" s="735">
        <v>0</v>
      </c>
      <c r="M25" s="540">
        <v>6541</v>
      </c>
      <c r="N25" s="733">
        <v>0</v>
      </c>
      <c r="O25" s="3">
        <f>B25-'7'!C25</f>
        <v>0</v>
      </c>
      <c r="P25" s="110"/>
      <c r="R25" s="110"/>
    </row>
    <row r="26" spans="1:18" ht="23.1" customHeight="1" thickBot="1">
      <c r="A26" s="6" t="s">
        <v>50</v>
      </c>
      <c r="B26" s="734">
        <f t="shared" si="1"/>
        <v>72143</v>
      </c>
      <c r="C26" s="723">
        <v>45709</v>
      </c>
      <c r="D26" s="722">
        <v>1019</v>
      </c>
      <c r="E26" s="723">
        <v>1600</v>
      </c>
      <c r="F26" s="722">
        <v>9</v>
      </c>
      <c r="G26" s="540">
        <v>18421</v>
      </c>
      <c r="H26" s="722">
        <v>3131</v>
      </c>
      <c r="I26" s="723">
        <v>11</v>
      </c>
      <c r="J26" s="722">
        <v>2</v>
      </c>
      <c r="K26" s="723">
        <v>16</v>
      </c>
      <c r="L26" s="732">
        <v>0</v>
      </c>
      <c r="M26" s="540">
        <v>2225</v>
      </c>
      <c r="N26" s="733">
        <v>0</v>
      </c>
      <c r="O26" s="3">
        <f>B26-'7'!C26</f>
        <v>0</v>
      </c>
      <c r="P26" s="110"/>
      <c r="R26" s="110"/>
    </row>
    <row r="27" spans="1:18" ht="23.1" customHeight="1" thickBot="1">
      <c r="A27" s="6" t="s">
        <v>51</v>
      </c>
      <c r="B27" s="734">
        <f t="shared" si="1"/>
        <v>139243</v>
      </c>
      <c r="C27" s="723">
        <v>74219</v>
      </c>
      <c r="D27" s="722">
        <v>7051</v>
      </c>
      <c r="E27" s="723">
        <v>352</v>
      </c>
      <c r="F27" s="722">
        <v>7</v>
      </c>
      <c r="G27" s="540">
        <v>47291</v>
      </c>
      <c r="H27" s="722">
        <v>679</v>
      </c>
      <c r="I27" s="723">
        <v>23</v>
      </c>
      <c r="J27" s="722">
        <v>0</v>
      </c>
      <c r="K27" s="723">
        <v>1105</v>
      </c>
      <c r="L27" s="735">
        <v>0</v>
      </c>
      <c r="M27" s="540">
        <v>8516</v>
      </c>
      <c r="N27" s="733">
        <v>0</v>
      </c>
      <c r="O27" s="3">
        <f>B27-'7'!C27</f>
        <v>0</v>
      </c>
      <c r="P27" s="110"/>
      <c r="R27" s="110"/>
    </row>
    <row r="28" spans="1:18" ht="23.1" customHeight="1" thickBot="1">
      <c r="A28" s="6" t="s">
        <v>5</v>
      </c>
      <c r="B28" s="734">
        <f t="shared" si="1"/>
        <v>140782</v>
      </c>
      <c r="C28" s="723">
        <v>100846</v>
      </c>
      <c r="D28" s="722">
        <v>1511</v>
      </c>
      <c r="E28" s="723">
        <v>4931</v>
      </c>
      <c r="F28" s="722">
        <v>21</v>
      </c>
      <c r="G28" s="540">
        <v>25480</v>
      </c>
      <c r="H28" s="722">
        <v>4031</v>
      </c>
      <c r="I28" s="723">
        <v>5</v>
      </c>
      <c r="J28" s="722">
        <v>83</v>
      </c>
      <c r="K28" s="723">
        <v>345</v>
      </c>
      <c r="L28" s="735">
        <v>0</v>
      </c>
      <c r="M28" s="540">
        <v>3529</v>
      </c>
      <c r="N28" s="733">
        <v>0</v>
      </c>
      <c r="O28" s="3">
        <f>B28-'7'!C28</f>
        <v>0</v>
      </c>
      <c r="P28" s="110"/>
      <c r="R28" s="110"/>
    </row>
    <row r="29" spans="1:18" ht="23.1" customHeight="1" thickBot="1">
      <c r="A29" s="6" t="s">
        <v>52</v>
      </c>
      <c r="B29" s="734">
        <f t="shared" si="1"/>
        <v>35374</v>
      </c>
      <c r="C29" s="723">
        <v>20421</v>
      </c>
      <c r="D29" s="722">
        <v>927</v>
      </c>
      <c r="E29" s="723">
        <v>996</v>
      </c>
      <c r="F29" s="722">
        <v>15</v>
      </c>
      <c r="G29" s="540">
        <v>10058</v>
      </c>
      <c r="H29" s="722">
        <v>1277</v>
      </c>
      <c r="I29" s="723">
        <v>3</v>
      </c>
      <c r="J29" s="722">
        <v>9</v>
      </c>
      <c r="K29" s="723">
        <v>41</v>
      </c>
      <c r="L29" s="735">
        <v>0</v>
      </c>
      <c r="M29" s="540">
        <v>1627</v>
      </c>
      <c r="N29" s="733">
        <v>0</v>
      </c>
      <c r="O29" s="3">
        <f>B29-'7'!C29</f>
        <v>0</v>
      </c>
      <c r="P29" s="110"/>
      <c r="R29" s="110"/>
    </row>
    <row r="30" spans="1:18" ht="23.1" customHeight="1" thickBot="1">
      <c r="A30" s="6" t="s">
        <v>6</v>
      </c>
      <c r="B30" s="734">
        <f t="shared" si="1"/>
        <v>21277</v>
      </c>
      <c r="C30" s="723">
        <v>12907</v>
      </c>
      <c r="D30" s="722">
        <v>955</v>
      </c>
      <c r="E30" s="723">
        <v>1216</v>
      </c>
      <c r="F30" s="722">
        <v>14</v>
      </c>
      <c r="G30" s="540">
        <v>4549</v>
      </c>
      <c r="H30" s="722">
        <v>682</v>
      </c>
      <c r="I30" s="723">
        <v>12</v>
      </c>
      <c r="J30" s="722">
        <v>0</v>
      </c>
      <c r="K30" s="723">
        <v>2</v>
      </c>
      <c r="L30" s="735">
        <v>0</v>
      </c>
      <c r="M30" s="540">
        <v>940</v>
      </c>
      <c r="N30" s="733">
        <v>0</v>
      </c>
      <c r="O30" s="3">
        <f>B30-'7'!C30</f>
        <v>0</v>
      </c>
      <c r="P30" s="110"/>
      <c r="R30" s="110"/>
    </row>
    <row r="31" spans="1:18" ht="23.1" customHeight="1" thickBot="1">
      <c r="A31" s="6" t="s">
        <v>53</v>
      </c>
      <c r="B31" s="734">
        <f t="shared" si="1"/>
        <v>36290</v>
      </c>
      <c r="C31" s="723">
        <v>24875</v>
      </c>
      <c r="D31" s="722">
        <v>1311</v>
      </c>
      <c r="E31" s="723">
        <v>1764</v>
      </c>
      <c r="F31" s="722">
        <v>13</v>
      </c>
      <c r="G31" s="540">
        <v>6002</v>
      </c>
      <c r="H31" s="722">
        <v>1472</v>
      </c>
      <c r="I31" s="723">
        <v>37</v>
      </c>
      <c r="J31" s="722">
        <v>17</v>
      </c>
      <c r="K31" s="723">
        <v>66</v>
      </c>
      <c r="L31" s="735">
        <v>0</v>
      </c>
      <c r="M31" s="540">
        <v>733</v>
      </c>
      <c r="N31" s="733">
        <v>0</v>
      </c>
      <c r="O31" s="3">
        <f>B31-'7'!C31</f>
        <v>0</v>
      </c>
      <c r="P31" s="110"/>
      <c r="R31" s="110"/>
    </row>
    <row r="32" spans="1:18" ht="23.1" customHeight="1" thickBot="1">
      <c r="A32" s="6" t="s">
        <v>54</v>
      </c>
      <c r="B32" s="734">
        <f t="shared" si="1"/>
        <v>53906</v>
      </c>
      <c r="C32" s="723">
        <v>33657</v>
      </c>
      <c r="D32" s="722">
        <v>857</v>
      </c>
      <c r="E32" s="723">
        <v>2045</v>
      </c>
      <c r="F32" s="722">
        <v>0</v>
      </c>
      <c r="G32" s="540">
        <v>11721</v>
      </c>
      <c r="H32" s="722">
        <v>3462</v>
      </c>
      <c r="I32" s="723">
        <v>12</v>
      </c>
      <c r="J32" s="722">
        <v>21</v>
      </c>
      <c r="K32" s="723">
        <v>3</v>
      </c>
      <c r="L32" s="735">
        <v>0</v>
      </c>
      <c r="M32" s="540">
        <v>2128</v>
      </c>
      <c r="N32" s="733">
        <v>0</v>
      </c>
      <c r="O32" s="3">
        <f>B32-'7'!C32</f>
        <v>0</v>
      </c>
      <c r="P32" s="110"/>
      <c r="R32" s="110"/>
    </row>
    <row r="33" spans="1:18" ht="23.1" customHeight="1" thickBot="1">
      <c r="A33" s="6" t="s">
        <v>55</v>
      </c>
      <c r="B33" s="734">
        <f t="shared" si="1"/>
        <v>50964</v>
      </c>
      <c r="C33" s="723">
        <v>34111</v>
      </c>
      <c r="D33" s="722">
        <v>1228</v>
      </c>
      <c r="E33" s="723">
        <v>1951</v>
      </c>
      <c r="F33" s="722">
        <v>1</v>
      </c>
      <c r="G33" s="540">
        <v>10846</v>
      </c>
      <c r="H33" s="722">
        <v>1404</v>
      </c>
      <c r="I33" s="723">
        <v>22</v>
      </c>
      <c r="J33" s="722">
        <v>49</v>
      </c>
      <c r="K33" s="723">
        <v>8</v>
      </c>
      <c r="L33" s="735">
        <v>0</v>
      </c>
      <c r="M33" s="540">
        <v>1344</v>
      </c>
      <c r="N33" s="733">
        <v>0</v>
      </c>
      <c r="O33" s="3">
        <f>B33-'7'!C33</f>
        <v>0</v>
      </c>
      <c r="P33" s="110"/>
      <c r="R33" s="110"/>
    </row>
    <row r="34" spans="1:18" ht="23.1" customHeight="1" thickBot="1">
      <c r="A34" s="6" t="s">
        <v>56</v>
      </c>
      <c r="B34" s="734">
        <f t="shared" si="1"/>
        <v>7956</v>
      </c>
      <c r="C34" s="723">
        <v>4294</v>
      </c>
      <c r="D34" s="722">
        <v>197</v>
      </c>
      <c r="E34" s="723">
        <v>799</v>
      </c>
      <c r="F34" s="722">
        <v>0</v>
      </c>
      <c r="G34" s="540">
        <v>1865</v>
      </c>
      <c r="H34" s="722">
        <v>380</v>
      </c>
      <c r="I34" s="723">
        <v>10</v>
      </c>
      <c r="J34" s="722">
        <v>134</v>
      </c>
      <c r="K34" s="723">
        <v>0</v>
      </c>
      <c r="L34" s="735">
        <v>0</v>
      </c>
      <c r="M34" s="540">
        <v>277</v>
      </c>
      <c r="N34" s="733">
        <v>0</v>
      </c>
      <c r="O34" s="3">
        <f>B34-'7'!C34</f>
        <v>0</v>
      </c>
      <c r="P34" s="110"/>
      <c r="R34" s="110"/>
    </row>
    <row r="35" spans="1:18" ht="23.1" customHeight="1" thickBot="1">
      <c r="A35" s="6" t="s">
        <v>7</v>
      </c>
      <c r="B35" s="734">
        <f t="shared" si="1"/>
        <v>42036</v>
      </c>
      <c r="C35" s="723">
        <v>25223</v>
      </c>
      <c r="D35" s="722">
        <v>1026</v>
      </c>
      <c r="E35" s="723">
        <v>2263</v>
      </c>
      <c r="F35" s="722">
        <v>0</v>
      </c>
      <c r="G35" s="540">
        <v>10762</v>
      </c>
      <c r="H35" s="722">
        <v>1578</v>
      </c>
      <c r="I35" s="723">
        <v>13</v>
      </c>
      <c r="J35" s="722">
        <v>2</v>
      </c>
      <c r="K35" s="723">
        <v>26</v>
      </c>
      <c r="L35" s="735">
        <v>0</v>
      </c>
      <c r="M35" s="540">
        <v>1143</v>
      </c>
      <c r="N35" s="733">
        <v>0</v>
      </c>
      <c r="O35" s="3">
        <f>B35-'7'!C35</f>
        <v>0</v>
      </c>
      <c r="P35" s="110"/>
      <c r="R35" s="110"/>
    </row>
    <row r="36" spans="1:18" ht="23.1" customHeight="1" thickBot="1">
      <c r="A36" s="6" t="s">
        <v>57</v>
      </c>
      <c r="B36" s="734">
        <f t="shared" si="1"/>
        <v>122682</v>
      </c>
      <c r="C36" s="723">
        <v>70366</v>
      </c>
      <c r="D36" s="722">
        <v>1636</v>
      </c>
      <c r="E36" s="723">
        <v>2997</v>
      </c>
      <c r="F36" s="722">
        <v>1</v>
      </c>
      <c r="G36" s="540">
        <v>42367</v>
      </c>
      <c r="H36" s="722">
        <v>2116</v>
      </c>
      <c r="I36" s="723">
        <v>13</v>
      </c>
      <c r="J36" s="722">
        <v>25</v>
      </c>
      <c r="K36" s="723">
        <v>136</v>
      </c>
      <c r="L36" s="735">
        <v>0</v>
      </c>
      <c r="M36" s="540">
        <v>3025</v>
      </c>
      <c r="N36" s="733">
        <v>0</v>
      </c>
      <c r="O36" s="3">
        <f>B36-'7'!C36</f>
        <v>0</v>
      </c>
      <c r="P36" s="110"/>
      <c r="R36" s="110"/>
    </row>
    <row r="37" spans="1:18" ht="23.1" customHeight="1" thickBot="1">
      <c r="A37" s="6" t="s">
        <v>8</v>
      </c>
      <c r="B37" s="734">
        <f t="shared" si="1"/>
        <v>41800</v>
      </c>
      <c r="C37" s="723">
        <v>24528</v>
      </c>
      <c r="D37" s="722">
        <v>1382</v>
      </c>
      <c r="E37" s="723">
        <v>2417</v>
      </c>
      <c r="F37" s="722">
        <v>7</v>
      </c>
      <c r="G37" s="540">
        <v>10166</v>
      </c>
      <c r="H37" s="722">
        <v>2159</v>
      </c>
      <c r="I37" s="723">
        <v>14</v>
      </c>
      <c r="J37" s="722">
        <v>7</v>
      </c>
      <c r="K37" s="723">
        <v>9</v>
      </c>
      <c r="L37" s="735">
        <v>0</v>
      </c>
      <c r="M37" s="540">
        <v>1111</v>
      </c>
      <c r="N37" s="733">
        <v>0</v>
      </c>
      <c r="O37" s="3">
        <f>B37-'7'!C37</f>
        <v>0</v>
      </c>
      <c r="P37" s="110"/>
      <c r="R37" s="110"/>
    </row>
    <row r="38" spans="1:18" ht="23.1" customHeight="1" thickBot="1">
      <c r="A38" s="6" t="s">
        <v>9</v>
      </c>
      <c r="B38" s="734">
        <f t="shared" si="1"/>
        <v>138687</v>
      </c>
      <c r="C38" s="723">
        <v>85996</v>
      </c>
      <c r="D38" s="722">
        <v>1883</v>
      </c>
      <c r="E38" s="723">
        <v>3333</v>
      </c>
      <c r="F38" s="722">
        <v>2</v>
      </c>
      <c r="G38" s="540">
        <v>41222</v>
      </c>
      <c r="H38" s="722">
        <v>2249</v>
      </c>
      <c r="I38" s="723">
        <v>4</v>
      </c>
      <c r="J38" s="722">
        <v>93</v>
      </c>
      <c r="K38" s="723">
        <v>76</v>
      </c>
      <c r="L38" s="735">
        <v>0</v>
      </c>
      <c r="M38" s="540">
        <v>3829</v>
      </c>
      <c r="N38" s="733">
        <v>0</v>
      </c>
      <c r="O38" s="3">
        <f>B38-'7'!C38</f>
        <v>0</v>
      </c>
      <c r="P38" s="110"/>
      <c r="R38" s="110"/>
    </row>
    <row r="39" spans="1:18" ht="23.1" customHeight="1" thickBot="1">
      <c r="A39" s="6" t="s">
        <v>58</v>
      </c>
      <c r="B39" s="734">
        <f t="shared" si="1"/>
        <v>43530</v>
      </c>
      <c r="C39" s="723">
        <v>24300</v>
      </c>
      <c r="D39" s="722">
        <v>936</v>
      </c>
      <c r="E39" s="723">
        <v>1464</v>
      </c>
      <c r="F39" s="722">
        <v>3</v>
      </c>
      <c r="G39" s="540">
        <v>13147</v>
      </c>
      <c r="H39" s="722">
        <v>1281</v>
      </c>
      <c r="I39" s="723">
        <v>12</v>
      </c>
      <c r="J39" s="722">
        <v>3</v>
      </c>
      <c r="K39" s="723">
        <v>32</v>
      </c>
      <c r="L39" s="722">
        <v>0</v>
      </c>
      <c r="M39" s="540">
        <v>2352</v>
      </c>
      <c r="N39" s="733">
        <v>0</v>
      </c>
      <c r="O39" s="3">
        <f>B39-'7'!C39</f>
        <v>0</v>
      </c>
      <c r="P39" s="110"/>
      <c r="R39" s="110"/>
    </row>
    <row r="40" spans="1:18" ht="23.1" customHeight="1" thickBot="1">
      <c r="A40" s="6" t="s">
        <v>10</v>
      </c>
      <c r="B40" s="734">
        <f t="shared" si="1"/>
        <v>18443</v>
      </c>
      <c r="C40" s="723">
        <v>10010</v>
      </c>
      <c r="D40" s="722">
        <v>221</v>
      </c>
      <c r="E40" s="723">
        <v>1599</v>
      </c>
      <c r="F40" s="722">
        <v>1</v>
      </c>
      <c r="G40" s="540">
        <v>4465</v>
      </c>
      <c r="H40" s="722">
        <v>1407</v>
      </c>
      <c r="I40" s="723">
        <v>49</v>
      </c>
      <c r="J40" s="722">
        <v>27</v>
      </c>
      <c r="K40" s="723">
        <v>15</v>
      </c>
      <c r="L40" s="722">
        <v>0</v>
      </c>
      <c r="M40" s="540">
        <v>649</v>
      </c>
      <c r="N40" s="733">
        <v>0</v>
      </c>
      <c r="O40" s="3">
        <f>B40-'7'!C40</f>
        <v>0</v>
      </c>
      <c r="P40" s="110"/>
      <c r="R40" s="110"/>
    </row>
    <row r="41" spans="1:18" ht="23.1" customHeight="1" thickBot="1">
      <c r="A41" s="6" t="s">
        <v>11</v>
      </c>
      <c r="B41" s="734">
        <f t="shared" si="1"/>
        <v>51300</v>
      </c>
      <c r="C41" s="723">
        <v>33549</v>
      </c>
      <c r="D41" s="722">
        <v>873</v>
      </c>
      <c r="E41" s="723">
        <v>3114</v>
      </c>
      <c r="F41" s="722">
        <v>13</v>
      </c>
      <c r="G41" s="540">
        <v>10266</v>
      </c>
      <c r="H41" s="722">
        <v>1815</v>
      </c>
      <c r="I41" s="723">
        <v>89</v>
      </c>
      <c r="J41" s="722">
        <v>27</v>
      </c>
      <c r="K41" s="723">
        <v>61</v>
      </c>
      <c r="L41" s="722">
        <v>0</v>
      </c>
      <c r="M41" s="540">
        <v>1493</v>
      </c>
      <c r="N41" s="733">
        <v>0</v>
      </c>
      <c r="O41" s="3">
        <f>B41-'7'!C41</f>
        <v>0</v>
      </c>
      <c r="P41" s="110"/>
      <c r="R41" s="110"/>
    </row>
    <row r="42" spans="1:18" ht="23.1" customHeight="1" thickBot="1">
      <c r="A42" s="6" t="s">
        <v>59</v>
      </c>
      <c r="B42" s="734">
        <f t="shared" si="1"/>
        <v>24036</v>
      </c>
      <c r="C42" s="723">
        <v>13488</v>
      </c>
      <c r="D42" s="722">
        <v>700</v>
      </c>
      <c r="E42" s="723">
        <v>609</v>
      </c>
      <c r="F42" s="722">
        <v>18</v>
      </c>
      <c r="G42" s="540">
        <v>6594</v>
      </c>
      <c r="H42" s="722">
        <v>704</v>
      </c>
      <c r="I42" s="723">
        <v>104</v>
      </c>
      <c r="J42" s="722">
        <v>2</v>
      </c>
      <c r="K42" s="723">
        <v>17</v>
      </c>
      <c r="L42" s="722">
        <v>0</v>
      </c>
      <c r="M42" s="540">
        <v>1800</v>
      </c>
      <c r="N42" s="733">
        <v>0</v>
      </c>
      <c r="O42" s="3">
        <f>B42-'7'!C42</f>
        <v>0</v>
      </c>
      <c r="P42" s="110"/>
      <c r="R42" s="110"/>
    </row>
    <row r="43" spans="1:18" ht="23.1" customHeight="1">
      <c r="A43" s="897" t="s">
        <v>454</v>
      </c>
      <c r="B43" s="898"/>
      <c r="C43" s="898"/>
      <c r="D43" s="898"/>
      <c r="E43" s="898"/>
      <c r="F43" s="898"/>
      <c r="G43" s="898"/>
      <c r="H43" s="898"/>
      <c r="I43" s="897"/>
      <c r="J43" s="897"/>
      <c r="K43" s="897"/>
      <c r="L43" s="897"/>
      <c r="M43" s="897"/>
      <c r="N43" s="897"/>
      <c r="O43" s="3">
        <f>B43-'7'!C43</f>
        <v>0</v>
      </c>
      <c r="P43" s="110"/>
      <c r="R43" s="110"/>
    </row>
    <row r="44" spans="1:18" ht="12.75" customHeight="1">
      <c r="A44" s="19"/>
      <c r="B44" s="725"/>
      <c r="C44" s="725"/>
      <c r="D44" s="725"/>
      <c r="E44" s="725"/>
      <c r="F44" s="725"/>
      <c r="G44" s="725"/>
      <c r="H44" s="725"/>
      <c r="I44" s="20"/>
      <c r="J44" s="20"/>
      <c r="K44" s="20"/>
      <c r="L44" s="20"/>
      <c r="M44" s="20"/>
      <c r="N44" s="20"/>
      <c r="O44" s="20"/>
    </row>
    <row r="45" spans="1:18">
      <c r="B45" s="110"/>
      <c r="C45" s="110"/>
      <c r="D45" s="110"/>
      <c r="E45" s="110"/>
      <c r="F45" s="110"/>
      <c r="G45" s="110"/>
      <c r="H45" s="110"/>
    </row>
    <row r="46" spans="1:18">
      <c r="B46" s="110"/>
      <c r="C46" s="110"/>
      <c r="D46" s="110"/>
      <c r="E46" s="110"/>
      <c r="F46" s="110"/>
      <c r="G46" s="110"/>
      <c r="H46" s="110"/>
    </row>
    <row r="47" spans="1:18">
      <c r="B47" s="110"/>
      <c r="C47" s="110"/>
      <c r="D47" s="110"/>
      <c r="E47" s="110"/>
      <c r="F47" s="110"/>
      <c r="G47" s="110"/>
      <c r="H47" s="110"/>
    </row>
    <row r="48" spans="1:18">
      <c r="B48" s="110"/>
      <c r="C48" s="110"/>
      <c r="D48" s="110"/>
      <c r="E48" s="110"/>
      <c r="F48" s="110"/>
      <c r="G48" s="110"/>
      <c r="H48" s="110"/>
    </row>
    <row r="49" spans="2:8">
      <c r="B49" s="110"/>
      <c r="C49" s="110"/>
      <c r="D49" s="110"/>
      <c r="E49" s="110"/>
      <c r="F49" s="110"/>
      <c r="G49" s="110"/>
      <c r="H49" s="110"/>
    </row>
    <row r="50" spans="2:8">
      <c r="B50" s="110"/>
      <c r="C50" s="110"/>
      <c r="D50" s="110"/>
      <c r="E50" s="110"/>
      <c r="F50" s="110"/>
      <c r="G50" s="110"/>
      <c r="H50" s="110"/>
    </row>
    <row r="51" spans="2:8">
      <c r="B51" s="110"/>
      <c r="C51" s="110"/>
      <c r="D51" s="110"/>
      <c r="E51" s="110"/>
      <c r="F51" s="110"/>
      <c r="G51" s="110"/>
      <c r="H51" s="110"/>
    </row>
    <row r="52" spans="2:8">
      <c r="B52" s="110"/>
      <c r="C52" s="110"/>
      <c r="D52" s="110"/>
      <c r="E52" s="110"/>
      <c r="F52" s="110"/>
      <c r="G52" s="110"/>
      <c r="H52" s="110"/>
    </row>
  </sheetData>
  <mergeCells count="2">
    <mergeCell ref="A1:N1"/>
    <mergeCell ref="A43:N43"/>
  </mergeCells>
  <printOptions horizontalCentered="1" verticalCentered="1"/>
  <pageMargins left="0.39370078740157499" right="0.39370078740157499" top="0.45" bottom="0.55000000000000004" header="0" footer="0"/>
  <pageSetup paperSize="9" scale="71"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92EF5-0B93-4DEF-A762-515432E10723}">
  <sheetPr>
    <tabColor theme="7" tint="0.39997558519241921"/>
    <pageSetUpPr fitToPage="1"/>
  </sheetPr>
  <dimension ref="A1:L52"/>
  <sheetViews>
    <sheetView rightToLeft="1" view="pageBreakPreview" zoomScaleNormal="100" zoomScaleSheetLayoutView="100" workbookViewId="0">
      <selection activeCell="M14" sqref="M14"/>
    </sheetView>
  </sheetViews>
  <sheetFormatPr defaultColWidth="15.7109375" defaultRowHeight="18.75"/>
  <cols>
    <col min="1" max="1" width="26" style="14" customWidth="1"/>
    <col min="2" max="4" width="28" style="125" customWidth="1"/>
    <col min="5" max="242" width="15.7109375" style="125"/>
    <col min="243" max="243" width="19.140625" style="125" customWidth="1"/>
    <col min="244" max="244" width="15.140625" style="125" customWidth="1"/>
    <col min="245" max="248" width="16.140625" style="125" customWidth="1"/>
    <col min="249" max="254" width="15.7109375" style="125"/>
    <col min="255" max="255" width="21.28515625" style="125" bestFit="1" customWidth="1"/>
    <col min="256" max="256" width="15.140625" style="125" customWidth="1"/>
    <col min="257" max="260" width="16.140625" style="125" customWidth="1"/>
    <col min="261" max="498" width="15.7109375" style="125"/>
    <col min="499" max="499" width="19.140625" style="125" customWidth="1"/>
    <col min="500" max="500" width="15.140625" style="125" customWidth="1"/>
    <col min="501" max="504" width="16.140625" style="125" customWidth="1"/>
    <col min="505" max="510" width="15.7109375" style="125"/>
    <col min="511" max="511" width="21.28515625" style="125" bestFit="1" customWidth="1"/>
    <col min="512" max="512" width="15.140625" style="125" customWidth="1"/>
    <col min="513" max="516" width="16.140625" style="125" customWidth="1"/>
    <col min="517" max="754" width="15.7109375" style="125"/>
    <col min="755" max="755" width="19.140625" style="125" customWidth="1"/>
    <col min="756" max="756" width="15.140625" style="125" customWidth="1"/>
    <col min="757" max="760" width="16.140625" style="125" customWidth="1"/>
    <col min="761" max="766" width="15.7109375" style="125"/>
    <col min="767" max="767" width="21.28515625" style="125" bestFit="1" customWidth="1"/>
    <col min="768" max="768" width="15.140625" style="125" customWidth="1"/>
    <col min="769" max="772" width="16.140625" style="125" customWidth="1"/>
    <col min="773" max="1010" width="15.7109375" style="125"/>
    <col min="1011" max="1011" width="19.140625" style="125" customWidth="1"/>
    <col min="1012" max="1012" width="15.140625" style="125" customWidth="1"/>
    <col min="1013" max="1016" width="16.140625" style="125" customWidth="1"/>
    <col min="1017" max="1022" width="15.7109375" style="125"/>
    <col min="1023" max="1023" width="21.28515625" style="125" bestFit="1" customWidth="1"/>
    <col min="1024" max="1024" width="15.140625" style="125" customWidth="1"/>
    <col min="1025" max="1028" width="16.140625" style="125" customWidth="1"/>
    <col min="1029" max="1266" width="15.7109375" style="125"/>
    <col min="1267" max="1267" width="19.140625" style="125" customWidth="1"/>
    <col min="1268" max="1268" width="15.140625" style="125" customWidth="1"/>
    <col min="1269" max="1272" width="16.140625" style="125" customWidth="1"/>
    <col min="1273" max="1278" width="15.7109375" style="125"/>
    <col min="1279" max="1279" width="21.28515625" style="125" bestFit="1" customWidth="1"/>
    <col min="1280" max="1280" width="15.140625" style="125" customWidth="1"/>
    <col min="1281" max="1284" width="16.140625" style="125" customWidth="1"/>
    <col min="1285" max="1522" width="15.7109375" style="125"/>
    <col min="1523" max="1523" width="19.140625" style="125" customWidth="1"/>
    <col min="1524" max="1524" width="15.140625" style="125" customWidth="1"/>
    <col min="1525" max="1528" width="16.140625" style="125" customWidth="1"/>
    <col min="1529" max="1534" width="15.7109375" style="125"/>
    <col min="1535" max="1535" width="21.28515625" style="125" bestFit="1" customWidth="1"/>
    <col min="1536" max="1536" width="15.140625" style="125" customWidth="1"/>
    <col min="1537" max="1540" width="16.140625" style="125" customWidth="1"/>
    <col min="1541" max="1778" width="15.7109375" style="125"/>
    <col min="1779" max="1779" width="19.140625" style="125" customWidth="1"/>
    <col min="1780" max="1780" width="15.140625" style="125" customWidth="1"/>
    <col min="1781" max="1784" width="16.140625" style="125" customWidth="1"/>
    <col min="1785" max="1790" width="15.7109375" style="125"/>
    <col min="1791" max="1791" width="21.28515625" style="125" bestFit="1" customWidth="1"/>
    <col min="1792" max="1792" width="15.140625" style="125" customWidth="1"/>
    <col min="1793" max="1796" width="16.140625" style="125" customWidth="1"/>
    <col min="1797" max="2034" width="15.7109375" style="125"/>
    <col min="2035" max="2035" width="19.140625" style="125" customWidth="1"/>
    <col min="2036" max="2036" width="15.140625" style="125" customWidth="1"/>
    <col min="2037" max="2040" width="16.140625" style="125" customWidth="1"/>
    <col min="2041" max="2046" width="15.7109375" style="125"/>
    <col min="2047" max="2047" width="21.28515625" style="125" bestFit="1" customWidth="1"/>
    <col min="2048" max="2048" width="15.140625" style="125" customWidth="1"/>
    <col min="2049" max="2052" width="16.140625" style="125" customWidth="1"/>
    <col min="2053" max="2290" width="15.7109375" style="125"/>
    <col min="2291" max="2291" width="19.140625" style="125" customWidth="1"/>
    <col min="2292" max="2292" width="15.140625" style="125" customWidth="1"/>
    <col min="2293" max="2296" width="16.140625" style="125" customWidth="1"/>
    <col min="2297" max="2302" width="15.7109375" style="125"/>
    <col min="2303" max="2303" width="21.28515625" style="125" bestFit="1" customWidth="1"/>
    <col min="2304" max="2304" width="15.140625" style="125" customWidth="1"/>
    <col min="2305" max="2308" width="16.140625" style="125" customWidth="1"/>
    <col min="2309" max="2546" width="15.7109375" style="125"/>
    <col min="2547" max="2547" width="19.140625" style="125" customWidth="1"/>
    <col min="2548" max="2548" width="15.140625" style="125" customWidth="1"/>
    <col min="2549" max="2552" width="16.140625" style="125" customWidth="1"/>
    <col min="2553" max="2558" width="15.7109375" style="125"/>
    <col min="2559" max="2559" width="21.28515625" style="125" bestFit="1" customWidth="1"/>
    <col min="2560" max="2560" width="15.140625" style="125" customWidth="1"/>
    <col min="2561" max="2564" width="16.140625" style="125" customWidth="1"/>
    <col min="2565" max="2802" width="15.7109375" style="125"/>
    <col min="2803" max="2803" width="19.140625" style="125" customWidth="1"/>
    <col min="2804" max="2804" width="15.140625" style="125" customWidth="1"/>
    <col min="2805" max="2808" width="16.140625" style="125" customWidth="1"/>
    <col min="2809" max="2814" width="15.7109375" style="125"/>
    <col min="2815" max="2815" width="21.28515625" style="125" bestFit="1" customWidth="1"/>
    <col min="2816" max="2816" width="15.140625" style="125" customWidth="1"/>
    <col min="2817" max="2820" width="16.140625" style="125" customWidth="1"/>
    <col min="2821" max="3058" width="15.7109375" style="125"/>
    <col min="3059" max="3059" width="19.140625" style="125" customWidth="1"/>
    <col min="3060" max="3060" width="15.140625" style="125" customWidth="1"/>
    <col min="3061" max="3064" width="16.140625" style="125" customWidth="1"/>
    <col min="3065" max="3070" width="15.7109375" style="125"/>
    <col min="3071" max="3071" width="21.28515625" style="125" bestFit="1" customWidth="1"/>
    <col min="3072" max="3072" width="15.140625" style="125" customWidth="1"/>
    <col min="3073" max="3076" width="16.140625" style="125" customWidth="1"/>
    <col min="3077" max="3314" width="15.7109375" style="125"/>
    <col min="3315" max="3315" width="19.140625" style="125" customWidth="1"/>
    <col min="3316" max="3316" width="15.140625" style="125" customWidth="1"/>
    <col min="3317" max="3320" width="16.140625" style="125" customWidth="1"/>
    <col min="3321" max="3326" width="15.7109375" style="125"/>
    <col min="3327" max="3327" width="21.28515625" style="125" bestFit="1" customWidth="1"/>
    <col min="3328" max="3328" width="15.140625" style="125" customWidth="1"/>
    <col min="3329" max="3332" width="16.140625" style="125" customWidth="1"/>
    <col min="3333" max="3570" width="15.7109375" style="125"/>
    <col min="3571" max="3571" width="19.140625" style="125" customWidth="1"/>
    <col min="3572" max="3572" width="15.140625" style="125" customWidth="1"/>
    <col min="3573" max="3576" width="16.140625" style="125" customWidth="1"/>
    <col min="3577" max="3582" width="15.7109375" style="125"/>
    <col min="3583" max="3583" width="21.28515625" style="125" bestFit="1" customWidth="1"/>
    <col min="3584" max="3584" width="15.140625" style="125" customWidth="1"/>
    <col min="3585" max="3588" width="16.140625" style="125" customWidth="1"/>
    <col min="3589" max="3826" width="15.7109375" style="125"/>
    <col min="3827" max="3827" width="19.140625" style="125" customWidth="1"/>
    <col min="3828" max="3828" width="15.140625" style="125" customWidth="1"/>
    <col min="3829" max="3832" width="16.140625" style="125" customWidth="1"/>
    <col min="3833" max="3838" width="15.7109375" style="125"/>
    <col min="3839" max="3839" width="21.28515625" style="125" bestFit="1" customWidth="1"/>
    <col min="3840" max="3840" width="15.140625" style="125" customWidth="1"/>
    <col min="3841" max="3844" width="16.140625" style="125" customWidth="1"/>
    <col min="3845" max="4082" width="15.7109375" style="125"/>
    <col min="4083" max="4083" width="19.140625" style="125" customWidth="1"/>
    <col min="4084" max="4084" width="15.140625" style="125" customWidth="1"/>
    <col min="4085" max="4088" width="16.140625" style="125" customWidth="1"/>
    <col min="4089" max="4094" width="15.7109375" style="125"/>
    <col min="4095" max="4095" width="21.28515625" style="125" bestFit="1" customWidth="1"/>
    <col min="4096" max="4096" width="15.140625" style="125" customWidth="1"/>
    <col min="4097" max="4100" width="16.140625" style="125" customWidth="1"/>
    <col min="4101" max="4338" width="15.7109375" style="125"/>
    <col min="4339" max="4339" width="19.140625" style="125" customWidth="1"/>
    <col min="4340" max="4340" width="15.140625" style="125" customWidth="1"/>
    <col min="4341" max="4344" width="16.140625" style="125" customWidth="1"/>
    <col min="4345" max="4350" width="15.7109375" style="125"/>
    <col min="4351" max="4351" width="21.28515625" style="125" bestFit="1" customWidth="1"/>
    <col min="4352" max="4352" width="15.140625" style="125" customWidth="1"/>
    <col min="4353" max="4356" width="16.140625" style="125" customWidth="1"/>
    <col min="4357" max="4594" width="15.7109375" style="125"/>
    <col min="4595" max="4595" width="19.140625" style="125" customWidth="1"/>
    <col min="4596" max="4596" width="15.140625" style="125" customWidth="1"/>
    <col min="4597" max="4600" width="16.140625" style="125" customWidth="1"/>
    <col min="4601" max="4606" width="15.7109375" style="125"/>
    <col min="4607" max="4607" width="21.28515625" style="125" bestFit="1" customWidth="1"/>
    <col min="4608" max="4608" width="15.140625" style="125" customWidth="1"/>
    <col min="4609" max="4612" width="16.140625" style="125" customWidth="1"/>
    <col min="4613" max="4850" width="15.7109375" style="125"/>
    <col min="4851" max="4851" width="19.140625" style="125" customWidth="1"/>
    <col min="4852" max="4852" width="15.140625" style="125" customWidth="1"/>
    <col min="4853" max="4856" width="16.140625" style="125" customWidth="1"/>
    <col min="4857" max="4862" width="15.7109375" style="125"/>
    <col min="4863" max="4863" width="21.28515625" style="125" bestFit="1" customWidth="1"/>
    <col min="4864" max="4864" width="15.140625" style="125" customWidth="1"/>
    <col min="4865" max="4868" width="16.140625" style="125" customWidth="1"/>
    <col min="4869" max="5106" width="15.7109375" style="125"/>
    <col min="5107" max="5107" width="19.140625" style="125" customWidth="1"/>
    <col min="5108" max="5108" width="15.140625" style="125" customWidth="1"/>
    <col min="5109" max="5112" width="16.140625" style="125" customWidth="1"/>
    <col min="5113" max="5118" width="15.7109375" style="125"/>
    <col min="5119" max="5119" width="21.28515625" style="125" bestFit="1" customWidth="1"/>
    <col min="5120" max="5120" width="15.140625" style="125" customWidth="1"/>
    <col min="5121" max="5124" width="16.140625" style="125" customWidth="1"/>
    <col min="5125" max="5362" width="15.7109375" style="125"/>
    <col min="5363" max="5363" width="19.140625" style="125" customWidth="1"/>
    <col min="5364" max="5364" width="15.140625" style="125" customWidth="1"/>
    <col min="5365" max="5368" width="16.140625" style="125" customWidth="1"/>
    <col min="5369" max="5374" width="15.7109375" style="125"/>
    <col min="5375" max="5375" width="21.28515625" style="125" bestFit="1" customWidth="1"/>
    <col min="5376" max="5376" width="15.140625" style="125" customWidth="1"/>
    <col min="5377" max="5380" width="16.140625" style="125" customWidth="1"/>
    <col min="5381" max="5618" width="15.7109375" style="125"/>
    <col min="5619" max="5619" width="19.140625" style="125" customWidth="1"/>
    <col min="5620" max="5620" width="15.140625" style="125" customWidth="1"/>
    <col min="5621" max="5624" width="16.140625" style="125" customWidth="1"/>
    <col min="5625" max="5630" width="15.7109375" style="125"/>
    <col min="5631" max="5631" width="21.28515625" style="125" bestFit="1" customWidth="1"/>
    <col min="5632" max="5632" width="15.140625" style="125" customWidth="1"/>
    <col min="5633" max="5636" width="16.140625" style="125" customWidth="1"/>
    <col min="5637" max="5874" width="15.7109375" style="125"/>
    <col min="5875" max="5875" width="19.140625" style="125" customWidth="1"/>
    <col min="5876" max="5876" width="15.140625" style="125" customWidth="1"/>
    <col min="5877" max="5880" width="16.140625" style="125" customWidth="1"/>
    <col min="5881" max="5886" width="15.7109375" style="125"/>
    <col min="5887" max="5887" width="21.28515625" style="125" bestFit="1" customWidth="1"/>
    <col min="5888" max="5888" width="15.140625" style="125" customWidth="1"/>
    <col min="5889" max="5892" width="16.140625" style="125" customWidth="1"/>
    <col min="5893" max="6130" width="15.7109375" style="125"/>
    <col min="6131" max="6131" width="19.140625" style="125" customWidth="1"/>
    <col min="6132" max="6132" width="15.140625" style="125" customWidth="1"/>
    <col min="6133" max="6136" width="16.140625" style="125" customWidth="1"/>
    <col min="6137" max="6142" width="15.7109375" style="125"/>
    <col min="6143" max="6143" width="21.28515625" style="125" bestFit="1" customWidth="1"/>
    <col min="6144" max="6144" width="15.140625" style="125" customWidth="1"/>
    <col min="6145" max="6148" width="16.140625" style="125" customWidth="1"/>
    <col min="6149" max="6386" width="15.7109375" style="125"/>
    <col min="6387" max="6387" width="19.140625" style="125" customWidth="1"/>
    <col min="6388" max="6388" width="15.140625" style="125" customWidth="1"/>
    <col min="6389" max="6392" width="16.140625" style="125" customWidth="1"/>
    <col min="6393" max="6398" width="15.7109375" style="125"/>
    <col min="6399" max="6399" width="21.28515625" style="125" bestFit="1" customWidth="1"/>
    <col min="6400" max="6400" width="15.140625" style="125" customWidth="1"/>
    <col min="6401" max="6404" width="16.140625" style="125" customWidth="1"/>
    <col min="6405" max="6642" width="15.7109375" style="125"/>
    <col min="6643" max="6643" width="19.140625" style="125" customWidth="1"/>
    <col min="6644" max="6644" width="15.140625" style="125" customWidth="1"/>
    <col min="6645" max="6648" width="16.140625" style="125" customWidth="1"/>
    <col min="6649" max="6654" width="15.7109375" style="125"/>
    <col min="6655" max="6655" width="21.28515625" style="125" bestFit="1" customWidth="1"/>
    <col min="6656" max="6656" width="15.140625" style="125" customWidth="1"/>
    <col min="6657" max="6660" width="16.140625" style="125" customWidth="1"/>
    <col min="6661" max="6898" width="15.7109375" style="125"/>
    <col min="6899" max="6899" width="19.140625" style="125" customWidth="1"/>
    <col min="6900" max="6900" width="15.140625" style="125" customWidth="1"/>
    <col min="6901" max="6904" width="16.140625" style="125" customWidth="1"/>
    <col min="6905" max="6910" width="15.7109375" style="125"/>
    <col min="6911" max="6911" width="21.28515625" style="125" bestFit="1" customWidth="1"/>
    <col min="6912" max="6912" width="15.140625" style="125" customWidth="1"/>
    <col min="6913" max="6916" width="16.140625" style="125" customWidth="1"/>
    <col min="6917" max="7154" width="15.7109375" style="125"/>
    <col min="7155" max="7155" width="19.140625" style="125" customWidth="1"/>
    <col min="7156" max="7156" width="15.140625" style="125" customWidth="1"/>
    <col min="7157" max="7160" width="16.140625" style="125" customWidth="1"/>
    <col min="7161" max="7166" width="15.7109375" style="125"/>
    <col min="7167" max="7167" width="21.28515625" style="125" bestFit="1" customWidth="1"/>
    <col min="7168" max="7168" width="15.140625" style="125" customWidth="1"/>
    <col min="7169" max="7172" width="16.140625" style="125" customWidth="1"/>
    <col min="7173" max="7410" width="15.7109375" style="125"/>
    <col min="7411" max="7411" width="19.140625" style="125" customWidth="1"/>
    <col min="7412" max="7412" width="15.140625" style="125" customWidth="1"/>
    <col min="7413" max="7416" width="16.140625" style="125" customWidth="1"/>
    <col min="7417" max="7422" width="15.7109375" style="125"/>
    <col min="7423" max="7423" width="21.28515625" style="125" bestFit="1" customWidth="1"/>
    <col min="7424" max="7424" width="15.140625" style="125" customWidth="1"/>
    <col min="7425" max="7428" width="16.140625" style="125" customWidth="1"/>
    <col min="7429" max="7666" width="15.7109375" style="125"/>
    <col min="7667" max="7667" width="19.140625" style="125" customWidth="1"/>
    <col min="7668" max="7668" width="15.140625" style="125" customWidth="1"/>
    <col min="7669" max="7672" width="16.140625" style="125" customWidth="1"/>
    <col min="7673" max="7678" width="15.7109375" style="125"/>
    <col min="7679" max="7679" width="21.28515625" style="125" bestFit="1" customWidth="1"/>
    <col min="7680" max="7680" width="15.140625" style="125" customWidth="1"/>
    <col min="7681" max="7684" width="16.140625" style="125" customWidth="1"/>
    <col min="7685" max="7922" width="15.7109375" style="125"/>
    <col min="7923" max="7923" width="19.140625" style="125" customWidth="1"/>
    <col min="7924" max="7924" width="15.140625" style="125" customWidth="1"/>
    <col min="7925" max="7928" width="16.140625" style="125" customWidth="1"/>
    <col min="7929" max="7934" width="15.7109375" style="125"/>
    <col min="7935" max="7935" width="21.28515625" style="125" bestFit="1" customWidth="1"/>
    <col min="7936" max="7936" width="15.140625" style="125" customWidth="1"/>
    <col min="7937" max="7940" width="16.140625" style="125" customWidth="1"/>
    <col min="7941" max="8178" width="15.7109375" style="125"/>
    <col min="8179" max="8179" width="19.140625" style="125" customWidth="1"/>
    <col min="8180" max="8180" width="15.140625" style="125" customWidth="1"/>
    <col min="8181" max="8184" width="16.140625" style="125" customWidth="1"/>
    <col min="8185" max="8190" width="15.7109375" style="125"/>
    <col min="8191" max="8191" width="21.28515625" style="125" bestFit="1" customWidth="1"/>
    <col min="8192" max="8192" width="15.140625" style="125" customWidth="1"/>
    <col min="8193" max="8196" width="16.140625" style="125" customWidth="1"/>
    <col min="8197" max="8434" width="15.7109375" style="125"/>
    <col min="8435" max="8435" width="19.140625" style="125" customWidth="1"/>
    <col min="8436" max="8436" width="15.140625" style="125" customWidth="1"/>
    <col min="8437" max="8440" width="16.140625" style="125" customWidth="1"/>
    <col min="8441" max="8446" width="15.7109375" style="125"/>
    <col min="8447" max="8447" width="21.28515625" style="125" bestFit="1" customWidth="1"/>
    <col min="8448" max="8448" width="15.140625" style="125" customWidth="1"/>
    <col min="8449" max="8452" width="16.140625" style="125" customWidth="1"/>
    <col min="8453" max="8690" width="15.7109375" style="125"/>
    <col min="8691" max="8691" width="19.140625" style="125" customWidth="1"/>
    <col min="8692" max="8692" width="15.140625" style="125" customWidth="1"/>
    <col min="8693" max="8696" width="16.140625" style="125" customWidth="1"/>
    <col min="8697" max="8702" width="15.7109375" style="125"/>
    <col min="8703" max="8703" width="21.28515625" style="125" bestFit="1" customWidth="1"/>
    <col min="8704" max="8704" width="15.140625" style="125" customWidth="1"/>
    <col min="8705" max="8708" width="16.140625" style="125" customWidth="1"/>
    <col min="8709" max="8946" width="15.7109375" style="125"/>
    <col min="8947" max="8947" width="19.140625" style="125" customWidth="1"/>
    <col min="8948" max="8948" width="15.140625" style="125" customWidth="1"/>
    <col min="8949" max="8952" width="16.140625" style="125" customWidth="1"/>
    <col min="8953" max="8958" width="15.7109375" style="125"/>
    <col min="8959" max="8959" width="21.28515625" style="125" bestFit="1" customWidth="1"/>
    <col min="8960" max="8960" width="15.140625" style="125" customWidth="1"/>
    <col min="8961" max="8964" width="16.140625" style="125" customWidth="1"/>
    <col min="8965" max="9202" width="15.7109375" style="125"/>
    <col min="9203" max="9203" width="19.140625" style="125" customWidth="1"/>
    <col min="9204" max="9204" width="15.140625" style="125" customWidth="1"/>
    <col min="9205" max="9208" width="16.140625" style="125" customWidth="1"/>
    <col min="9209" max="9214" width="15.7109375" style="125"/>
    <col min="9215" max="9215" width="21.28515625" style="125" bestFit="1" customWidth="1"/>
    <col min="9216" max="9216" width="15.140625" style="125" customWidth="1"/>
    <col min="9217" max="9220" width="16.140625" style="125" customWidth="1"/>
    <col min="9221" max="9458" width="15.7109375" style="125"/>
    <col min="9459" max="9459" width="19.140625" style="125" customWidth="1"/>
    <col min="9460" max="9460" width="15.140625" style="125" customWidth="1"/>
    <col min="9461" max="9464" width="16.140625" style="125" customWidth="1"/>
    <col min="9465" max="9470" width="15.7109375" style="125"/>
    <col min="9471" max="9471" width="21.28515625" style="125" bestFit="1" customWidth="1"/>
    <col min="9472" max="9472" width="15.140625" style="125" customWidth="1"/>
    <col min="9473" max="9476" width="16.140625" style="125" customWidth="1"/>
    <col min="9477" max="9714" width="15.7109375" style="125"/>
    <col min="9715" max="9715" width="19.140625" style="125" customWidth="1"/>
    <col min="9716" max="9716" width="15.140625" style="125" customWidth="1"/>
    <col min="9717" max="9720" width="16.140625" style="125" customWidth="1"/>
    <col min="9721" max="9726" width="15.7109375" style="125"/>
    <col min="9727" max="9727" width="21.28515625" style="125" bestFit="1" customWidth="1"/>
    <col min="9728" max="9728" width="15.140625" style="125" customWidth="1"/>
    <col min="9729" max="9732" width="16.140625" style="125" customWidth="1"/>
    <col min="9733" max="9970" width="15.7109375" style="125"/>
    <col min="9971" max="9971" width="19.140625" style="125" customWidth="1"/>
    <col min="9972" max="9972" width="15.140625" style="125" customWidth="1"/>
    <col min="9973" max="9976" width="16.140625" style="125" customWidth="1"/>
    <col min="9977" max="9982" width="15.7109375" style="125"/>
    <col min="9983" max="9983" width="21.28515625" style="125" bestFit="1" customWidth="1"/>
    <col min="9984" max="9984" width="15.140625" style="125" customWidth="1"/>
    <col min="9985" max="9988" width="16.140625" style="125" customWidth="1"/>
    <col min="9989" max="10226" width="15.7109375" style="125"/>
    <col min="10227" max="10227" width="19.140625" style="125" customWidth="1"/>
    <col min="10228" max="10228" width="15.140625" style="125" customWidth="1"/>
    <col min="10229" max="10232" width="16.140625" style="125" customWidth="1"/>
    <col min="10233" max="10238" width="15.7109375" style="125"/>
    <col min="10239" max="10239" width="21.28515625" style="125" bestFit="1" customWidth="1"/>
    <col min="10240" max="10240" width="15.140625" style="125" customWidth="1"/>
    <col min="10241" max="10244" width="16.140625" style="125" customWidth="1"/>
    <col min="10245" max="10482" width="15.7109375" style="125"/>
    <col min="10483" max="10483" width="19.140625" style="125" customWidth="1"/>
    <col min="10484" max="10484" width="15.140625" style="125" customWidth="1"/>
    <col min="10485" max="10488" width="16.140625" style="125" customWidth="1"/>
    <col min="10489" max="10494" width="15.7109375" style="125"/>
    <col min="10495" max="10495" width="21.28515625" style="125" bestFit="1" customWidth="1"/>
    <col min="10496" max="10496" width="15.140625" style="125" customWidth="1"/>
    <col min="10497" max="10500" width="16.140625" style="125" customWidth="1"/>
    <col min="10501" max="10738" width="15.7109375" style="125"/>
    <col min="10739" max="10739" width="19.140625" style="125" customWidth="1"/>
    <col min="10740" max="10740" width="15.140625" style="125" customWidth="1"/>
    <col min="10741" max="10744" width="16.140625" style="125" customWidth="1"/>
    <col min="10745" max="10750" width="15.7109375" style="125"/>
    <col min="10751" max="10751" width="21.28515625" style="125" bestFit="1" customWidth="1"/>
    <col min="10752" max="10752" width="15.140625" style="125" customWidth="1"/>
    <col min="10753" max="10756" width="16.140625" style="125" customWidth="1"/>
    <col min="10757" max="10994" width="15.7109375" style="125"/>
    <col min="10995" max="10995" width="19.140625" style="125" customWidth="1"/>
    <col min="10996" max="10996" width="15.140625" style="125" customWidth="1"/>
    <col min="10997" max="11000" width="16.140625" style="125" customWidth="1"/>
    <col min="11001" max="11006" width="15.7109375" style="125"/>
    <col min="11007" max="11007" width="21.28515625" style="125" bestFit="1" customWidth="1"/>
    <col min="11008" max="11008" width="15.140625" style="125" customWidth="1"/>
    <col min="11009" max="11012" width="16.140625" style="125" customWidth="1"/>
    <col min="11013" max="11250" width="15.7109375" style="125"/>
    <col min="11251" max="11251" width="19.140625" style="125" customWidth="1"/>
    <col min="11252" max="11252" width="15.140625" style="125" customWidth="1"/>
    <col min="11253" max="11256" width="16.140625" style="125" customWidth="1"/>
    <col min="11257" max="11262" width="15.7109375" style="125"/>
    <col min="11263" max="11263" width="21.28515625" style="125" bestFit="1" customWidth="1"/>
    <col min="11264" max="11264" width="15.140625" style="125" customWidth="1"/>
    <col min="11265" max="11268" width="16.140625" style="125" customWidth="1"/>
    <col min="11269" max="11506" width="15.7109375" style="125"/>
    <col min="11507" max="11507" width="19.140625" style="125" customWidth="1"/>
    <col min="11508" max="11508" width="15.140625" style="125" customWidth="1"/>
    <col min="11509" max="11512" width="16.140625" style="125" customWidth="1"/>
    <col min="11513" max="11518" width="15.7109375" style="125"/>
    <col min="11519" max="11519" width="21.28515625" style="125" bestFit="1" customWidth="1"/>
    <col min="11520" max="11520" width="15.140625" style="125" customWidth="1"/>
    <col min="11521" max="11524" width="16.140625" style="125" customWidth="1"/>
    <col min="11525" max="11762" width="15.7109375" style="125"/>
    <col min="11763" max="11763" width="19.140625" style="125" customWidth="1"/>
    <col min="11764" max="11764" width="15.140625" style="125" customWidth="1"/>
    <col min="11765" max="11768" width="16.140625" style="125" customWidth="1"/>
    <col min="11769" max="11774" width="15.7109375" style="125"/>
    <col min="11775" max="11775" width="21.28515625" style="125" bestFit="1" customWidth="1"/>
    <col min="11776" max="11776" width="15.140625" style="125" customWidth="1"/>
    <col min="11777" max="11780" width="16.140625" style="125" customWidth="1"/>
    <col min="11781" max="12018" width="15.7109375" style="125"/>
    <col min="12019" max="12019" width="19.140625" style="125" customWidth="1"/>
    <col min="12020" max="12020" width="15.140625" style="125" customWidth="1"/>
    <col min="12021" max="12024" width="16.140625" style="125" customWidth="1"/>
    <col min="12025" max="12030" width="15.7109375" style="125"/>
    <col min="12031" max="12031" width="21.28515625" style="125" bestFit="1" customWidth="1"/>
    <col min="12032" max="12032" width="15.140625" style="125" customWidth="1"/>
    <col min="12033" max="12036" width="16.140625" style="125" customWidth="1"/>
    <col min="12037" max="12274" width="15.7109375" style="125"/>
    <col min="12275" max="12275" width="19.140625" style="125" customWidth="1"/>
    <col min="12276" max="12276" width="15.140625" style="125" customWidth="1"/>
    <col min="12277" max="12280" width="16.140625" style="125" customWidth="1"/>
    <col min="12281" max="12286" width="15.7109375" style="125"/>
    <col min="12287" max="12287" width="21.28515625" style="125" bestFit="1" customWidth="1"/>
    <col min="12288" max="12288" width="15.140625" style="125" customWidth="1"/>
    <col min="12289" max="12292" width="16.140625" style="125" customWidth="1"/>
    <col min="12293" max="12530" width="15.7109375" style="125"/>
    <col min="12531" max="12531" width="19.140625" style="125" customWidth="1"/>
    <col min="12532" max="12532" width="15.140625" style="125" customWidth="1"/>
    <col min="12533" max="12536" width="16.140625" style="125" customWidth="1"/>
    <col min="12537" max="12542" width="15.7109375" style="125"/>
    <col min="12543" max="12543" width="21.28515625" style="125" bestFit="1" customWidth="1"/>
    <col min="12544" max="12544" width="15.140625" style="125" customWidth="1"/>
    <col min="12545" max="12548" width="16.140625" style="125" customWidth="1"/>
    <col min="12549" max="12786" width="15.7109375" style="125"/>
    <col min="12787" max="12787" width="19.140625" style="125" customWidth="1"/>
    <col min="12788" max="12788" width="15.140625" style="125" customWidth="1"/>
    <col min="12789" max="12792" width="16.140625" style="125" customWidth="1"/>
    <col min="12793" max="12798" width="15.7109375" style="125"/>
    <col min="12799" max="12799" width="21.28515625" style="125" bestFit="1" customWidth="1"/>
    <col min="12800" max="12800" width="15.140625" style="125" customWidth="1"/>
    <col min="12801" max="12804" width="16.140625" style="125" customWidth="1"/>
    <col min="12805" max="13042" width="15.7109375" style="125"/>
    <col min="13043" max="13043" width="19.140625" style="125" customWidth="1"/>
    <col min="13044" max="13044" width="15.140625" style="125" customWidth="1"/>
    <col min="13045" max="13048" width="16.140625" style="125" customWidth="1"/>
    <col min="13049" max="13054" width="15.7109375" style="125"/>
    <col min="13055" max="13055" width="21.28515625" style="125" bestFit="1" customWidth="1"/>
    <col min="13056" max="13056" width="15.140625" style="125" customWidth="1"/>
    <col min="13057" max="13060" width="16.140625" style="125" customWidth="1"/>
    <col min="13061" max="13298" width="15.7109375" style="125"/>
    <col min="13299" max="13299" width="19.140625" style="125" customWidth="1"/>
    <col min="13300" max="13300" width="15.140625" style="125" customWidth="1"/>
    <col min="13301" max="13304" width="16.140625" style="125" customWidth="1"/>
    <col min="13305" max="13310" width="15.7109375" style="125"/>
    <col min="13311" max="13311" width="21.28515625" style="125" bestFit="1" customWidth="1"/>
    <col min="13312" max="13312" width="15.140625" style="125" customWidth="1"/>
    <col min="13313" max="13316" width="16.140625" style="125" customWidth="1"/>
    <col min="13317" max="13554" width="15.7109375" style="125"/>
    <col min="13555" max="13555" width="19.140625" style="125" customWidth="1"/>
    <col min="13556" max="13556" width="15.140625" style="125" customWidth="1"/>
    <col min="13557" max="13560" width="16.140625" style="125" customWidth="1"/>
    <col min="13561" max="13566" width="15.7109375" style="125"/>
    <col min="13567" max="13567" width="21.28515625" style="125" bestFit="1" customWidth="1"/>
    <col min="13568" max="13568" width="15.140625" style="125" customWidth="1"/>
    <col min="13569" max="13572" width="16.140625" style="125" customWidth="1"/>
    <col min="13573" max="13810" width="15.7109375" style="125"/>
    <col min="13811" max="13811" width="19.140625" style="125" customWidth="1"/>
    <col min="13812" max="13812" width="15.140625" style="125" customWidth="1"/>
    <col min="13813" max="13816" width="16.140625" style="125" customWidth="1"/>
    <col min="13817" max="13822" width="15.7109375" style="125"/>
    <col min="13823" max="13823" width="21.28515625" style="125" bestFit="1" customWidth="1"/>
    <col min="13824" max="13824" width="15.140625" style="125" customWidth="1"/>
    <col min="13825" max="13828" width="16.140625" style="125" customWidth="1"/>
    <col min="13829" max="14066" width="15.7109375" style="125"/>
    <col min="14067" max="14067" width="19.140625" style="125" customWidth="1"/>
    <col min="14068" max="14068" width="15.140625" style="125" customWidth="1"/>
    <col min="14069" max="14072" width="16.140625" style="125" customWidth="1"/>
    <col min="14073" max="14078" width="15.7109375" style="125"/>
    <col min="14079" max="14079" width="21.28515625" style="125" bestFit="1" customWidth="1"/>
    <col min="14080" max="14080" width="15.140625" style="125" customWidth="1"/>
    <col min="14081" max="14084" width="16.140625" style="125" customWidth="1"/>
    <col min="14085" max="14322" width="15.7109375" style="125"/>
    <col min="14323" max="14323" width="19.140625" style="125" customWidth="1"/>
    <col min="14324" max="14324" width="15.140625" style="125" customWidth="1"/>
    <col min="14325" max="14328" width="16.140625" style="125" customWidth="1"/>
    <col min="14329" max="14334" width="15.7109375" style="125"/>
    <col min="14335" max="14335" width="21.28515625" style="125" bestFit="1" customWidth="1"/>
    <col min="14336" max="14336" width="15.140625" style="125" customWidth="1"/>
    <col min="14337" max="14340" width="16.140625" style="125" customWidth="1"/>
    <col min="14341" max="14578" width="15.7109375" style="125"/>
    <col min="14579" max="14579" width="19.140625" style="125" customWidth="1"/>
    <col min="14580" max="14580" width="15.140625" style="125" customWidth="1"/>
    <col min="14581" max="14584" width="16.140625" style="125" customWidth="1"/>
    <col min="14585" max="14590" width="15.7109375" style="125"/>
    <col min="14591" max="14591" width="21.28515625" style="125" bestFit="1" customWidth="1"/>
    <col min="14592" max="14592" width="15.140625" style="125" customWidth="1"/>
    <col min="14593" max="14596" width="16.140625" style="125" customWidth="1"/>
    <col min="14597" max="14834" width="15.7109375" style="125"/>
    <col min="14835" max="14835" width="19.140625" style="125" customWidth="1"/>
    <col min="14836" max="14836" width="15.140625" style="125" customWidth="1"/>
    <col min="14837" max="14840" width="16.140625" style="125" customWidth="1"/>
    <col min="14841" max="14846" width="15.7109375" style="125"/>
    <col min="14847" max="14847" width="21.28515625" style="125" bestFit="1" customWidth="1"/>
    <col min="14848" max="14848" width="15.140625" style="125" customWidth="1"/>
    <col min="14849" max="14852" width="16.140625" style="125" customWidth="1"/>
    <col min="14853" max="15090" width="15.7109375" style="125"/>
    <col min="15091" max="15091" width="19.140625" style="125" customWidth="1"/>
    <col min="15092" max="15092" width="15.140625" style="125" customWidth="1"/>
    <col min="15093" max="15096" width="16.140625" style="125" customWidth="1"/>
    <col min="15097" max="15102" width="15.7109375" style="125"/>
    <col min="15103" max="15103" width="21.28515625" style="125" bestFit="1" customWidth="1"/>
    <col min="15104" max="15104" width="15.140625" style="125" customWidth="1"/>
    <col min="15105" max="15108" width="16.140625" style="125" customWidth="1"/>
    <col min="15109" max="15346" width="15.7109375" style="125"/>
    <col min="15347" max="15347" width="19.140625" style="125" customWidth="1"/>
    <col min="15348" max="15348" width="15.140625" style="125" customWidth="1"/>
    <col min="15349" max="15352" width="16.140625" style="125" customWidth="1"/>
    <col min="15353" max="15358" width="15.7109375" style="125"/>
    <col min="15359" max="15359" width="21.28515625" style="125" bestFit="1" customWidth="1"/>
    <col min="15360" max="15360" width="15.140625" style="125" customWidth="1"/>
    <col min="15361" max="15364" width="16.140625" style="125" customWidth="1"/>
    <col min="15365" max="15602" width="15.7109375" style="125"/>
    <col min="15603" max="15603" width="19.140625" style="125" customWidth="1"/>
    <col min="15604" max="15604" width="15.140625" style="125" customWidth="1"/>
    <col min="15605" max="15608" width="16.140625" style="125" customWidth="1"/>
    <col min="15609" max="15614" width="15.7109375" style="125"/>
    <col min="15615" max="15615" width="21.28515625" style="125" bestFit="1" customWidth="1"/>
    <col min="15616" max="15616" width="15.140625" style="125" customWidth="1"/>
    <col min="15617" max="15620" width="16.140625" style="125" customWidth="1"/>
    <col min="15621" max="15858" width="15.7109375" style="125"/>
    <col min="15859" max="15859" width="19.140625" style="125" customWidth="1"/>
    <col min="15860" max="15860" width="15.140625" style="125" customWidth="1"/>
    <col min="15861" max="15864" width="16.140625" style="125" customWidth="1"/>
    <col min="15865" max="15870" width="15.7109375" style="125"/>
    <col min="15871" max="15871" width="21.28515625" style="125" bestFit="1" customWidth="1"/>
    <col min="15872" max="15872" width="15.140625" style="125" customWidth="1"/>
    <col min="15873" max="15876" width="16.140625" style="125" customWidth="1"/>
    <col min="15877" max="16114" width="15.7109375" style="125"/>
    <col min="16115" max="16115" width="19.140625" style="125" customWidth="1"/>
    <col min="16116" max="16116" width="15.140625" style="125" customWidth="1"/>
    <col min="16117" max="16120" width="16.140625" style="125" customWidth="1"/>
    <col min="16121" max="16126" width="15.7109375" style="125"/>
    <col min="16127" max="16127" width="21.28515625" style="125" bestFit="1" customWidth="1"/>
    <col min="16128" max="16128" width="15.140625" style="125" customWidth="1"/>
    <col min="16129" max="16132" width="16.140625" style="125" customWidth="1"/>
    <col min="16133" max="16370" width="15.7109375" style="125"/>
    <col min="16371" max="16371" width="19.140625" style="125" customWidth="1"/>
    <col min="16372" max="16372" width="15.140625" style="125" customWidth="1"/>
    <col min="16373" max="16376" width="16.140625" style="125" customWidth="1"/>
    <col min="16377" max="16384" width="15.7109375" style="125"/>
  </cols>
  <sheetData>
    <row r="1" spans="1:12" ht="33.75" customHeight="1" thickBot="1">
      <c r="A1" s="874" t="s">
        <v>422</v>
      </c>
      <c r="B1" s="874"/>
      <c r="C1" s="874"/>
      <c r="D1" s="874"/>
    </row>
    <row r="2" spans="1:12" ht="42.75" customHeight="1" thickBot="1">
      <c r="A2" s="53" t="s">
        <v>68</v>
      </c>
      <c r="B2" s="53" t="s">
        <v>32</v>
      </c>
      <c r="C2" s="72" t="s">
        <v>176</v>
      </c>
      <c r="D2" s="72" t="s">
        <v>177</v>
      </c>
    </row>
    <row r="3" spans="1:12" ht="21" customHeight="1">
      <c r="A3" s="2">
        <v>1400</v>
      </c>
      <c r="B3" s="153">
        <v>247605</v>
      </c>
      <c r="C3" s="153">
        <v>36253</v>
      </c>
      <c r="D3" s="153">
        <v>211352</v>
      </c>
    </row>
    <row r="4" spans="1:12" ht="21" customHeight="1">
      <c r="A4" s="2">
        <v>1401</v>
      </c>
      <c r="B4" s="153">
        <v>226268</v>
      </c>
      <c r="C4" s="153">
        <v>33822</v>
      </c>
      <c r="D4" s="153">
        <v>192446</v>
      </c>
      <c r="E4" s="731"/>
      <c r="F4" s="731"/>
      <c r="G4" s="731"/>
      <c r="H4" s="731"/>
    </row>
    <row r="5" spans="1:12" ht="21" customHeight="1" thickBot="1">
      <c r="A5" s="2">
        <v>1402</v>
      </c>
      <c r="B5" s="153">
        <f>D5+C5</f>
        <v>206250</v>
      </c>
      <c r="C5" s="153">
        <f>SUM(C6:C38)</f>
        <v>31361</v>
      </c>
      <c r="D5" s="153">
        <f>SUM(D6:D38)</f>
        <v>174889</v>
      </c>
      <c r="E5" s="731"/>
      <c r="F5" s="731"/>
      <c r="G5" s="731"/>
      <c r="H5" s="731"/>
    </row>
    <row r="6" spans="1:12" ht="21" customHeight="1" thickBot="1">
      <c r="A6" s="5" t="s">
        <v>41</v>
      </c>
      <c r="B6" s="706">
        <f t="shared" ref="B6:B38" si="0">D6+C6</f>
        <v>35607</v>
      </c>
      <c r="C6" s="540">
        <v>967</v>
      </c>
      <c r="D6" s="132">
        <v>34640</v>
      </c>
      <c r="E6" s="731"/>
      <c r="F6" s="731">
        <f>B6-'7'!D10</f>
        <v>0</v>
      </c>
      <c r="G6" s="731"/>
      <c r="H6" s="731"/>
      <c r="L6" s="148"/>
    </row>
    <row r="7" spans="1:12" ht="21" customHeight="1" thickBot="1">
      <c r="A7" s="6" t="s">
        <v>42</v>
      </c>
      <c r="B7" s="539">
        <f t="shared" si="0"/>
        <v>10158</v>
      </c>
      <c r="C7" s="707">
        <v>478</v>
      </c>
      <c r="D7" s="541">
        <v>9680</v>
      </c>
      <c r="E7" s="731"/>
      <c r="F7" s="731">
        <f>B7-'7'!D11</f>
        <v>0</v>
      </c>
      <c r="G7" s="731"/>
      <c r="H7" s="731"/>
      <c r="L7" s="148"/>
    </row>
    <row r="8" spans="1:12" ht="21" customHeight="1" thickBot="1">
      <c r="A8" s="6" t="s">
        <v>43</v>
      </c>
      <c r="B8" s="539">
        <f t="shared" si="0"/>
        <v>4679</v>
      </c>
      <c r="C8" s="707">
        <v>685</v>
      </c>
      <c r="D8" s="541">
        <v>3994</v>
      </c>
      <c r="E8" s="731"/>
      <c r="F8" s="731">
        <f>B8-'7'!D12</f>
        <v>0</v>
      </c>
      <c r="G8" s="731"/>
      <c r="H8" s="731"/>
      <c r="L8" s="148"/>
    </row>
    <row r="9" spans="1:12" ht="21" customHeight="1" thickBot="1">
      <c r="A9" s="6" t="s">
        <v>0</v>
      </c>
      <c r="B9" s="539">
        <f t="shared" si="0"/>
        <v>21109</v>
      </c>
      <c r="C9" s="707">
        <v>3671</v>
      </c>
      <c r="D9" s="541">
        <v>17438</v>
      </c>
      <c r="E9" s="731"/>
      <c r="F9" s="731">
        <f>B9-'7'!D13</f>
        <v>0</v>
      </c>
      <c r="G9" s="731"/>
      <c r="H9" s="731"/>
      <c r="L9" s="148"/>
    </row>
    <row r="10" spans="1:12" ht="21" customHeight="1" thickBot="1">
      <c r="A10" s="6" t="s">
        <v>33</v>
      </c>
      <c r="B10" s="539">
        <f t="shared" si="0"/>
        <v>1870</v>
      </c>
      <c r="C10" s="707">
        <v>321</v>
      </c>
      <c r="D10" s="541">
        <v>1549</v>
      </c>
      <c r="E10" s="731"/>
      <c r="F10" s="731">
        <f>B10-'7'!D14</f>
        <v>0</v>
      </c>
      <c r="G10" s="731"/>
      <c r="H10" s="731"/>
      <c r="L10" s="148"/>
    </row>
    <row r="11" spans="1:12" ht="21" customHeight="1" thickBot="1">
      <c r="A11" s="6" t="s">
        <v>44</v>
      </c>
      <c r="B11" s="539">
        <f t="shared" si="0"/>
        <v>2552</v>
      </c>
      <c r="C11" s="707">
        <v>318</v>
      </c>
      <c r="D11" s="541">
        <v>2234</v>
      </c>
      <c r="E11" s="731"/>
      <c r="F11" s="731">
        <f>B11-'7'!D15</f>
        <v>0</v>
      </c>
      <c r="G11" s="731"/>
      <c r="H11" s="731"/>
      <c r="L11" s="148"/>
    </row>
    <row r="12" spans="1:12" ht="21" customHeight="1" thickBot="1">
      <c r="A12" s="6" t="s">
        <v>1</v>
      </c>
      <c r="B12" s="539">
        <f t="shared" si="0"/>
        <v>809</v>
      </c>
      <c r="C12" s="707">
        <v>53</v>
      </c>
      <c r="D12" s="541">
        <v>756</v>
      </c>
      <c r="E12" s="731"/>
      <c r="F12" s="731">
        <f>B12-'7'!D16</f>
        <v>0</v>
      </c>
      <c r="G12" s="731"/>
      <c r="H12" s="731"/>
      <c r="L12" s="148"/>
    </row>
    <row r="13" spans="1:12" ht="21" customHeight="1" thickBot="1">
      <c r="A13" s="6" t="s">
        <v>45</v>
      </c>
      <c r="B13" s="539">
        <f t="shared" si="0"/>
        <v>5807</v>
      </c>
      <c r="C13" s="707">
        <v>338</v>
      </c>
      <c r="D13" s="541">
        <v>5469</v>
      </c>
      <c r="E13" s="731"/>
      <c r="F13" s="731">
        <f>B13-'7'!D17</f>
        <v>0</v>
      </c>
      <c r="G13" s="731"/>
      <c r="H13" s="731"/>
      <c r="L13" s="148"/>
    </row>
    <row r="14" spans="1:12" ht="21" customHeight="1" thickBot="1">
      <c r="A14" s="6" t="s">
        <v>46</v>
      </c>
      <c r="B14" s="539">
        <f t="shared" si="0"/>
        <v>2471</v>
      </c>
      <c r="C14" s="707">
        <v>174</v>
      </c>
      <c r="D14" s="541">
        <v>2297</v>
      </c>
      <c r="E14" s="731"/>
      <c r="F14" s="731">
        <f>B14-'7'!D18</f>
        <v>0</v>
      </c>
      <c r="G14" s="731"/>
      <c r="H14" s="731"/>
      <c r="L14" s="148"/>
    </row>
    <row r="15" spans="1:12" ht="21" customHeight="1" thickBot="1">
      <c r="A15" s="6" t="s">
        <v>47</v>
      </c>
      <c r="B15" s="539">
        <f t="shared" si="0"/>
        <v>9167</v>
      </c>
      <c r="C15" s="707">
        <v>1677</v>
      </c>
      <c r="D15" s="541">
        <v>7490</v>
      </c>
      <c r="E15" s="731"/>
      <c r="F15" s="731">
        <f>B15-'7'!D19</f>
        <v>0</v>
      </c>
      <c r="G15" s="731"/>
      <c r="H15" s="731"/>
      <c r="L15" s="148"/>
    </row>
    <row r="16" spans="1:12" ht="21" customHeight="1" thickBot="1">
      <c r="A16" s="6" t="s">
        <v>28</v>
      </c>
      <c r="B16" s="539">
        <f t="shared" si="0"/>
        <v>1766</v>
      </c>
      <c r="C16" s="707">
        <v>270</v>
      </c>
      <c r="D16" s="541">
        <v>1496</v>
      </c>
      <c r="E16" s="731"/>
      <c r="F16" s="731">
        <f>B16-'7'!D20</f>
        <v>0</v>
      </c>
      <c r="G16" s="731"/>
      <c r="H16" s="731"/>
      <c r="L16" s="148"/>
    </row>
    <row r="17" spans="1:12" ht="21" customHeight="1" thickBot="1">
      <c r="A17" s="6" t="s">
        <v>2</v>
      </c>
      <c r="B17" s="539">
        <f t="shared" si="0"/>
        <v>1645</v>
      </c>
      <c r="C17" s="707">
        <v>179</v>
      </c>
      <c r="D17" s="541">
        <v>1466</v>
      </c>
      <c r="E17" s="731"/>
      <c r="F17" s="731">
        <f>B17-'7'!D21</f>
        <v>0</v>
      </c>
      <c r="G17" s="731"/>
      <c r="H17" s="731"/>
      <c r="L17" s="148"/>
    </row>
    <row r="18" spans="1:12" ht="21" customHeight="1" thickBot="1">
      <c r="A18" s="6" t="s">
        <v>3</v>
      </c>
      <c r="B18" s="539">
        <f t="shared" si="0"/>
        <v>5054</v>
      </c>
      <c r="C18" s="707">
        <v>788</v>
      </c>
      <c r="D18" s="541">
        <v>4266</v>
      </c>
      <c r="E18" s="731"/>
      <c r="F18" s="731">
        <f>B18-'7'!D22</f>
        <v>0</v>
      </c>
      <c r="G18" s="731"/>
      <c r="H18" s="731"/>
      <c r="L18" s="148"/>
    </row>
    <row r="19" spans="1:12" ht="21" customHeight="1" thickBot="1">
      <c r="A19" s="6" t="s">
        <v>4</v>
      </c>
      <c r="B19" s="539">
        <f t="shared" si="0"/>
        <v>2259</v>
      </c>
      <c r="C19" s="707">
        <v>659</v>
      </c>
      <c r="D19" s="541">
        <v>1600</v>
      </c>
      <c r="E19" s="731"/>
      <c r="F19" s="731">
        <f>B19-'7'!D23</f>
        <v>0</v>
      </c>
      <c r="G19" s="731"/>
      <c r="H19" s="731"/>
      <c r="L19" s="148"/>
    </row>
    <row r="20" spans="1:12" ht="21" customHeight="1" thickBot="1">
      <c r="A20" s="6" t="s">
        <v>48</v>
      </c>
      <c r="B20" s="539">
        <f t="shared" si="0"/>
        <v>1130</v>
      </c>
      <c r="C20" s="707">
        <v>422</v>
      </c>
      <c r="D20" s="541">
        <v>708</v>
      </c>
      <c r="E20" s="731"/>
      <c r="F20" s="731">
        <f>B20-'7'!D24</f>
        <v>0</v>
      </c>
      <c r="G20" s="731"/>
      <c r="H20" s="731"/>
      <c r="L20" s="148"/>
    </row>
    <row r="21" spans="1:12" ht="21" customHeight="1" thickBot="1">
      <c r="A21" s="6" t="s">
        <v>49</v>
      </c>
      <c r="B21" s="539">
        <f t="shared" si="0"/>
        <v>1961</v>
      </c>
      <c r="C21" s="707">
        <v>473</v>
      </c>
      <c r="D21" s="541">
        <v>1488</v>
      </c>
      <c r="E21" s="731"/>
      <c r="F21" s="731">
        <f>B21-'7'!D25</f>
        <v>0</v>
      </c>
      <c r="G21" s="731"/>
      <c r="H21" s="731"/>
      <c r="L21" s="148"/>
    </row>
    <row r="22" spans="1:12" ht="21" customHeight="1" thickBot="1">
      <c r="A22" s="6" t="s">
        <v>50</v>
      </c>
      <c r="B22" s="539">
        <f t="shared" si="0"/>
        <v>2555</v>
      </c>
      <c r="C22" s="707">
        <v>349</v>
      </c>
      <c r="D22" s="541">
        <v>2206</v>
      </c>
      <c r="E22" s="731"/>
      <c r="F22" s="731">
        <f>B22-'7'!D26</f>
        <v>0</v>
      </c>
      <c r="G22" s="731"/>
      <c r="H22" s="731"/>
      <c r="L22" s="148"/>
    </row>
    <row r="23" spans="1:12" ht="21" customHeight="1" thickBot="1">
      <c r="A23" s="6" t="s">
        <v>51</v>
      </c>
      <c r="B23" s="539">
        <f t="shared" si="0"/>
        <v>1309</v>
      </c>
      <c r="C23" s="707">
        <v>192</v>
      </c>
      <c r="D23" s="541">
        <v>1117</v>
      </c>
      <c r="E23" s="731"/>
      <c r="F23" s="731">
        <f>B23-'7'!D27</f>
        <v>0</v>
      </c>
      <c r="G23" s="731"/>
      <c r="H23" s="731"/>
      <c r="L23" s="148"/>
    </row>
    <row r="24" spans="1:12" ht="21" customHeight="1" thickBot="1">
      <c r="A24" s="6" t="s">
        <v>5</v>
      </c>
      <c r="B24" s="539">
        <f t="shared" si="0"/>
        <v>17304</v>
      </c>
      <c r="C24" s="707">
        <v>1236</v>
      </c>
      <c r="D24" s="541">
        <v>16068</v>
      </c>
      <c r="E24" s="731"/>
      <c r="F24" s="731">
        <f>B24-'7'!D28</f>
        <v>0</v>
      </c>
      <c r="G24" s="731"/>
      <c r="H24" s="731"/>
      <c r="L24" s="148"/>
    </row>
    <row r="25" spans="1:12" ht="21" customHeight="1" thickBot="1">
      <c r="A25" s="6" t="s">
        <v>52</v>
      </c>
      <c r="B25" s="539">
        <f t="shared" si="0"/>
        <v>1033</v>
      </c>
      <c r="C25" s="707">
        <v>106</v>
      </c>
      <c r="D25" s="541">
        <v>927</v>
      </c>
      <c r="E25" s="731"/>
      <c r="F25" s="731">
        <f>B25-'7'!D29</f>
        <v>0</v>
      </c>
      <c r="G25" s="731"/>
      <c r="H25" s="731"/>
      <c r="L25" s="148"/>
    </row>
    <row r="26" spans="1:12" ht="21" customHeight="1" thickBot="1">
      <c r="A26" s="6" t="s">
        <v>6</v>
      </c>
      <c r="B26" s="539">
        <f t="shared" si="0"/>
        <v>3661</v>
      </c>
      <c r="C26" s="707">
        <v>527</v>
      </c>
      <c r="D26" s="541">
        <v>3134</v>
      </c>
      <c r="E26" s="731"/>
      <c r="F26" s="731">
        <f>B26-'7'!D30</f>
        <v>0</v>
      </c>
      <c r="G26" s="731"/>
      <c r="H26" s="731"/>
      <c r="L26" s="148"/>
    </row>
    <row r="27" spans="1:12" ht="21" customHeight="1" thickBot="1">
      <c r="A27" s="6" t="s">
        <v>53</v>
      </c>
      <c r="B27" s="539">
        <f t="shared" si="0"/>
        <v>10417</v>
      </c>
      <c r="C27" s="707">
        <v>2495</v>
      </c>
      <c r="D27" s="541">
        <v>7922</v>
      </c>
      <c r="E27" s="731"/>
      <c r="F27" s="731">
        <f>B27-'7'!D31</f>
        <v>0</v>
      </c>
      <c r="G27" s="731"/>
      <c r="H27" s="731"/>
      <c r="L27" s="148"/>
    </row>
    <row r="28" spans="1:12" ht="21" customHeight="1" thickBot="1">
      <c r="A28" s="6" t="s">
        <v>54</v>
      </c>
      <c r="B28" s="539">
        <f t="shared" si="0"/>
        <v>8905</v>
      </c>
      <c r="C28" s="707">
        <v>2211</v>
      </c>
      <c r="D28" s="541">
        <v>6694</v>
      </c>
      <c r="E28" s="731"/>
      <c r="F28" s="731">
        <f>B28-'7'!D32</f>
        <v>0</v>
      </c>
      <c r="G28" s="731"/>
      <c r="H28" s="731"/>
      <c r="L28" s="148"/>
    </row>
    <row r="29" spans="1:12" ht="21" customHeight="1" thickBot="1">
      <c r="A29" s="6" t="s">
        <v>55</v>
      </c>
      <c r="B29" s="539">
        <f t="shared" si="0"/>
        <v>4367</v>
      </c>
      <c r="C29" s="707">
        <v>668</v>
      </c>
      <c r="D29" s="541">
        <v>3699</v>
      </c>
      <c r="E29" s="731"/>
      <c r="F29" s="731">
        <f>B29-'7'!D33</f>
        <v>0</v>
      </c>
      <c r="G29" s="731"/>
      <c r="H29" s="731"/>
      <c r="L29" s="148"/>
    </row>
    <row r="30" spans="1:12" ht="21" customHeight="1" thickBot="1">
      <c r="A30" s="6" t="s">
        <v>56</v>
      </c>
      <c r="B30" s="539">
        <f t="shared" si="0"/>
        <v>828</v>
      </c>
      <c r="C30" s="707">
        <v>320</v>
      </c>
      <c r="D30" s="541">
        <v>508</v>
      </c>
      <c r="E30" s="731"/>
      <c r="F30" s="731">
        <f>B30-'7'!D34</f>
        <v>0</v>
      </c>
      <c r="G30" s="731"/>
      <c r="H30" s="731"/>
      <c r="L30" s="148"/>
    </row>
    <row r="31" spans="1:12" ht="21" customHeight="1" thickBot="1">
      <c r="A31" s="6" t="s">
        <v>7</v>
      </c>
      <c r="B31" s="539">
        <f t="shared" si="0"/>
        <v>5981</v>
      </c>
      <c r="C31" s="707">
        <v>1630</v>
      </c>
      <c r="D31" s="541">
        <v>4351</v>
      </c>
      <c r="E31" s="731"/>
      <c r="F31" s="731">
        <f>B31-'7'!D35</f>
        <v>0</v>
      </c>
      <c r="G31" s="731"/>
      <c r="H31" s="731"/>
      <c r="L31" s="148"/>
    </row>
    <row r="32" spans="1:12" ht="21" customHeight="1" thickBot="1">
      <c r="A32" s="6" t="s">
        <v>57</v>
      </c>
      <c r="B32" s="539">
        <f t="shared" si="0"/>
        <v>5763</v>
      </c>
      <c r="C32" s="707">
        <v>2571</v>
      </c>
      <c r="D32" s="541">
        <v>3192</v>
      </c>
      <c r="E32" s="731"/>
      <c r="F32" s="731">
        <f>B32-'7'!D36</f>
        <v>0</v>
      </c>
      <c r="G32" s="731"/>
      <c r="H32" s="731"/>
      <c r="L32" s="148"/>
    </row>
    <row r="33" spans="1:12" ht="21" customHeight="1" thickBot="1">
      <c r="A33" s="6" t="s">
        <v>8</v>
      </c>
      <c r="B33" s="539">
        <f t="shared" si="0"/>
        <v>2275</v>
      </c>
      <c r="C33" s="707">
        <v>182</v>
      </c>
      <c r="D33" s="541">
        <v>2093</v>
      </c>
      <c r="E33" s="731"/>
      <c r="F33" s="731">
        <f>B33-'7'!D37</f>
        <v>0</v>
      </c>
      <c r="G33" s="731"/>
      <c r="H33" s="731"/>
      <c r="L33" s="148"/>
    </row>
    <row r="34" spans="1:12" ht="21" customHeight="1" thickBot="1">
      <c r="A34" s="6" t="s">
        <v>9</v>
      </c>
      <c r="B34" s="539">
        <f t="shared" si="0"/>
        <v>12326</v>
      </c>
      <c r="C34" s="707">
        <v>2121</v>
      </c>
      <c r="D34" s="541">
        <v>10205</v>
      </c>
      <c r="E34" s="731"/>
      <c r="F34" s="731">
        <f>B34-'7'!D38</f>
        <v>0</v>
      </c>
      <c r="G34" s="731"/>
      <c r="H34" s="731"/>
      <c r="L34" s="148"/>
    </row>
    <row r="35" spans="1:12" ht="21" customHeight="1" thickBot="1">
      <c r="A35" s="6" t="s">
        <v>58</v>
      </c>
      <c r="B35" s="539">
        <f t="shared" si="0"/>
        <v>5844</v>
      </c>
      <c r="C35" s="707">
        <v>971</v>
      </c>
      <c r="D35" s="541">
        <v>4873</v>
      </c>
      <c r="E35" s="731"/>
      <c r="F35" s="731">
        <f>B35-'7'!D39</f>
        <v>0</v>
      </c>
      <c r="G35" s="731"/>
      <c r="H35" s="731"/>
      <c r="L35" s="148"/>
    </row>
    <row r="36" spans="1:12" ht="21" customHeight="1" thickBot="1">
      <c r="A36" s="6" t="s">
        <v>10</v>
      </c>
      <c r="B36" s="539">
        <f t="shared" si="0"/>
        <v>1238</v>
      </c>
      <c r="C36" s="707">
        <v>949</v>
      </c>
      <c r="D36" s="541">
        <v>289</v>
      </c>
      <c r="E36" s="731"/>
      <c r="F36" s="731">
        <f>B36-'7'!D40</f>
        <v>0</v>
      </c>
      <c r="G36" s="731"/>
      <c r="H36" s="731"/>
      <c r="L36" s="148"/>
    </row>
    <row r="37" spans="1:12" ht="21" customHeight="1" thickBot="1">
      <c r="A37" s="6" t="s">
        <v>11</v>
      </c>
      <c r="B37" s="539">
        <f t="shared" si="0"/>
        <v>7882</v>
      </c>
      <c r="C37" s="707">
        <v>2985</v>
      </c>
      <c r="D37" s="541">
        <v>4897</v>
      </c>
      <c r="E37" s="731"/>
      <c r="F37" s="731">
        <f>B37-'7'!D41</f>
        <v>0</v>
      </c>
      <c r="G37" s="731"/>
      <c r="H37" s="731"/>
      <c r="L37" s="148"/>
    </row>
    <row r="38" spans="1:12" ht="21" customHeight="1" thickBot="1">
      <c r="A38" s="6" t="s">
        <v>59</v>
      </c>
      <c r="B38" s="539">
        <f t="shared" si="0"/>
        <v>6518</v>
      </c>
      <c r="C38" s="707">
        <v>375</v>
      </c>
      <c r="D38" s="541">
        <v>6143</v>
      </c>
      <c r="E38" s="731"/>
      <c r="F38" s="731">
        <f>B38-'7'!D42</f>
        <v>0</v>
      </c>
      <c r="G38" s="731"/>
      <c r="H38" s="731"/>
      <c r="L38" s="148"/>
    </row>
    <row r="39" spans="1:12" ht="12.75" customHeight="1">
      <c r="A39" s="73"/>
      <c r="B39" s="736"/>
      <c r="C39" s="736"/>
      <c r="D39" s="736"/>
      <c r="E39" s="737"/>
      <c r="F39" s="731"/>
      <c r="G39" s="731"/>
      <c r="H39" s="731"/>
      <c r="L39" s="148"/>
    </row>
    <row r="40" spans="1:12" ht="12.75" customHeight="1">
      <c r="A40" s="73"/>
      <c r="B40" s="736"/>
      <c r="C40" s="736"/>
      <c r="D40" s="736"/>
      <c r="E40" s="737"/>
      <c r="F40" s="731"/>
      <c r="G40" s="731"/>
      <c r="H40" s="731"/>
    </row>
    <row r="41" spans="1:12" ht="12.75" customHeight="1">
      <c r="A41" s="12"/>
      <c r="B41" s="702"/>
      <c r="C41" s="702"/>
      <c r="D41" s="702"/>
      <c r="E41" s="731"/>
      <c r="F41" s="731"/>
      <c r="G41" s="731"/>
      <c r="H41" s="731"/>
    </row>
    <row r="42" spans="1:12" ht="12.75" customHeight="1">
      <c r="A42" s="12"/>
      <c r="B42" s="702"/>
      <c r="C42" s="702"/>
      <c r="D42" s="702"/>
      <c r="E42" s="731"/>
      <c r="F42" s="731"/>
      <c r="G42" s="731"/>
      <c r="H42" s="731"/>
    </row>
    <row r="43" spans="1:12">
      <c r="B43" s="731"/>
      <c r="C43" s="731"/>
      <c r="D43" s="731"/>
      <c r="E43" s="731"/>
      <c r="F43" s="731"/>
      <c r="G43" s="731"/>
      <c r="H43" s="731"/>
    </row>
    <row r="44" spans="1:12">
      <c r="B44" s="731"/>
      <c r="C44" s="731"/>
      <c r="D44" s="731"/>
      <c r="E44" s="731"/>
      <c r="F44" s="731"/>
      <c r="G44" s="731"/>
      <c r="H44" s="731"/>
    </row>
    <row r="45" spans="1:12">
      <c r="B45" s="731"/>
      <c r="C45" s="731"/>
      <c r="D45" s="731"/>
      <c r="E45" s="731"/>
      <c r="F45" s="731"/>
      <c r="G45" s="731"/>
      <c r="H45" s="731"/>
    </row>
    <row r="46" spans="1:12">
      <c r="B46" s="731"/>
      <c r="C46" s="731"/>
      <c r="D46" s="731"/>
      <c r="E46" s="731"/>
      <c r="F46" s="731"/>
      <c r="G46" s="731"/>
      <c r="H46" s="731"/>
    </row>
    <row r="47" spans="1:12">
      <c r="B47" s="731"/>
      <c r="C47" s="731"/>
      <c r="D47" s="731"/>
      <c r="E47" s="731"/>
      <c r="F47" s="731"/>
      <c r="G47" s="731"/>
      <c r="H47" s="731"/>
    </row>
    <row r="48" spans="1:12">
      <c r="B48" s="731"/>
      <c r="C48" s="731"/>
      <c r="D48" s="731"/>
      <c r="E48" s="731"/>
      <c r="F48" s="731"/>
      <c r="G48" s="731"/>
      <c r="H48" s="731"/>
    </row>
    <row r="49" spans="2:8">
      <c r="B49" s="731"/>
      <c r="C49" s="731"/>
      <c r="D49" s="731"/>
      <c r="E49" s="731"/>
      <c r="F49" s="731"/>
      <c r="G49" s="731"/>
      <c r="H49" s="731"/>
    </row>
    <row r="50" spans="2:8">
      <c r="B50" s="731"/>
      <c r="C50" s="731"/>
      <c r="D50" s="731"/>
      <c r="E50" s="731"/>
      <c r="F50" s="731"/>
      <c r="G50" s="731"/>
      <c r="H50" s="731"/>
    </row>
    <row r="51" spans="2:8">
      <c r="B51" s="731"/>
      <c r="C51" s="731"/>
      <c r="D51" s="731"/>
      <c r="E51" s="731"/>
      <c r="F51" s="731"/>
      <c r="G51" s="731"/>
      <c r="H51" s="731"/>
    </row>
    <row r="52" spans="2:8">
      <c r="B52" s="731"/>
      <c r="C52" s="731"/>
      <c r="D52" s="731"/>
      <c r="E52" s="731"/>
      <c r="F52" s="731"/>
      <c r="G52" s="731"/>
      <c r="H52" s="731"/>
    </row>
  </sheetData>
  <mergeCells count="1">
    <mergeCell ref="A1:D1"/>
  </mergeCells>
  <printOptions horizontalCentered="1" verticalCentered="1"/>
  <pageMargins left="0.39370078740157499" right="0.39370078740157499" top="0.45" bottom="0.55000000000000004" header="0" footer="0"/>
  <pageSetup paperSize="9" scale="88"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10DEC-7DBF-4D99-99FE-72C8CC1E4EF1}">
  <sheetPr>
    <tabColor theme="7" tint="0.39997558519241921"/>
    <pageSetUpPr fitToPage="1"/>
  </sheetPr>
  <dimension ref="A1:L52"/>
  <sheetViews>
    <sheetView rightToLeft="1" view="pageBreakPreview" topLeftCell="A2" zoomScaleNormal="100" zoomScaleSheetLayoutView="100" workbookViewId="0">
      <selection activeCell="M14" sqref="M14"/>
    </sheetView>
  </sheetViews>
  <sheetFormatPr defaultColWidth="15.7109375" defaultRowHeight="22.5"/>
  <cols>
    <col min="1" max="1" width="21.28515625" style="14" bestFit="1" customWidth="1"/>
    <col min="2" max="2" width="19.140625" style="10" customWidth="1"/>
    <col min="3" max="4" width="21.140625" style="10" customWidth="1"/>
    <col min="5" max="5" width="21" style="10" customWidth="1"/>
    <col min="6" max="241" width="15.7109375" style="10"/>
    <col min="242" max="242" width="19.140625" style="10" customWidth="1"/>
    <col min="243" max="243" width="15.140625" style="10" customWidth="1"/>
    <col min="244" max="247" width="16.140625" style="10" customWidth="1"/>
    <col min="248" max="253" width="15.7109375" style="10"/>
    <col min="254" max="254" width="21.28515625" style="10" bestFit="1" customWidth="1"/>
    <col min="255" max="255" width="15.140625" style="10" customWidth="1"/>
    <col min="256" max="259" width="16.140625" style="10" customWidth="1"/>
    <col min="260" max="497" width="15.7109375" style="10"/>
    <col min="498" max="498" width="19.140625" style="10" customWidth="1"/>
    <col min="499" max="499" width="15.140625" style="10" customWidth="1"/>
    <col min="500" max="503" width="16.140625" style="10" customWidth="1"/>
    <col min="504" max="509" width="15.7109375" style="10"/>
    <col min="510" max="510" width="21.28515625" style="10" bestFit="1" customWidth="1"/>
    <col min="511" max="511" width="15.140625" style="10" customWidth="1"/>
    <col min="512" max="515" width="16.140625" style="10" customWidth="1"/>
    <col min="516" max="753" width="15.7109375" style="10"/>
    <col min="754" max="754" width="19.140625" style="10" customWidth="1"/>
    <col min="755" max="755" width="15.140625" style="10" customWidth="1"/>
    <col min="756" max="759" width="16.140625" style="10" customWidth="1"/>
    <col min="760" max="765" width="15.7109375" style="10"/>
    <col min="766" max="766" width="21.28515625" style="10" bestFit="1" customWidth="1"/>
    <col min="767" max="767" width="15.140625" style="10" customWidth="1"/>
    <col min="768" max="771" width="16.140625" style="10" customWidth="1"/>
    <col min="772" max="1009" width="15.7109375" style="10"/>
    <col min="1010" max="1010" width="19.140625" style="10" customWidth="1"/>
    <col min="1011" max="1011" width="15.140625" style="10" customWidth="1"/>
    <col min="1012" max="1015" width="16.140625" style="10" customWidth="1"/>
    <col min="1016" max="1021" width="15.7109375" style="10"/>
    <col min="1022" max="1022" width="21.28515625" style="10" bestFit="1" customWidth="1"/>
    <col min="1023" max="1023" width="15.140625" style="10" customWidth="1"/>
    <col min="1024" max="1027" width="16.140625" style="10" customWidth="1"/>
    <col min="1028" max="1265" width="15.7109375" style="10"/>
    <col min="1266" max="1266" width="19.140625" style="10" customWidth="1"/>
    <col min="1267" max="1267" width="15.140625" style="10" customWidth="1"/>
    <col min="1268" max="1271" width="16.140625" style="10" customWidth="1"/>
    <col min="1272" max="1277" width="15.7109375" style="10"/>
    <col min="1278" max="1278" width="21.28515625" style="10" bestFit="1" customWidth="1"/>
    <col min="1279" max="1279" width="15.140625" style="10" customWidth="1"/>
    <col min="1280" max="1283" width="16.140625" style="10" customWidth="1"/>
    <col min="1284" max="1521" width="15.7109375" style="10"/>
    <col min="1522" max="1522" width="19.140625" style="10" customWidth="1"/>
    <col min="1523" max="1523" width="15.140625" style="10" customWidth="1"/>
    <col min="1524" max="1527" width="16.140625" style="10" customWidth="1"/>
    <col min="1528" max="1533" width="15.7109375" style="10"/>
    <col min="1534" max="1534" width="21.28515625" style="10" bestFit="1" customWidth="1"/>
    <col min="1535" max="1535" width="15.140625" style="10" customWidth="1"/>
    <col min="1536" max="1539" width="16.140625" style="10" customWidth="1"/>
    <col min="1540" max="1777" width="15.7109375" style="10"/>
    <col min="1778" max="1778" width="19.140625" style="10" customWidth="1"/>
    <col min="1779" max="1779" width="15.140625" style="10" customWidth="1"/>
    <col min="1780" max="1783" width="16.140625" style="10" customWidth="1"/>
    <col min="1784" max="1789" width="15.7109375" style="10"/>
    <col min="1790" max="1790" width="21.28515625" style="10" bestFit="1" customWidth="1"/>
    <col min="1791" max="1791" width="15.140625" style="10" customWidth="1"/>
    <col min="1792" max="1795" width="16.140625" style="10" customWidth="1"/>
    <col min="1796" max="2033" width="15.7109375" style="10"/>
    <col min="2034" max="2034" width="19.140625" style="10" customWidth="1"/>
    <col min="2035" max="2035" width="15.140625" style="10" customWidth="1"/>
    <col min="2036" max="2039" width="16.140625" style="10" customWidth="1"/>
    <col min="2040" max="2045" width="15.7109375" style="10"/>
    <col min="2046" max="2046" width="21.28515625" style="10" bestFit="1" customWidth="1"/>
    <col min="2047" max="2047" width="15.140625" style="10" customWidth="1"/>
    <col min="2048" max="2051" width="16.140625" style="10" customWidth="1"/>
    <col min="2052" max="2289" width="15.7109375" style="10"/>
    <col min="2290" max="2290" width="19.140625" style="10" customWidth="1"/>
    <col min="2291" max="2291" width="15.140625" style="10" customWidth="1"/>
    <col min="2292" max="2295" width="16.140625" style="10" customWidth="1"/>
    <col min="2296" max="2301" width="15.7109375" style="10"/>
    <col min="2302" max="2302" width="21.28515625" style="10" bestFit="1" customWidth="1"/>
    <col min="2303" max="2303" width="15.140625" style="10" customWidth="1"/>
    <col min="2304" max="2307" width="16.140625" style="10" customWidth="1"/>
    <col min="2308" max="2545" width="15.7109375" style="10"/>
    <col min="2546" max="2546" width="19.140625" style="10" customWidth="1"/>
    <col min="2547" max="2547" width="15.140625" style="10" customWidth="1"/>
    <col min="2548" max="2551" width="16.140625" style="10" customWidth="1"/>
    <col min="2552" max="2557" width="15.7109375" style="10"/>
    <col min="2558" max="2558" width="21.28515625" style="10" bestFit="1" customWidth="1"/>
    <col min="2559" max="2559" width="15.140625" style="10" customWidth="1"/>
    <col min="2560" max="2563" width="16.140625" style="10" customWidth="1"/>
    <col min="2564" max="2801" width="15.7109375" style="10"/>
    <col min="2802" max="2802" width="19.140625" style="10" customWidth="1"/>
    <col min="2803" max="2803" width="15.140625" style="10" customWidth="1"/>
    <col min="2804" max="2807" width="16.140625" style="10" customWidth="1"/>
    <col min="2808" max="2813" width="15.7109375" style="10"/>
    <col min="2814" max="2814" width="21.28515625" style="10" bestFit="1" customWidth="1"/>
    <col min="2815" max="2815" width="15.140625" style="10" customWidth="1"/>
    <col min="2816" max="2819" width="16.140625" style="10" customWidth="1"/>
    <col min="2820" max="3057" width="15.7109375" style="10"/>
    <col min="3058" max="3058" width="19.140625" style="10" customWidth="1"/>
    <col min="3059" max="3059" width="15.140625" style="10" customWidth="1"/>
    <col min="3060" max="3063" width="16.140625" style="10" customWidth="1"/>
    <col min="3064" max="3069" width="15.7109375" style="10"/>
    <col min="3070" max="3070" width="21.28515625" style="10" bestFit="1" customWidth="1"/>
    <col min="3071" max="3071" width="15.140625" style="10" customWidth="1"/>
    <col min="3072" max="3075" width="16.140625" style="10" customWidth="1"/>
    <col min="3076" max="3313" width="15.7109375" style="10"/>
    <col min="3314" max="3314" width="19.140625" style="10" customWidth="1"/>
    <col min="3315" max="3315" width="15.140625" style="10" customWidth="1"/>
    <col min="3316" max="3319" width="16.140625" style="10" customWidth="1"/>
    <col min="3320" max="3325" width="15.7109375" style="10"/>
    <col min="3326" max="3326" width="21.28515625" style="10" bestFit="1" customWidth="1"/>
    <col min="3327" max="3327" width="15.140625" style="10" customWidth="1"/>
    <col min="3328" max="3331" width="16.140625" style="10" customWidth="1"/>
    <col min="3332" max="3569" width="15.7109375" style="10"/>
    <col min="3570" max="3570" width="19.140625" style="10" customWidth="1"/>
    <col min="3571" max="3571" width="15.140625" style="10" customWidth="1"/>
    <col min="3572" max="3575" width="16.140625" style="10" customWidth="1"/>
    <col min="3576" max="3581" width="15.7109375" style="10"/>
    <col min="3582" max="3582" width="21.28515625" style="10" bestFit="1" customWidth="1"/>
    <col min="3583" max="3583" width="15.140625" style="10" customWidth="1"/>
    <col min="3584" max="3587" width="16.140625" style="10" customWidth="1"/>
    <col min="3588" max="3825" width="15.7109375" style="10"/>
    <col min="3826" max="3826" width="19.140625" style="10" customWidth="1"/>
    <col min="3827" max="3827" width="15.140625" style="10" customWidth="1"/>
    <col min="3828" max="3831" width="16.140625" style="10" customWidth="1"/>
    <col min="3832" max="3837" width="15.7109375" style="10"/>
    <col min="3838" max="3838" width="21.28515625" style="10" bestFit="1" customWidth="1"/>
    <col min="3839" max="3839" width="15.140625" style="10" customWidth="1"/>
    <col min="3840" max="3843" width="16.140625" style="10" customWidth="1"/>
    <col min="3844" max="4081" width="15.7109375" style="10"/>
    <col min="4082" max="4082" width="19.140625" style="10" customWidth="1"/>
    <col min="4083" max="4083" width="15.140625" style="10" customWidth="1"/>
    <col min="4084" max="4087" width="16.140625" style="10" customWidth="1"/>
    <col min="4088" max="4093" width="15.7109375" style="10"/>
    <col min="4094" max="4094" width="21.28515625" style="10" bestFit="1" customWidth="1"/>
    <col min="4095" max="4095" width="15.140625" style="10" customWidth="1"/>
    <col min="4096" max="4099" width="16.140625" style="10" customWidth="1"/>
    <col min="4100" max="4337" width="15.7109375" style="10"/>
    <col min="4338" max="4338" width="19.140625" style="10" customWidth="1"/>
    <col min="4339" max="4339" width="15.140625" style="10" customWidth="1"/>
    <col min="4340" max="4343" width="16.140625" style="10" customWidth="1"/>
    <col min="4344" max="4349" width="15.7109375" style="10"/>
    <col min="4350" max="4350" width="21.28515625" style="10" bestFit="1" customWidth="1"/>
    <col min="4351" max="4351" width="15.140625" style="10" customWidth="1"/>
    <col min="4352" max="4355" width="16.140625" style="10" customWidth="1"/>
    <col min="4356" max="4593" width="15.7109375" style="10"/>
    <col min="4594" max="4594" width="19.140625" style="10" customWidth="1"/>
    <col min="4595" max="4595" width="15.140625" style="10" customWidth="1"/>
    <col min="4596" max="4599" width="16.140625" style="10" customWidth="1"/>
    <col min="4600" max="4605" width="15.7109375" style="10"/>
    <col min="4606" max="4606" width="21.28515625" style="10" bestFit="1" customWidth="1"/>
    <col min="4607" max="4607" width="15.140625" style="10" customWidth="1"/>
    <col min="4608" max="4611" width="16.140625" style="10" customWidth="1"/>
    <col min="4612" max="4849" width="15.7109375" style="10"/>
    <col min="4850" max="4850" width="19.140625" style="10" customWidth="1"/>
    <col min="4851" max="4851" width="15.140625" style="10" customWidth="1"/>
    <col min="4852" max="4855" width="16.140625" style="10" customWidth="1"/>
    <col min="4856" max="4861" width="15.7109375" style="10"/>
    <col min="4862" max="4862" width="21.28515625" style="10" bestFit="1" customWidth="1"/>
    <col min="4863" max="4863" width="15.140625" style="10" customWidth="1"/>
    <col min="4864" max="4867" width="16.140625" style="10" customWidth="1"/>
    <col min="4868" max="5105" width="15.7109375" style="10"/>
    <col min="5106" max="5106" width="19.140625" style="10" customWidth="1"/>
    <col min="5107" max="5107" width="15.140625" style="10" customWidth="1"/>
    <col min="5108" max="5111" width="16.140625" style="10" customWidth="1"/>
    <col min="5112" max="5117" width="15.7109375" style="10"/>
    <col min="5118" max="5118" width="21.28515625" style="10" bestFit="1" customWidth="1"/>
    <col min="5119" max="5119" width="15.140625" style="10" customWidth="1"/>
    <col min="5120" max="5123" width="16.140625" style="10" customWidth="1"/>
    <col min="5124" max="5361" width="15.7109375" style="10"/>
    <col min="5362" max="5362" width="19.140625" style="10" customWidth="1"/>
    <col min="5363" max="5363" width="15.140625" style="10" customWidth="1"/>
    <col min="5364" max="5367" width="16.140625" style="10" customWidth="1"/>
    <col min="5368" max="5373" width="15.7109375" style="10"/>
    <col min="5374" max="5374" width="21.28515625" style="10" bestFit="1" customWidth="1"/>
    <col min="5375" max="5375" width="15.140625" style="10" customWidth="1"/>
    <col min="5376" max="5379" width="16.140625" style="10" customWidth="1"/>
    <col min="5380" max="5617" width="15.7109375" style="10"/>
    <col min="5618" max="5618" width="19.140625" style="10" customWidth="1"/>
    <col min="5619" max="5619" width="15.140625" style="10" customWidth="1"/>
    <col min="5620" max="5623" width="16.140625" style="10" customWidth="1"/>
    <col min="5624" max="5629" width="15.7109375" style="10"/>
    <col min="5630" max="5630" width="21.28515625" style="10" bestFit="1" customWidth="1"/>
    <col min="5631" max="5631" width="15.140625" style="10" customWidth="1"/>
    <col min="5632" max="5635" width="16.140625" style="10" customWidth="1"/>
    <col min="5636" max="5873" width="15.7109375" style="10"/>
    <col min="5874" max="5874" width="19.140625" style="10" customWidth="1"/>
    <col min="5875" max="5875" width="15.140625" style="10" customWidth="1"/>
    <col min="5876" max="5879" width="16.140625" style="10" customWidth="1"/>
    <col min="5880" max="5885" width="15.7109375" style="10"/>
    <col min="5886" max="5886" width="21.28515625" style="10" bestFit="1" customWidth="1"/>
    <col min="5887" max="5887" width="15.140625" style="10" customWidth="1"/>
    <col min="5888" max="5891" width="16.140625" style="10" customWidth="1"/>
    <col min="5892" max="6129" width="15.7109375" style="10"/>
    <col min="6130" max="6130" width="19.140625" style="10" customWidth="1"/>
    <col min="6131" max="6131" width="15.140625" style="10" customWidth="1"/>
    <col min="6132" max="6135" width="16.140625" style="10" customWidth="1"/>
    <col min="6136" max="6141" width="15.7109375" style="10"/>
    <col min="6142" max="6142" width="21.28515625" style="10" bestFit="1" customWidth="1"/>
    <col min="6143" max="6143" width="15.140625" style="10" customWidth="1"/>
    <col min="6144" max="6147" width="16.140625" style="10" customWidth="1"/>
    <col min="6148" max="6385" width="15.7109375" style="10"/>
    <col min="6386" max="6386" width="19.140625" style="10" customWidth="1"/>
    <col min="6387" max="6387" width="15.140625" style="10" customWidth="1"/>
    <col min="6388" max="6391" width="16.140625" style="10" customWidth="1"/>
    <col min="6392" max="6397" width="15.7109375" style="10"/>
    <col min="6398" max="6398" width="21.28515625" style="10" bestFit="1" customWidth="1"/>
    <col min="6399" max="6399" width="15.140625" style="10" customWidth="1"/>
    <col min="6400" max="6403" width="16.140625" style="10" customWidth="1"/>
    <col min="6404" max="6641" width="15.7109375" style="10"/>
    <col min="6642" max="6642" width="19.140625" style="10" customWidth="1"/>
    <col min="6643" max="6643" width="15.140625" style="10" customWidth="1"/>
    <col min="6644" max="6647" width="16.140625" style="10" customWidth="1"/>
    <col min="6648" max="6653" width="15.7109375" style="10"/>
    <col min="6654" max="6654" width="21.28515625" style="10" bestFit="1" customWidth="1"/>
    <col min="6655" max="6655" width="15.140625" style="10" customWidth="1"/>
    <col min="6656" max="6659" width="16.140625" style="10" customWidth="1"/>
    <col min="6660" max="6897" width="15.7109375" style="10"/>
    <col min="6898" max="6898" width="19.140625" style="10" customWidth="1"/>
    <col min="6899" max="6899" width="15.140625" style="10" customWidth="1"/>
    <col min="6900" max="6903" width="16.140625" style="10" customWidth="1"/>
    <col min="6904" max="6909" width="15.7109375" style="10"/>
    <col min="6910" max="6910" width="21.28515625" style="10" bestFit="1" customWidth="1"/>
    <col min="6911" max="6911" width="15.140625" style="10" customWidth="1"/>
    <col min="6912" max="6915" width="16.140625" style="10" customWidth="1"/>
    <col min="6916" max="7153" width="15.7109375" style="10"/>
    <col min="7154" max="7154" width="19.140625" style="10" customWidth="1"/>
    <col min="7155" max="7155" width="15.140625" style="10" customWidth="1"/>
    <col min="7156" max="7159" width="16.140625" style="10" customWidth="1"/>
    <col min="7160" max="7165" width="15.7109375" style="10"/>
    <col min="7166" max="7166" width="21.28515625" style="10" bestFit="1" customWidth="1"/>
    <col min="7167" max="7167" width="15.140625" style="10" customWidth="1"/>
    <col min="7168" max="7171" width="16.140625" style="10" customWidth="1"/>
    <col min="7172" max="7409" width="15.7109375" style="10"/>
    <col min="7410" max="7410" width="19.140625" style="10" customWidth="1"/>
    <col min="7411" max="7411" width="15.140625" style="10" customWidth="1"/>
    <col min="7412" max="7415" width="16.140625" style="10" customWidth="1"/>
    <col min="7416" max="7421" width="15.7109375" style="10"/>
    <col min="7422" max="7422" width="21.28515625" style="10" bestFit="1" customWidth="1"/>
    <col min="7423" max="7423" width="15.140625" style="10" customWidth="1"/>
    <col min="7424" max="7427" width="16.140625" style="10" customWidth="1"/>
    <col min="7428" max="7665" width="15.7109375" style="10"/>
    <col min="7666" max="7666" width="19.140625" style="10" customWidth="1"/>
    <col min="7667" max="7667" width="15.140625" style="10" customWidth="1"/>
    <col min="7668" max="7671" width="16.140625" style="10" customWidth="1"/>
    <col min="7672" max="7677" width="15.7109375" style="10"/>
    <col min="7678" max="7678" width="21.28515625" style="10" bestFit="1" customWidth="1"/>
    <col min="7679" max="7679" width="15.140625" style="10" customWidth="1"/>
    <col min="7680" max="7683" width="16.140625" style="10" customWidth="1"/>
    <col min="7684" max="7921" width="15.7109375" style="10"/>
    <col min="7922" max="7922" width="19.140625" style="10" customWidth="1"/>
    <col min="7923" max="7923" width="15.140625" style="10" customWidth="1"/>
    <col min="7924" max="7927" width="16.140625" style="10" customWidth="1"/>
    <col min="7928" max="7933" width="15.7109375" style="10"/>
    <col min="7934" max="7934" width="21.28515625" style="10" bestFit="1" customWidth="1"/>
    <col min="7935" max="7935" width="15.140625" style="10" customWidth="1"/>
    <col min="7936" max="7939" width="16.140625" style="10" customWidth="1"/>
    <col min="7940" max="8177" width="15.7109375" style="10"/>
    <col min="8178" max="8178" width="19.140625" style="10" customWidth="1"/>
    <col min="8179" max="8179" width="15.140625" style="10" customWidth="1"/>
    <col min="8180" max="8183" width="16.140625" style="10" customWidth="1"/>
    <col min="8184" max="8189" width="15.7109375" style="10"/>
    <col min="8190" max="8190" width="21.28515625" style="10" bestFit="1" customWidth="1"/>
    <col min="8191" max="8191" width="15.140625" style="10" customWidth="1"/>
    <col min="8192" max="8195" width="16.140625" style="10" customWidth="1"/>
    <col min="8196" max="8433" width="15.7109375" style="10"/>
    <col min="8434" max="8434" width="19.140625" style="10" customWidth="1"/>
    <col min="8435" max="8435" width="15.140625" style="10" customWidth="1"/>
    <col min="8436" max="8439" width="16.140625" style="10" customWidth="1"/>
    <col min="8440" max="8445" width="15.7109375" style="10"/>
    <col min="8446" max="8446" width="21.28515625" style="10" bestFit="1" customWidth="1"/>
    <col min="8447" max="8447" width="15.140625" style="10" customWidth="1"/>
    <col min="8448" max="8451" width="16.140625" style="10" customWidth="1"/>
    <col min="8452" max="8689" width="15.7109375" style="10"/>
    <col min="8690" max="8690" width="19.140625" style="10" customWidth="1"/>
    <col min="8691" max="8691" width="15.140625" style="10" customWidth="1"/>
    <col min="8692" max="8695" width="16.140625" style="10" customWidth="1"/>
    <col min="8696" max="8701" width="15.7109375" style="10"/>
    <col min="8702" max="8702" width="21.28515625" style="10" bestFit="1" customWidth="1"/>
    <col min="8703" max="8703" width="15.140625" style="10" customWidth="1"/>
    <col min="8704" max="8707" width="16.140625" style="10" customWidth="1"/>
    <col min="8708" max="8945" width="15.7109375" style="10"/>
    <col min="8946" max="8946" width="19.140625" style="10" customWidth="1"/>
    <col min="8947" max="8947" width="15.140625" style="10" customWidth="1"/>
    <col min="8948" max="8951" width="16.140625" style="10" customWidth="1"/>
    <col min="8952" max="8957" width="15.7109375" style="10"/>
    <col min="8958" max="8958" width="21.28515625" style="10" bestFit="1" customWidth="1"/>
    <col min="8959" max="8959" width="15.140625" style="10" customWidth="1"/>
    <col min="8960" max="8963" width="16.140625" style="10" customWidth="1"/>
    <col min="8964" max="9201" width="15.7109375" style="10"/>
    <col min="9202" max="9202" width="19.140625" style="10" customWidth="1"/>
    <col min="9203" max="9203" width="15.140625" style="10" customWidth="1"/>
    <col min="9204" max="9207" width="16.140625" style="10" customWidth="1"/>
    <col min="9208" max="9213" width="15.7109375" style="10"/>
    <col min="9214" max="9214" width="21.28515625" style="10" bestFit="1" customWidth="1"/>
    <col min="9215" max="9215" width="15.140625" style="10" customWidth="1"/>
    <col min="9216" max="9219" width="16.140625" style="10" customWidth="1"/>
    <col min="9220" max="9457" width="15.7109375" style="10"/>
    <col min="9458" max="9458" width="19.140625" style="10" customWidth="1"/>
    <col min="9459" max="9459" width="15.140625" style="10" customWidth="1"/>
    <col min="9460" max="9463" width="16.140625" style="10" customWidth="1"/>
    <col min="9464" max="9469" width="15.7109375" style="10"/>
    <col min="9470" max="9470" width="21.28515625" style="10" bestFit="1" customWidth="1"/>
    <col min="9471" max="9471" width="15.140625" style="10" customWidth="1"/>
    <col min="9472" max="9475" width="16.140625" style="10" customWidth="1"/>
    <col min="9476" max="9713" width="15.7109375" style="10"/>
    <col min="9714" max="9714" width="19.140625" style="10" customWidth="1"/>
    <col min="9715" max="9715" width="15.140625" style="10" customWidth="1"/>
    <col min="9716" max="9719" width="16.140625" style="10" customWidth="1"/>
    <col min="9720" max="9725" width="15.7109375" style="10"/>
    <col min="9726" max="9726" width="21.28515625" style="10" bestFit="1" customWidth="1"/>
    <col min="9727" max="9727" width="15.140625" style="10" customWidth="1"/>
    <col min="9728" max="9731" width="16.140625" style="10" customWidth="1"/>
    <col min="9732" max="9969" width="15.7109375" style="10"/>
    <col min="9970" max="9970" width="19.140625" style="10" customWidth="1"/>
    <col min="9971" max="9971" width="15.140625" style="10" customWidth="1"/>
    <col min="9972" max="9975" width="16.140625" style="10" customWidth="1"/>
    <col min="9976" max="9981" width="15.7109375" style="10"/>
    <col min="9982" max="9982" width="21.28515625" style="10" bestFit="1" customWidth="1"/>
    <col min="9983" max="9983" width="15.140625" style="10" customWidth="1"/>
    <col min="9984" max="9987" width="16.140625" style="10" customWidth="1"/>
    <col min="9988" max="10225" width="15.7109375" style="10"/>
    <col min="10226" max="10226" width="19.140625" style="10" customWidth="1"/>
    <col min="10227" max="10227" width="15.140625" style="10" customWidth="1"/>
    <col min="10228" max="10231" width="16.140625" style="10" customWidth="1"/>
    <col min="10232" max="10237" width="15.7109375" style="10"/>
    <col min="10238" max="10238" width="21.28515625" style="10" bestFit="1" customWidth="1"/>
    <col min="10239" max="10239" width="15.140625" style="10" customWidth="1"/>
    <col min="10240" max="10243" width="16.140625" style="10" customWidth="1"/>
    <col min="10244" max="10481" width="15.7109375" style="10"/>
    <col min="10482" max="10482" width="19.140625" style="10" customWidth="1"/>
    <col min="10483" max="10483" width="15.140625" style="10" customWidth="1"/>
    <col min="10484" max="10487" width="16.140625" style="10" customWidth="1"/>
    <col min="10488" max="10493" width="15.7109375" style="10"/>
    <col min="10494" max="10494" width="21.28515625" style="10" bestFit="1" customWidth="1"/>
    <col min="10495" max="10495" width="15.140625" style="10" customWidth="1"/>
    <col min="10496" max="10499" width="16.140625" style="10" customWidth="1"/>
    <col min="10500" max="10737" width="15.7109375" style="10"/>
    <col min="10738" max="10738" width="19.140625" style="10" customWidth="1"/>
    <col min="10739" max="10739" width="15.140625" style="10" customWidth="1"/>
    <col min="10740" max="10743" width="16.140625" style="10" customWidth="1"/>
    <col min="10744" max="10749" width="15.7109375" style="10"/>
    <col min="10750" max="10750" width="21.28515625" style="10" bestFit="1" customWidth="1"/>
    <col min="10751" max="10751" width="15.140625" style="10" customWidth="1"/>
    <col min="10752" max="10755" width="16.140625" style="10" customWidth="1"/>
    <col min="10756" max="10993" width="15.7109375" style="10"/>
    <col min="10994" max="10994" width="19.140625" style="10" customWidth="1"/>
    <col min="10995" max="10995" width="15.140625" style="10" customWidth="1"/>
    <col min="10996" max="10999" width="16.140625" style="10" customWidth="1"/>
    <col min="11000" max="11005" width="15.7109375" style="10"/>
    <col min="11006" max="11006" width="21.28515625" style="10" bestFit="1" customWidth="1"/>
    <col min="11007" max="11007" width="15.140625" style="10" customWidth="1"/>
    <col min="11008" max="11011" width="16.140625" style="10" customWidth="1"/>
    <col min="11012" max="11249" width="15.7109375" style="10"/>
    <col min="11250" max="11250" width="19.140625" style="10" customWidth="1"/>
    <col min="11251" max="11251" width="15.140625" style="10" customWidth="1"/>
    <col min="11252" max="11255" width="16.140625" style="10" customWidth="1"/>
    <col min="11256" max="11261" width="15.7109375" style="10"/>
    <col min="11262" max="11262" width="21.28515625" style="10" bestFit="1" customWidth="1"/>
    <col min="11263" max="11263" width="15.140625" style="10" customWidth="1"/>
    <col min="11264" max="11267" width="16.140625" style="10" customWidth="1"/>
    <col min="11268" max="11505" width="15.7109375" style="10"/>
    <col min="11506" max="11506" width="19.140625" style="10" customWidth="1"/>
    <col min="11507" max="11507" width="15.140625" style="10" customWidth="1"/>
    <col min="11508" max="11511" width="16.140625" style="10" customWidth="1"/>
    <col min="11512" max="11517" width="15.7109375" style="10"/>
    <col min="11518" max="11518" width="21.28515625" style="10" bestFit="1" customWidth="1"/>
    <col min="11519" max="11519" width="15.140625" style="10" customWidth="1"/>
    <col min="11520" max="11523" width="16.140625" style="10" customWidth="1"/>
    <col min="11524" max="11761" width="15.7109375" style="10"/>
    <col min="11762" max="11762" width="19.140625" style="10" customWidth="1"/>
    <col min="11763" max="11763" width="15.140625" style="10" customWidth="1"/>
    <col min="11764" max="11767" width="16.140625" style="10" customWidth="1"/>
    <col min="11768" max="11773" width="15.7109375" style="10"/>
    <col min="11774" max="11774" width="21.28515625" style="10" bestFit="1" customWidth="1"/>
    <col min="11775" max="11775" width="15.140625" style="10" customWidth="1"/>
    <col min="11776" max="11779" width="16.140625" style="10" customWidth="1"/>
    <col min="11780" max="12017" width="15.7109375" style="10"/>
    <col min="12018" max="12018" width="19.140625" style="10" customWidth="1"/>
    <col min="12019" max="12019" width="15.140625" style="10" customWidth="1"/>
    <col min="12020" max="12023" width="16.140625" style="10" customWidth="1"/>
    <col min="12024" max="12029" width="15.7109375" style="10"/>
    <col min="12030" max="12030" width="21.28515625" style="10" bestFit="1" customWidth="1"/>
    <col min="12031" max="12031" width="15.140625" style="10" customWidth="1"/>
    <col min="12032" max="12035" width="16.140625" style="10" customWidth="1"/>
    <col min="12036" max="12273" width="15.7109375" style="10"/>
    <col min="12274" max="12274" width="19.140625" style="10" customWidth="1"/>
    <col min="12275" max="12275" width="15.140625" style="10" customWidth="1"/>
    <col min="12276" max="12279" width="16.140625" style="10" customWidth="1"/>
    <col min="12280" max="12285" width="15.7109375" style="10"/>
    <col min="12286" max="12286" width="21.28515625" style="10" bestFit="1" customWidth="1"/>
    <col min="12287" max="12287" width="15.140625" style="10" customWidth="1"/>
    <col min="12288" max="12291" width="16.140625" style="10" customWidth="1"/>
    <col min="12292" max="12529" width="15.7109375" style="10"/>
    <col min="12530" max="12530" width="19.140625" style="10" customWidth="1"/>
    <col min="12531" max="12531" width="15.140625" style="10" customWidth="1"/>
    <col min="12532" max="12535" width="16.140625" style="10" customWidth="1"/>
    <col min="12536" max="12541" width="15.7109375" style="10"/>
    <col min="12542" max="12542" width="21.28515625" style="10" bestFit="1" customWidth="1"/>
    <col min="12543" max="12543" width="15.140625" style="10" customWidth="1"/>
    <col min="12544" max="12547" width="16.140625" style="10" customWidth="1"/>
    <col min="12548" max="12785" width="15.7109375" style="10"/>
    <col min="12786" max="12786" width="19.140625" style="10" customWidth="1"/>
    <col min="12787" max="12787" width="15.140625" style="10" customWidth="1"/>
    <col min="12788" max="12791" width="16.140625" style="10" customWidth="1"/>
    <col min="12792" max="12797" width="15.7109375" style="10"/>
    <col min="12798" max="12798" width="21.28515625" style="10" bestFit="1" customWidth="1"/>
    <col min="12799" max="12799" width="15.140625" style="10" customWidth="1"/>
    <col min="12800" max="12803" width="16.140625" style="10" customWidth="1"/>
    <col min="12804" max="13041" width="15.7109375" style="10"/>
    <col min="13042" max="13042" width="19.140625" style="10" customWidth="1"/>
    <col min="13043" max="13043" width="15.140625" style="10" customWidth="1"/>
    <col min="13044" max="13047" width="16.140625" style="10" customWidth="1"/>
    <col min="13048" max="13053" width="15.7109375" style="10"/>
    <col min="13054" max="13054" width="21.28515625" style="10" bestFit="1" customWidth="1"/>
    <col min="13055" max="13055" width="15.140625" style="10" customWidth="1"/>
    <col min="13056" max="13059" width="16.140625" style="10" customWidth="1"/>
    <col min="13060" max="13297" width="15.7109375" style="10"/>
    <col min="13298" max="13298" width="19.140625" style="10" customWidth="1"/>
    <col min="13299" max="13299" width="15.140625" style="10" customWidth="1"/>
    <col min="13300" max="13303" width="16.140625" style="10" customWidth="1"/>
    <col min="13304" max="13309" width="15.7109375" style="10"/>
    <col min="13310" max="13310" width="21.28515625" style="10" bestFit="1" customWidth="1"/>
    <col min="13311" max="13311" width="15.140625" style="10" customWidth="1"/>
    <col min="13312" max="13315" width="16.140625" style="10" customWidth="1"/>
    <col min="13316" max="13553" width="15.7109375" style="10"/>
    <col min="13554" max="13554" width="19.140625" style="10" customWidth="1"/>
    <col min="13555" max="13555" width="15.140625" style="10" customWidth="1"/>
    <col min="13556" max="13559" width="16.140625" style="10" customWidth="1"/>
    <col min="13560" max="13565" width="15.7109375" style="10"/>
    <col min="13566" max="13566" width="21.28515625" style="10" bestFit="1" customWidth="1"/>
    <col min="13567" max="13567" width="15.140625" style="10" customWidth="1"/>
    <col min="13568" max="13571" width="16.140625" style="10" customWidth="1"/>
    <col min="13572" max="13809" width="15.7109375" style="10"/>
    <col min="13810" max="13810" width="19.140625" style="10" customWidth="1"/>
    <col min="13811" max="13811" width="15.140625" style="10" customWidth="1"/>
    <col min="13812" max="13815" width="16.140625" style="10" customWidth="1"/>
    <col min="13816" max="13821" width="15.7109375" style="10"/>
    <col min="13822" max="13822" width="21.28515625" style="10" bestFit="1" customWidth="1"/>
    <col min="13823" max="13823" width="15.140625" style="10" customWidth="1"/>
    <col min="13824" max="13827" width="16.140625" style="10" customWidth="1"/>
    <col min="13828" max="14065" width="15.7109375" style="10"/>
    <col min="14066" max="14066" width="19.140625" style="10" customWidth="1"/>
    <col min="14067" max="14067" width="15.140625" style="10" customWidth="1"/>
    <col min="14068" max="14071" width="16.140625" style="10" customWidth="1"/>
    <col min="14072" max="14077" width="15.7109375" style="10"/>
    <col min="14078" max="14078" width="21.28515625" style="10" bestFit="1" customWidth="1"/>
    <col min="14079" max="14079" width="15.140625" style="10" customWidth="1"/>
    <col min="14080" max="14083" width="16.140625" style="10" customWidth="1"/>
    <col min="14084" max="14321" width="15.7109375" style="10"/>
    <col min="14322" max="14322" width="19.140625" style="10" customWidth="1"/>
    <col min="14323" max="14323" width="15.140625" style="10" customWidth="1"/>
    <col min="14324" max="14327" width="16.140625" style="10" customWidth="1"/>
    <col min="14328" max="14333" width="15.7109375" style="10"/>
    <col min="14334" max="14334" width="21.28515625" style="10" bestFit="1" customWidth="1"/>
    <col min="14335" max="14335" width="15.140625" style="10" customWidth="1"/>
    <col min="14336" max="14339" width="16.140625" style="10" customWidth="1"/>
    <col min="14340" max="14577" width="15.7109375" style="10"/>
    <col min="14578" max="14578" width="19.140625" style="10" customWidth="1"/>
    <col min="14579" max="14579" width="15.140625" style="10" customWidth="1"/>
    <col min="14580" max="14583" width="16.140625" style="10" customWidth="1"/>
    <col min="14584" max="14589" width="15.7109375" style="10"/>
    <col min="14590" max="14590" width="21.28515625" style="10" bestFit="1" customWidth="1"/>
    <col min="14591" max="14591" width="15.140625" style="10" customWidth="1"/>
    <col min="14592" max="14595" width="16.140625" style="10" customWidth="1"/>
    <col min="14596" max="14833" width="15.7109375" style="10"/>
    <col min="14834" max="14834" width="19.140625" style="10" customWidth="1"/>
    <col min="14835" max="14835" width="15.140625" style="10" customWidth="1"/>
    <col min="14836" max="14839" width="16.140625" style="10" customWidth="1"/>
    <col min="14840" max="14845" width="15.7109375" style="10"/>
    <col min="14846" max="14846" width="21.28515625" style="10" bestFit="1" customWidth="1"/>
    <col min="14847" max="14847" width="15.140625" style="10" customWidth="1"/>
    <col min="14848" max="14851" width="16.140625" style="10" customWidth="1"/>
    <col min="14852" max="15089" width="15.7109375" style="10"/>
    <col min="15090" max="15090" width="19.140625" style="10" customWidth="1"/>
    <col min="15091" max="15091" width="15.140625" style="10" customWidth="1"/>
    <col min="15092" max="15095" width="16.140625" style="10" customWidth="1"/>
    <col min="15096" max="15101" width="15.7109375" style="10"/>
    <col min="15102" max="15102" width="21.28515625" style="10" bestFit="1" customWidth="1"/>
    <col min="15103" max="15103" width="15.140625" style="10" customWidth="1"/>
    <col min="15104" max="15107" width="16.140625" style="10" customWidth="1"/>
    <col min="15108" max="15345" width="15.7109375" style="10"/>
    <col min="15346" max="15346" width="19.140625" style="10" customWidth="1"/>
    <col min="15347" max="15347" width="15.140625" style="10" customWidth="1"/>
    <col min="15348" max="15351" width="16.140625" style="10" customWidth="1"/>
    <col min="15352" max="15357" width="15.7109375" style="10"/>
    <col min="15358" max="15358" width="21.28515625" style="10" bestFit="1" customWidth="1"/>
    <col min="15359" max="15359" width="15.140625" style="10" customWidth="1"/>
    <col min="15360" max="15363" width="16.140625" style="10" customWidth="1"/>
    <col min="15364" max="15601" width="15.7109375" style="10"/>
    <col min="15602" max="15602" width="19.140625" style="10" customWidth="1"/>
    <col min="15603" max="15603" width="15.140625" style="10" customWidth="1"/>
    <col min="15604" max="15607" width="16.140625" style="10" customWidth="1"/>
    <col min="15608" max="15613" width="15.7109375" style="10"/>
    <col min="15614" max="15614" width="21.28515625" style="10" bestFit="1" customWidth="1"/>
    <col min="15615" max="15615" width="15.140625" style="10" customWidth="1"/>
    <col min="15616" max="15619" width="16.140625" style="10" customWidth="1"/>
    <col min="15620" max="15857" width="15.7109375" style="10"/>
    <col min="15858" max="15858" width="19.140625" style="10" customWidth="1"/>
    <col min="15859" max="15859" width="15.140625" style="10" customWidth="1"/>
    <col min="15860" max="15863" width="16.140625" style="10" customWidth="1"/>
    <col min="15864" max="15869" width="15.7109375" style="10"/>
    <col min="15870" max="15870" width="21.28515625" style="10" bestFit="1" customWidth="1"/>
    <col min="15871" max="15871" width="15.140625" style="10" customWidth="1"/>
    <col min="15872" max="15875" width="16.140625" style="10" customWidth="1"/>
    <col min="15876" max="16113" width="15.7109375" style="10"/>
    <col min="16114" max="16114" width="19.140625" style="10" customWidth="1"/>
    <col min="16115" max="16115" width="15.140625" style="10" customWidth="1"/>
    <col min="16116" max="16119" width="16.140625" style="10" customWidth="1"/>
    <col min="16120" max="16125" width="15.7109375" style="10"/>
    <col min="16126" max="16126" width="21.28515625" style="10" bestFit="1" customWidth="1"/>
    <col min="16127" max="16127" width="15.140625" style="10" customWidth="1"/>
    <col min="16128" max="16131" width="16.140625" style="10" customWidth="1"/>
    <col min="16132" max="16369" width="15.7109375" style="10"/>
    <col min="16370" max="16370" width="19.140625" style="10" customWidth="1"/>
    <col min="16371" max="16371" width="15.140625" style="10" customWidth="1"/>
    <col min="16372" max="16375" width="16.140625" style="10" customWidth="1"/>
    <col min="16376" max="16384" width="15.7109375" style="10"/>
  </cols>
  <sheetData>
    <row r="1" spans="1:12" ht="33.75" customHeight="1" thickBot="1">
      <c r="A1" s="861" t="s">
        <v>294</v>
      </c>
      <c r="B1" s="861"/>
      <c r="C1" s="861"/>
      <c r="D1" s="861"/>
      <c r="E1" s="861"/>
      <c r="F1" s="125"/>
    </row>
    <row r="2" spans="1:12" ht="42.75" customHeight="1" thickBot="1">
      <c r="A2" s="53" t="s">
        <v>68</v>
      </c>
      <c r="B2" s="53" t="s">
        <v>32</v>
      </c>
      <c r="C2" s="72" t="s">
        <v>178</v>
      </c>
      <c r="D2" s="72" t="s">
        <v>179</v>
      </c>
      <c r="E2" s="72" t="s">
        <v>293</v>
      </c>
    </row>
    <row r="3" spans="1:12" ht="21" customHeight="1">
      <c r="A3" s="2">
        <v>1396</v>
      </c>
      <c r="B3" s="153">
        <f t="shared" ref="B3:B6" si="0">C3+D3+E3</f>
        <v>955469</v>
      </c>
      <c r="C3" s="153">
        <v>375456</v>
      </c>
      <c r="D3" s="153">
        <v>579887</v>
      </c>
      <c r="E3" s="153">
        <v>126</v>
      </c>
    </row>
    <row r="4" spans="1:12" ht="21" customHeight="1">
      <c r="A4" s="2">
        <v>1397</v>
      </c>
      <c r="B4" s="153">
        <f t="shared" si="0"/>
        <v>942040</v>
      </c>
      <c r="C4" s="153">
        <v>365683</v>
      </c>
      <c r="D4" s="153">
        <v>576327</v>
      </c>
      <c r="E4" s="153">
        <v>30</v>
      </c>
      <c r="F4" s="172"/>
      <c r="G4" s="172"/>
      <c r="H4" s="172"/>
      <c r="L4" s="143"/>
    </row>
    <row r="5" spans="1:12" ht="21" customHeight="1">
      <c r="A5" s="2">
        <v>1398</v>
      </c>
      <c r="B5" s="153">
        <f t="shared" si="0"/>
        <v>910951</v>
      </c>
      <c r="C5" s="153">
        <v>350317</v>
      </c>
      <c r="D5" s="153">
        <v>560612</v>
      </c>
      <c r="E5" s="153">
        <v>22</v>
      </c>
      <c r="F5" s="172"/>
      <c r="G5" s="172"/>
      <c r="H5" s="172"/>
      <c r="L5" s="143"/>
    </row>
    <row r="6" spans="1:12" ht="21" customHeight="1">
      <c r="A6" s="2">
        <v>1399</v>
      </c>
      <c r="B6" s="153">
        <f t="shared" si="0"/>
        <v>893259</v>
      </c>
      <c r="C6" s="153">
        <v>343683</v>
      </c>
      <c r="D6" s="153">
        <v>549564</v>
      </c>
      <c r="E6" s="153">
        <v>12</v>
      </c>
      <c r="F6" s="172"/>
      <c r="G6" s="172"/>
      <c r="H6" s="172"/>
      <c r="L6" s="143"/>
    </row>
    <row r="7" spans="1:12" ht="21" customHeight="1">
      <c r="A7" s="2">
        <v>1400</v>
      </c>
      <c r="B7" s="153">
        <v>863463</v>
      </c>
      <c r="C7" s="153">
        <v>324436</v>
      </c>
      <c r="D7" s="153">
        <v>539013</v>
      </c>
      <c r="E7" s="153">
        <v>14</v>
      </c>
      <c r="F7" s="172"/>
      <c r="G7" s="172"/>
      <c r="H7" s="172"/>
      <c r="L7" s="143"/>
    </row>
    <row r="8" spans="1:12" ht="21" customHeight="1">
      <c r="A8" s="2">
        <v>1401</v>
      </c>
      <c r="B8" s="153">
        <v>834221</v>
      </c>
      <c r="C8" s="153">
        <v>304653</v>
      </c>
      <c r="D8" s="153">
        <v>529562</v>
      </c>
      <c r="E8" s="153">
        <v>6</v>
      </c>
      <c r="F8" s="172"/>
      <c r="G8" s="172"/>
      <c r="H8" s="172"/>
      <c r="L8" s="143"/>
    </row>
    <row r="9" spans="1:12" ht="21" customHeight="1" thickBot="1">
      <c r="A9" s="2">
        <v>1402</v>
      </c>
      <c r="B9" s="153">
        <f>SUM(C9:E9)</f>
        <v>805108</v>
      </c>
      <c r="C9" s="153">
        <f>SUM(C10:C42)</f>
        <v>284647</v>
      </c>
      <c r="D9" s="153">
        <f>SUM(D10:D42)</f>
        <v>520449</v>
      </c>
      <c r="E9" s="153">
        <f t="shared" ref="E9" si="1">SUM(E10:E42)</f>
        <v>12</v>
      </c>
      <c r="F9" s="172"/>
      <c r="G9" s="172"/>
      <c r="H9" s="172"/>
      <c r="L9" s="143"/>
    </row>
    <row r="10" spans="1:12" ht="21" customHeight="1" thickBot="1">
      <c r="A10" s="5" t="s">
        <v>41</v>
      </c>
      <c r="B10" s="706">
        <f>D10+C10+E10</f>
        <v>50977</v>
      </c>
      <c r="C10" s="540">
        <v>18548</v>
      </c>
      <c r="D10" s="541">
        <v>32429</v>
      </c>
      <c r="E10" s="540">
        <v>0</v>
      </c>
      <c r="F10" s="172"/>
      <c r="G10" s="172">
        <f>B10-'7'!E10</f>
        <v>0</v>
      </c>
      <c r="H10" s="172"/>
      <c r="L10" s="143"/>
    </row>
    <row r="11" spans="1:12" ht="21" customHeight="1" thickBot="1">
      <c r="A11" s="6" t="s">
        <v>42</v>
      </c>
      <c r="B11" s="539">
        <f t="shared" ref="B11:B42" si="2">D11+C11+E11</f>
        <v>41390</v>
      </c>
      <c r="C11" s="707">
        <v>14280</v>
      </c>
      <c r="D11" s="541">
        <v>27109</v>
      </c>
      <c r="E11" s="707">
        <v>1</v>
      </c>
      <c r="F11" s="172"/>
      <c r="G11" s="172">
        <f>B11-'7'!E11</f>
        <v>0</v>
      </c>
      <c r="H11" s="172"/>
      <c r="L11" s="143"/>
    </row>
    <row r="12" spans="1:12" ht="21" customHeight="1" thickBot="1">
      <c r="A12" s="6" t="s">
        <v>43</v>
      </c>
      <c r="B12" s="539">
        <f t="shared" si="2"/>
        <v>18303</v>
      </c>
      <c r="C12" s="707">
        <v>7017</v>
      </c>
      <c r="D12" s="541">
        <v>11285</v>
      </c>
      <c r="E12" s="707">
        <v>1</v>
      </c>
      <c r="F12" s="172"/>
      <c r="G12" s="172">
        <f>B12-'7'!E12</f>
        <v>0</v>
      </c>
      <c r="H12" s="172"/>
      <c r="L12" s="143"/>
    </row>
    <row r="13" spans="1:12" ht="21" customHeight="1" thickBot="1">
      <c r="A13" s="6" t="s">
        <v>0</v>
      </c>
      <c r="B13" s="539">
        <f t="shared" si="2"/>
        <v>74067</v>
      </c>
      <c r="C13" s="707">
        <v>20352</v>
      </c>
      <c r="D13" s="541">
        <v>53715</v>
      </c>
      <c r="E13" s="707">
        <v>0</v>
      </c>
      <c r="F13" s="172"/>
      <c r="G13" s="172">
        <f>B13-'7'!E13</f>
        <v>0</v>
      </c>
      <c r="H13" s="172"/>
      <c r="L13" s="143"/>
    </row>
    <row r="14" spans="1:12" ht="21" customHeight="1" thickBot="1">
      <c r="A14" s="6" t="s">
        <v>33</v>
      </c>
      <c r="B14" s="539">
        <f t="shared" si="2"/>
        <v>24813</v>
      </c>
      <c r="C14" s="707">
        <v>13709</v>
      </c>
      <c r="D14" s="541">
        <v>11104</v>
      </c>
      <c r="E14" s="707">
        <v>0</v>
      </c>
      <c r="F14" s="172"/>
      <c r="G14" s="172">
        <f>B14-'7'!E14</f>
        <v>0</v>
      </c>
      <c r="H14" s="172"/>
      <c r="L14" s="143"/>
    </row>
    <row r="15" spans="1:12" ht="21" customHeight="1" thickBot="1">
      <c r="A15" s="6" t="s">
        <v>44</v>
      </c>
      <c r="B15" s="539">
        <f t="shared" si="2"/>
        <v>6305</v>
      </c>
      <c r="C15" s="707">
        <v>1021</v>
      </c>
      <c r="D15" s="541">
        <v>5284</v>
      </c>
      <c r="E15" s="707">
        <v>0</v>
      </c>
      <c r="F15" s="172"/>
      <c r="G15" s="172">
        <f>B15-'7'!E15</f>
        <v>0</v>
      </c>
      <c r="H15" s="172"/>
      <c r="L15" s="143"/>
    </row>
    <row r="16" spans="1:12" ht="21" customHeight="1" thickBot="1">
      <c r="A16" s="6" t="s">
        <v>1</v>
      </c>
      <c r="B16" s="539">
        <f t="shared" si="2"/>
        <v>5994</v>
      </c>
      <c r="C16" s="707">
        <v>598</v>
      </c>
      <c r="D16" s="541">
        <v>5396</v>
      </c>
      <c r="E16" s="707">
        <v>0</v>
      </c>
      <c r="F16" s="172"/>
      <c r="G16" s="172">
        <f>B16-'7'!E16</f>
        <v>0</v>
      </c>
      <c r="H16" s="172"/>
      <c r="L16" s="143"/>
    </row>
    <row r="17" spans="1:12" ht="21" customHeight="1" thickBot="1">
      <c r="A17" s="6" t="s">
        <v>45</v>
      </c>
      <c r="B17" s="539">
        <f t="shared" si="2"/>
        <v>20609</v>
      </c>
      <c r="C17" s="707">
        <v>1194</v>
      </c>
      <c r="D17" s="541">
        <v>19414</v>
      </c>
      <c r="E17" s="707">
        <v>1</v>
      </c>
      <c r="F17" s="172"/>
      <c r="G17" s="172">
        <f>B17-'7'!E17</f>
        <v>0</v>
      </c>
      <c r="H17" s="172"/>
      <c r="L17" s="143"/>
    </row>
    <row r="18" spans="1:12" ht="21" customHeight="1" thickBot="1">
      <c r="A18" s="6" t="s">
        <v>46</v>
      </c>
      <c r="B18" s="539">
        <f t="shared" si="2"/>
        <v>8840</v>
      </c>
      <c r="C18" s="707">
        <v>819</v>
      </c>
      <c r="D18" s="541">
        <v>8021</v>
      </c>
      <c r="E18" s="707">
        <v>0</v>
      </c>
      <c r="F18" s="172"/>
      <c r="G18" s="172">
        <f>B18-'7'!E18</f>
        <v>0</v>
      </c>
      <c r="H18" s="172"/>
      <c r="L18" s="143"/>
    </row>
    <row r="19" spans="1:12" ht="21" customHeight="1" thickBot="1">
      <c r="A19" s="6" t="s">
        <v>47</v>
      </c>
      <c r="B19" s="539">
        <f t="shared" si="2"/>
        <v>59644</v>
      </c>
      <c r="C19" s="707">
        <v>21297</v>
      </c>
      <c r="D19" s="541">
        <v>38347</v>
      </c>
      <c r="E19" s="707">
        <v>0</v>
      </c>
      <c r="F19" s="172"/>
      <c r="G19" s="172">
        <f>B19-'7'!E19</f>
        <v>0</v>
      </c>
      <c r="H19" s="172"/>
      <c r="L19" s="143"/>
    </row>
    <row r="20" spans="1:12" ht="21" customHeight="1" thickBot="1">
      <c r="A20" s="6" t="s">
        <v>28</v>
      </c>
      <c r="B20" s="539">
        <f t="shared" si="2"/>
        <v>8443</v>
      </c>
      <c r="C20" s="707">
        <v>1426</v>
      </c>
      <c r="D20" s="541">
        <v>7017</v>
      </c>
      <c r="E20" s="707">
        <v>0</v>
      </c>
      <c r="F20" s="172"/>
      <c r="G20" s="172">
        <f>B20-'7'!E20</f>
        <v>0</v>
      </c>
      <c r="H20" s="172"/>
      <c r="L20" s="143"/>
    </row>
    <row r="21" spans="1:12" ht="21" customHeight="1" thickBot="1">
      <c r="A21" s="6" t="s">
        <v>2</v>
      </c>
      <c r="B21" s="539">
        <f t="shared" si="2"/>
        <v>34069</v>
      </c>
      <c r="C21" s="707">
        <v>11587</v>
      </c>
      <c r="D21" s="541">
        <v>22481</v>
      </c>
      <c r="E21" s="707">
        <v>1</v>
      </c>
      <c r="F21" s="172"/>
      <c r="G21" s="172">
        <f>B21-'7'!E21</f>
        <v>0</v>
      </c>
      <c r="H21" s="172"/>
      <c r="L21" s="143"/>
    </row>
    <row r="22" spans="1:12" ht="21" customHeight="1" thickBot="1">
      <c r="A22" s="6" t="s">
        <v>3</v>
      </c>
      <c r="B22" s="539">
        <f t="shared" si="2"/>
        <v>12625</v>
      </c>
      <c r="C22" s="707">
        <v>4824</v>
      </c>
      <c r="D22" s="541">
        <v>7801</v>
      </c>
      <c r="E22" s="707">
        <v>0</v>
      </c>
      <c r="F22" s="172"/>
      <c r="G22" s="172">
        <f>B22-'7'!E22</f>
        <v>0</v>
      </c>
      <c r="H22" s="172"/>
      <c r="L22" s="143"/>
    </row>
    <row r="23" spans="1:12" ht="21" customHeight="1" thickBot="1">
      <c r="A23" s="6" t="s">
        <v>4</v>
      </c>
      <c r="B23" s="539">
        <f t="shared" si="2"/>
        <v>8613</v>
      </c>
      <c r="C23" s="707">
        <v>3043</v>
      </c>
      <c r="D23" s="541">
        <v>5568</v>
      </c>
      <c r="E23" s="707">
        <v>2</v>
      </c>
      <c r="F23" s="172"/>
      <c r="G23" s="172">
        <f>B23-'7'!E23</f>
        <v>0</v>
      </c>
      <c r="H23" s="172"/>
      <c r="L23" s="143"/>
    </row>
    <row r="24" spans="1:12" ht="21" customHeight="1" thickBot="1">
      <c r="A24" s="6" t="s">
        <v>48</v>
      </c>
      <c r="B24" s="539">
        <f t="shared" si="2"/>
        <v>13189</v>
      </c>
      <c r="C24" s="707">
        <v>1617</v>
      </c>
      <c r="D24" s="541">
        <v>11572</v>
      </c>
      <c r="E24" s="707">
        <v>0</v>
      </c>
      <c r="F24" s="172"/>
      <c r="G24" s="172">
        <f>B24-'7'!E24</f>
        <v>0</v>
      </c>
      <c r="H24" s="172"/>
      <c r="L24" s="143"/>
    </row>
    <row r="25" spans="1:12" ht="21" customHeight="1" thickBot="1">
      <c r="A25" s="6" t="s">
        <v>49</v>
      </c>
      <c r="B25" s="539">
        <f t="shared" si="2"/>
        <v>25472</v>
      </c>
      <c r="C25" s="707">
        <v>19751</v>
      </c>
      <c r="D25" s="541">
        <v>5720</v>
      </c>
      <c r="E25" s="707">
        <v>1</v>
      </c>
      <c r="F25" s="172"/>
      <c r="G25" s="172">
        <f>B25-'7'!E25</f>
        <v>0</v>
      </c>
      <c r="H25" s="172"/>
      <c r="L25" s="143"/>
    </row>
    <row r="26" spans="1:12" ht="21" customHeight="1" thickBot="1">
      <c r="A26" s="6" t="s">
        <v>50</v>
      </c>
      <c r="B26" s="539">
        <f t="shared" si="2"/>
        <v>29746</v>
      </c>
      <c r="C26" s="707">
        <v>22358</v>
      </c>
      <c r="D26" s="541">
        <v>7387</v>
      </c>
      <c r="E26" s="707">
        <v>1</v>
      </c>
      <c r="F26" s="172"/>
      <c r="G26" s="172">
        <f>B26-'7'!E26</f>
        <v>0</v>
      </c>
      <c r="H26" s="172"/>
      <c r="L26" s="143"/>
    </row>
    <row r="27" spans="1:12" ht="21" customHeight="1" thickBot="1">
      <c r="A27" s="6" t="s">
        <v>51</v>
      </c>
      <c r="B27" s="539">
        <f t="shared" si="2"/>
        <v>15056</v>
      </c>
      <c r="C27" s="707">
        <v>9668</v>
      </c>
      <c r="D27" s="541">
        <v>5388</v>
      </c>
      <c r="E27" s="707">
        <v>0</v>
      </c>
      <c r="F27" s="172"/>
      <c r="G27" s="172">
        <f>B27-'7'!E27</f>
        <v>0</v>
      </c>
      <c r="H27" s="172"/>
      <c r="L27" s="143"/>
    </row>
    <row r="28" spans="1:12" ht="21" customHeight="1" thickBot="1">
      <c r="A28" s="6" t="s">
        <v>5</v>
      </c>
      <c r="B28" s="539">
        <f t="shared" si="2"/>
        <v>65371</v>
      </c>
      <c r="C28" s="707">
        <v>11895</v>
      </c>
      <c r="D28" s="541">
        <v>53475</v>
      </c>
      <c r="E28" s="707">
        <v>1</v>
      </c>
      <c r="F28" s="172"/>
      <c r="G28" s="172">
        <f>B28-'7'!E28</f>
        <v>0</v>
      </c>
      <c r="H28" s="172"/>
      <c r="L28" s="143"/>
    </row>
    <row r="29" spans="1:12" ht="21" customHeight="1" thickBot="1">
      <c r="A29" s="6" t="s">
        <v>52</v>
      </c>
      <c r="B29" s="539">
        <f t="shared" si="2"/>
        <v>20784</v>
      </c>
      <c r="C29" s="707">
        <v>7337</v>
      </c>
      <c r="D29" s="541">
        <v>13447</v>
      </c>
      <c r="E29" s="707">
        <v>0</v>
      </c>
      <c r="F29" s="172"/>
      <c r="G29" s="172">
        <f>B29-'7'!E29</f>
        <v>0</v>
      </c>
      <c r="H29" s="172"/>
      <c r="L29" s="143"/>
    </row>
    <row r="30" spans="1:12" ht="21" customHeight="1" thickBot="1">
      <c r="A30" s="6" t="s">
        <v>6</v>
      </c>
      <c r="B30" s="539">
        <f t="shared" si="2"/>
        <v>11054</v>
      </c>
      <c r="C30" s="707">
        <v>5116</v>
      </c>
      <c r="D30" s="541">
        <v>5938</v>
      </c>
      <c r="E30" s="707">
        <v>0</v>
      </c>
      <c r="F30" s="172"/>
      <c r="G30" s="172">
        <f>B30-'7'!E30</f>
        <v>0</v>
      </c>
      <c r="H30" s="172"/>
      <c r="L30" s="143"/>
    </row>
    <row r="31" spans="1:12" ht="21" customHeight="1" thickBot="1">
      <c r="A31" s="6" t="s">
        <v>53</v>
      </c>
      <c r="B31" s="539">
        <f t="shared" si="2"/>
        <v>18517</v>
      </c>
      <c r="C31" s="707">
        <v>6720</v>
      </c>
      <c r="D31" s="541">
        <v>11797</v>
      </c>
      <c r="E31" s="707">
        <v>0</v>
      </c>
      <c r="F31" s="172"/>
      <c r="G31" s="172">
        <f>B31-'7'!E31</f>
        <v>0</v>
      </c>
      <c r="H31" s="172"/>
      <c r="L31" s="143"/>
    </row>
    <row r="32" spans="1:12" ht="21" customHeight="1" thickBot="1">
      <c r="A32" s="6" t="s">
        <v>54</v>
      </c>
      <c r="B32" s="539">
        <f t="shared" si="2"/>
        <v>28262</v>
      </c>
      <c r="C32" s="707">
        <v>5830</v>
      </c>
      <c r="D32" s="541">
        <v>22432</v>
      </c>
      <c r="E32" s="707">
        <v>0</v>
      </c>
      <c r="F32" s="172"/>
      <c r="G32" s="172">
        <f>B32-'7'!E32</f>
        <v>0</v>
      </c>
      <c r="H32" s="172"/>
      <c r="L32" s="143"/>
    </row>
    <row r="33" spans="1:12" ht="21" customHeight="1" thickBot="1">
      <c r="A33" s="6" t="s">
        <v>55</v>
      </c>
      <c r="B33" s="539">
        <f t="shared" si="2"/>
        <v>26976</v>
      </c>
      <c r="C33" s="707">
        <v>9827</v>
      </c>
      <c r="D33" s="541">
        <v>17149</v>
      </c>
      <c r="E33" s="707">
        <v>0</v>
      </c>
      <c r="F33" s="172"/>
      <c r="G33" s="172">
        <f>B33-'7'!E33</f>
        <v>0</v>
      </c>
      <c r="H33" s="172"/>
      <c r="L33" s="143"/>
    </row>
    <row r="34" spans="1:12" ht="21" customHeight="1" thickBot="1">
      <c r="A34" s="6" t="s">
        <v>56</v>
      </c>
      <c r="B34" s="539">
        <f t="shared" si="2"/>
        <v>3650</v>
      </c>
      <c r="C34" s="707">
        <v>1020</v>
      </c>
      <c r="D34" s="541">
        <v>2630</v>
      </c>
      <c r="E34" s="707">
        <v>0</v>
      </c>
      <c r="F34" s="172"/>
      <c r="G34" s="172">
        <f>B34-'7'!E34</f>
        <v>0</v>
      </c>
      <c r="H34" s="172"/>
      <c r="L34" s="143"/>
    </row>
    <row r="35" spans="1:12" ht="21" customHeight="1" thickBot="1">
      <c r="A35" s="6" t="s">
        <v>7</v>
      </c>
      <c r="B35" s="539">
        <f t="shared" si="2"/>
        <v>15946</v>
      </c>
      <c r="C35" s="707">
        <v>4536</v>
      </c>
      <c r="D35" s="541">
        <v>11410</v>
      </c>
      <c r="E35" s="707">
        <v>0</v>
      </c>
      <c r="F35" s="172"/>
      <c r="G35" s="172">
        <f>B35-'7'!E35</f>
        <v>0</v>
      </c>
      <c r="H35" s="172"/>
      <c r="L35" s="143"/>
    </row>
    <row r="36" spans="1:12" ht="21" customHeight="1" thickBot="1">
      <c r="A36" s="6" t="s">
        <v>57</v>
      </c>
      <c r="B36" s="539">
        <f t="shared" si="2"/>
        <v>25657</v>
      </c>
      <c r="C36" s="707">
        <v>15638</v>
      </c>
      <c r="D36" s="541">
        <v>10018</v>
      </c>
      <c r="E36" s="707">
        <v>1</v>
      </c>
      <c r="F36" s="172"/>
      <c r="G36" s="172">
        <f>B36-'7'!E36</f>
        <v>0</v>
      </c>
      <c r="H36" s="172"/>
      <c r="L36" s="143"/>
    </row>
    <row r="37" spans="1:12" ht="21" customHeight="1" thickBot="1">
      <c r="A37" s="6" t="s">
        <v>8</v>
      </c>
      <c r="B37" s="539">
        <f t="shared" si="2"/>
        <v>23578</v>
      </c>
      <c r="C37" s="707">
        <v>5737</v>
      </c>
      <c r="D37" s="541">
        <v>17841</v>
      </c>
      <c r="E37" s="707">
        <v>0</v>
      </c>
      <c r="F37" s="172"/>
      <c r="G37" s="172">
        <f>B37-'7'!E37</f>
        <v>0</v>
      </c>
      <c r="H37" s="172"/>
      <c r="L37" s="143"/>
    </row>
    <row r="38" spans="1:12" ht="21" customHeight="1" thickBot="1">
      <c r="A38" s="6" t="s">
        <v>9</v>
      </c>
      <c r="B38" s="539">
        <f t="shared" si="2"/>
        <v>40322</v>
      </c>
      <c r="C38" s="707">
        <v>18957</v>
      </c>
      <c r="D38" s="541">
        <v>21365</v>
      </c>
      <c r="E38" s="707">
        <v>0</v>
      </c>
      <c r="F38" s="172"/>
      <c r="G38" s="172">
        <f>B38-'7'!E38</f>
        <v>0</v>
      </c>
      <c r="H38" s="172"/>
      <c r="L38" s="143"/>
    </row>
    <row r="39" spans="1:12" ht="21" customHeight="1" thickBot="1">
      <c r="A39" s="6" t="s">
        <v>58</v>
      </c>
      <c r="B39" s="539">
        <f t="shared" si="2"/>
        <v>17025</v>
      </c>
      <c r="C39" s="707">
        <v>5887</v>
      </c>
      <c r="D39" s="541">
        <v>11137</v>
      </c>
      <c r="E39" s="707">
        <v>1</v>
      </c>
      <c r="F39" s="172"/>
      <c r="G39" s="172">
        <f>B39-'7'!E39</f>
        <v>0</v>
      </c>
      <c r="H39" s="172"/>
    </row>
    <row r="40" spans="1:12" ht="21" customHeight="1" thickBot="1">
      <c r="A40" s="6" t="s">
        <v>10</v>
      </c>
      <c r="B40" s="539">
        <f t="shared" si="2"/>
        <v>6264</v>
      </c>
      <c r="C40" s="707">
        <v>1304</v>
      </c>
      <c r="D40" s="541">
        <v>4960</v>
      </c>
      <c r="E40" s="707">
        <v>0</v>
      </c>
      <c r="F40" s="172"/>
      <c r="G40" s="172">
        <f>B40-'7'!E40</f>
        <v>0</v>
      </c>
      <c r="H40" s="172"/>
    </row>
    <row r="41" spans="1:12" ht="21" customHeight="1" thickBot="1">
      <c r="A41" s="6" t="s">
        <v>11</v>
      </c>
      <c r="B41" s="539">
        <f t="shared" si="2"/>
        <v>28147</v>
      </c>
      <c r="C41" s="707">
        <v>9661</v>
      </c>
      <c r="D41" s="541">
        <v>18486</v>
      </c>
      <c r="E41" s="707">
        <v>0</v>
      </c>
      <c r="F41" s="172"/>
      <c r="G41" s="172">
        <f>B41-'7'!E41</f>
        <v>0</v>
      </c>
      <c r="H41" s="172"/>
    </row>
    <row r="42" spans="1:12" ht="21" customHeight="1" thickBot="1">
      <c r="A42" s="6" t="s">
        <v>59</v>
      </c>
      <c r="B42" s="539">
        <f t="shared" si="2"/>
        <v>15400</v>
      </c>
      <c r="C42" s="707">
        <v>2073</v>
      </c>
      <c r="D42" s="541">
        <v>13326</v>
      </c>
      <c r="E42" s="707">
        <v>1</v>
      </c>
      <c r="F42" s="172"/>
      <c r="G42" s="172">
        <f>B42-'7'!E42</f>
        <v>0</v>
      </c>
      <c r="H42" s="172"/>
    </row>
    <row r="43" spans="1:12" ht="12.75" customHeight="1">
      <c r="A43" s="73"/>
      <c r="B43" s="716"/>
      <c r="C43" s="716"/>
      <c r="D43" s="716"/>
      <c r="E43" s="716"/>
      <c r="F43" s="172"/>
      <c r="G43" s="172"/>
      <c r="H43" s="172"/>
    </row>
    <row r="44" spans="1:12" ht="12.75" customHeight="1">
      <c r="A44" s="73"/>
      <c r="B44" s="716"/>
      <c r="C44" s="716"/>
      <c r="D44" s="716"/>
      <c r="E44" s="716"/>
      <c r="F44" s="172"/>
      <c r="G44" s="172"/>
      <c r="H44" s="172"/>
    </row>
    <row r="45" spans="1:12" ht="12.75" customHeight="1">
      <c r="A45" s="12"/>
      <c r="B45" s="709"/>
      <c r="C45" s="709"/>
      <c r="D45" s="709"/>
      <c r="E45" s="709"/>
      <c r="F45" s="172"/>
      <c r="G45" s="172"/>
      <c r="H45" s="172"/>
    </row>
    <row r="46" spans="1:12" ht="12.75" customHeight="1">
      <c r="A46" s="12"/>
      <c r="B46" s="709"/>
      <c r="C46" s="709"/>
      <c r="D46" s="709"/>
      <c r="E46" s="709"/>
      <c r="F46" s="172"/>
      <c r="G46" s="172"/>
      <c r="H46" s="172"/>
    </row>
    <row r="47" spans="1:12">
      <c r="B47" s="172"/>
      <c r="C47" s="172"/>
      <c r="D47" s="172"/>
      <c r="E47" s="172"/>
      <c r="F47" s="172"/>
      <c r="G47" s="172"/>
      <c r="H47" s="172"/>
    </row>
    <row r="48" spans="1:12">
      <c r="B48" s="172"/>
      <c r="C48" s="172"/>
      <c r="D48" s="172"/>
      <c r="E48" s="172"/>
      <c r="F48" s="172"/>
      <c r="G48" s="172"/>
      <c r="H48" s="172"/>
    </row>
    <row r="49" spans="2:8">
      <c r="B49" s="172"/>
      <c r="C49" s="172"/>
      <c r="D49" s="172"/>
      <c r="E49" s="172"/>
      <c r="F49" s="172"/>
      <c r="G49" s="172"/>
      <c r="H49" s="172"/>
    </row>
    <row r="50" spans="2:8">
      <c r="B50" s="172"/>
      <c r="C50" s="172"/>
      <c r="D50" s="172"/>
      <c r="E50" s="172"/>
      <c r="F50" s="172"/>
      <c r="G50" s="172"/>
      <c r="H50" s="172"/>
    </row>
    <row r="51" spans="2:8">
      <c r="B51" s="172"/>
      <c r="C51" s="172"/>
      <c r="D51" s="172"/>
      <c r="E51" s="172"/>
      <c r="F51" s="172"/>
      <c r="G51" s="172"/>
      <c r="H51" s="172"/>
    </row>
    <row r="52" spans="2:8">
      <c r="B52" s="172"/>
      <c r="C52" s="172"/>
      <c r="D52" s="172"/>
      <c r="E52" s="172"/>
      <c r="F52" s="172"/>
      <c r="G52" s="172"/>
      <c r="H52" s="172"/>
    </row>
  </sheetData>
  <mergeCells count="1">
    <mergeCell ref="A1:E1"/>
  </mergeCells>
  <printOptions horizontalCentered="1" verticalCentered="1"/>
  <pageMargins left="0.39370078740157499" right="0.39370078740157499" top="0.45" bottom="0.55000000000000004" header="0" footer="0"/>
  <pageSetup paperSize="9" scale="86"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735AA-A6A2-4BE6-B4FD-C5E18C53C2E9}">
  <sheetPr>
    <tabColor theme="7" tint="0.39997558519241921"/>
    <pageSetUpPr fitToPage="1"/>
  </sheetPr>
  <dimension ref="A1:L52"/>
  <sheetViews>
    <sheetView rightToLeft="1" view="pageBreakPreview" zoomScaleNormal="100" zoomScaleSheetLayoutView="100" workbookViewId="0">
      <selection activeCell="M14" sqref="M14"/>
    </sheetView>
  </sheetViews>
  <sheetFormatPr defaultColWidth="15.7109375" defaultRowHeight="22.5"/>
  <cols>
    <col min="1" max="1" width="25.42578125" style="14" customWidth="1"/>
    <col min="2" max="4" width="25.42578125" style="10" customWidth="1"/>
    <col min="5" max="242" width="15.7109375" style="10"/>
    <col min="243" max="243" width="19.140625" style="10" customWidth="1"/>
    <col min="244" max="244" width="15.140625" style="10" customWidth="1"/>
    <col min="245" max="248" width="16.140625" style="10" customWidth="1"/>
    <col min="249" max="254" width="15.7109375" style="10"/>
    <col min="255" max="255" width="21.28515625" style="10" bestFit="1" customWidth="1"/>
    <col min="256" max="256" width="15.140625" style="10" customWidth="1"/>
    <col min="257" max="260" width="16.140625" style="10" customWidth="1"/>
    <col min="261" max="498" width="15.7109375" style="10"/>
    <col min="499" max="499" width="19.140625" style="10" customWidth="1"/>
    <col min="500" max="500" width="15.140625" style="10" customWidth="1"/>
    <col min="501" max="504" width="16.140625" style="10" customWidth="1"/>
    <col min="505" max="510" width="15.7109375" style="10"/>
    <col min="511" max="511" width="21.28515625" style="10" bestFit="1" customWidth="1"/>
    <col min="512" max="512" width="15.140625" style="10" customWidth="1"/>
    <col min="513" max="516" width="16.140625" style="10" customWidth="1"/>
    <col min="517" max="754" width="15.7109375" style="10"/>
    <col min="755" max="755" width="19.140625" style="10" customWidth="1"/>
    <col min="756" max="756" width="15.140625" style="10" customWidth="1"/>
    <col min="757" max="760" width="16.140625" style="10" customWidth="1"/>
    <col min="761" max="766" width="15.7109375" style="10"/>
    <col min="767" max="767" width="21.28515625" style="10" bestFit="1" customWidth="1"/>
    <col min="768" max="768" width="15.140625" style="10" customWidth="1"/>
    <col min="769" max="772" width="16.140625" style="10" customWidth="1"/>
    <col min="773" max="1010" width="15.7109375" style="10"/>
    <col min="1011" max="1011" width="19.140625" style="10" customWidth="1"/>
    <col min="1012" max="1012" width="15.140625" style="10" customWidth="1"/>
    <col min="1013" max="1016" width="16.140625" style="10" customWidth="1"/>
    <col min="1017" max="1022" width="15.7109375" style="10"/>
    <col min="1023" max="1023" width="21.28515625" style="10" bestFit="1" customWidth="1"/>
    <col min="1024" max="1024" width="15.140625" style="10" customWidth="1"/>
    <col min="1025" max="1028" width="16.140625" style="10" customWidth="1"/>
    <col min="1029" max="1266" width="15.7109375" style="10"/>
    <col min="1267" max="1267" width="19.140625" style="10" customWidth="1"/>
    <col min="1268" max="1268" width="15.140625" style="10" customWidth="1"/>
    <col min="1269" max="1272" width="16.140625" style="10" customWidth="1"/>
    <col min="1273" max="1278" width="15.7109375" style="10"/>
    <col min="1279" max="1279" width="21.28515625" style="10" bestFit="1" customWidth="1"/>
    <col min="1280" max="1280" width="15.140625" style="10" customWidth="1"/>
    <col min="1281" max="1284" width="16.140625" style="10" customWidth="1"/>
    <col min="1285" max="1522" width="15.7109375" style="10"/>
    <col min="1523" max="1523" width="19.140625" style="10" customWidth="1"/>
    <col min="1524" max="1524" width="15.140625" style="10" customWidth="1"/>
    <col min="1525" max="1528" width="16.140625" style="10" customWidth="1"/>
    <col min="1529" max="1534" width="15.7109375" style="10"/>
    <col min="1535" max="1535" width="21.28515625" style="10" bestFit="1" customWidth="1"/>
    <col min="1536" max="1536" width="15.140625" style="10" customWidth="1"/>
    <col min="1537" max="1540" width="16.140625" style="10" customWidth="1"/>
    <col min="1541" max="1778" width="15.7109375" style="10"/>
    <col min="1779" max="1779" width="19.140625" style="10" customWidth="1"/>
    <col min="1780" max="1780" width="15.140625" style="10" customWidth="1"/>
    <col min="1781" max="1784" width="16.140625" style="10" customWidth="1"/>
    <col min="1785" max="1790" width="15.7109375" style="10"/>
    <col min="1791" max="1791" width="21.28515625" style="10" bestFit="1" customWidth="1"/>
    <col min="1792" max="1792" width="15.140625" style="10" customWidth="1"/>
    <col min="1793" max="1796" width="16.140625" style="10" customWidth="1"/>
    <col min="1797" max="2034" width="15.7109375" style="10"/>
    <col min="2035" max="2035" width="19.140625" style="10" customWidth="1"/>
    <col min="2036" max="2036" width="15.140625" style="10" customWidth="1"/>
    <col min="2037" max="2040" width="16.140625" style="10" customWidth="1"/>
    <col min="2041" max="2046" width="15.7109375" style="10"/>
    <col min="2047" max="2047" width="21.28515625" style="10" bestFit="1" customWidth="1"/>
    <col min="2048" max="2048" width="15.140625" style="10" customWidth="1"/>
    <col min="2049" max="2052" width="16.140625" style="10" customWidth="1"/>
    <col min="2053" max="2290" width="15.7109375" style="10"/>
    <col min="2291" max="2291" width="19.140625" style="10" customWidth="1"/>
    <col min="2292" max="2292" width="15.140625" style="10" customWidth="1"/>
    <col min="2293" max="2296" width="16.140625" style="10" customWidth="1"/>
    <col min="2297" max="2302" width="15.7109375" style="10"/>
    <col min="2303" max="2303" width="21.28515625" style="10" bestFit="1" customWidth="1"/>
    <col min="2304" max="2304" width="15.140625" style="10" customWidth="1"/>
    <col min="2305" max="2308" width="16.140625" style="10" customWidth="1"/>
    <col min="2309" max="2546" width="15.7109375" style="10"/>
    <col min="2547" max="2547" width="19.140625" style="10" customWidth="1"/>
    <col min="2548" max="2548" width="15.140625" style="10" customWidth="1"/>
    <col min="2549" max="2552" width="16.140625" style="10" customWidth="1"/>
    <col min="2553" max="2558" width="15.7109375" style="10"/>
    <col min="2559" max="2559" width="21.28515625" style="10" bestFit="1" customWidth="1"/>
    <col min="2560" max="2560" width="15.140625" style="10" customWidth="1"/>
    <col min="2561" max="2564" width="16.140625" style="10" customWidth="1"/>
    <col min="2565" max="2802" width="15.7109375" style="10"/>
    <col min="2803" max="2803" width="19.140625" style="10" customWidth="1"/>
    <col min="2804" max="2804" width="15.140625" style="10" customWidth="1"/>
    <col min="2805" max="2808" width="16.140625" style="10" customWidth="1"/>
    <col min="2809" max="2814" width="15.7109375" style="10"/>
    <col min="2815" max="2815" width="21.28515625" style="10" bestFit="1" customWidth="1"/>
    <col min="2816" max="2816" width="15.140625" style="10" customWidth="1"/>
    <col min="2817" max="2820" width="16.140625" style="10" customWidth="1"/>
    <col min="2821" max="3058" width="15.7109375" style="10"/>
    <col min="3059" max="3059" width="19.140625" style="10" customWidth="1"/>
    <col min="3060" max="3060" width="15.140625" style="10" customWidth="1"/>
    <col min="3061" max="3064" width="16.140625" style="10" customWidth="1"/>
    <col min="3065" max="3070" width="15.7109375" style="10"/>
    <col min="3071" max="3071" width="21.28515625" style="10" bestFit="1" customWidth="1"/>
    <col min="3072" max="3072" width="15.140625" style="10" customWidth="1"/>
    <col min="3073" max="3076" width="16.140625" style="10" customWidth="1"/>
    <col min="3077" max="3314" width="15.7109375" style="10"/>
    <col min="3315" max="3315" width="19.140625" style="10" customWidth="1"/>
    <col min="3316" max="3316" width="15.140625" style="10" customWidth="1"/>
    <col min="3317" max="3320" width="16.140625" style="10" customWidth="1"/>
    <col min="3321" max="3326" width="15.7109375" style="10"/>
    <col min="3327" max="3327" width="21.28515625" style="10" bestFit="1" customWidth="1"/>
    <col min="3328" max="3328" width="15.140625" style="10" customWidth="1"/>
    <col min="3329" max="3332" width="16.140625" style="10" customWidth="1"/>
    <col min="3333" max="3570" width="15.7109375" style="10"/>
    <col min="3571" max="3571" width="19.140625" style="10" customWidth="1"/>
    <col min="3572" max="3572" width="15.140625" style="10" customWidth="1"/>
    <col min="3573" max="3576" width="16.140625" style="10" customWidth="1"/>
    <col min="3577" max="3582" width="15.7109375" style="10"/>
    <col min="3583" max="3583" width="21.28515625" style="10" bestFit="1" customWidth="1"/>
    <col min="3584" max="3584" width="15.140625" style="10" customWidth="1"/>
    <col min="3585" max="3588" width="16.140625" style="10" customWidth="1"/>
    <col min="3589" max="3826" width="15.7109375" style="10"/>
    <col min="3827" max="3827" width="19.140625" style="10" customWidth="1"/>
    <col min="3828" max="3828" width="15.140625" style="10" customWidth="1"/>
    <col min="3829" max="3832" width="16.140625" style="10" customWidth="1"/>
    <col min="3833" max="3838" width="15.7109375" style="10"/>
    <col min="3839" max="3839" width="21.28515625" style="10" bestFit="1" customWidth="1"/>
    <col min="3840" max="3840" width="15.140625" style="10" customWidth="1"/>
    <col min="3841" max="3844" width="16.140625" style="10" customWidth="1"/>
    <col min="3845" max="4082" width="15.7109375" style="10"/>
    <col min="4083" max="4083" width="19.140625" style="10" customWidth="1"/>
    <col min="4084" max="4084" width="15.140625" style="10" customWidth="1"/>
    <col min="4085" max="4088" width="16.140625" style="10" customWidth="1"/>
    <col min="4089" max="4094" width="15.7109375" style="10"/>
    <col min="4095" max="4095" width="21.28515625" style="10" bestFit="1" customWidth="1"/>
    <col min="4096" max="4096" width="15.140625" style="10" customWidth="1"/>
    <col min="4097" max="4100" width="16.140625" style="10" customWidth="1"/>
    <col min="4101" max="4338" width="15.7109375" style="10"/>
    <col min="4339" max="4339" width="19.140625" style="10" customWidth="1"/>
    <col min="4340" max="4340" width="15.140625" style="10" customWidth="1"/>
    <col min="4341" max="4344" width="16.140625" style="10" customWidth="1"/>
    <col min="4345" max="4350" width="15.7109375" style="10"/>
    <col min="4351" max="4351" width="21.28515625" style="10" bestFit="1" customWidth="1"/>
    <col min="4352" max="4352" width="15.140625" style="10" customWidth="1"/>
    <col min="4353" max="4356" width="16.140625" style="10" customWidth="1"/>
    <col min="4357" max="4594" width="15.7109375" style="10"/>
    <col min="4595" max="4595" width="19.140625" style="10" customWidth="1"/>
    <col min="4596" max="4596" width="15.140625" style="10" customWidth="1"/>
    <col min="4597" max="4600" width="16.140625" style="10" customWidth="1"/>
    <col min="4601" max="4606" width="15.7109375" style="10"/>
    <col min="4607" max="4607" width="21.28515625" style="10" bestFit="1" customWidth="1"/>
    <col min="4608" max="4608" width="15.140625" style="10" customWidth="1"/>
    <col min="4609" max="4612" width="16.140625" style="10" customWidth="1"/>
    <col min="4613" max="4850" width="15.7109375" style="10"/>
    <col min="4851" max="4851" width="19.140625" style="10" customWidth="1"/>
    <col min="4852" max="4852" width="15.140625" style="10" customWidth="1"/>
    <col min="4853" max="4856" width="16.140625" style="10" customWidth="1"/>
    <col min="4857" max="4862" width="15.7109375" style="10"/>
    <col min="4863" max="4863" width="21.28515625" style="10" bestFit="1" customWidth="1"/>
    <col min="4864" max="4864" width="15.140625" style="10" customWidth="1"/>
    <col min="4865" max="4868" width="16.140625" style="10" customWidth="1"/>
    <col min="4869" max="5106" width="15.7109375" style="10"/>
    <col min="5107" max="5107" width="19.140625" style="10" customWidth="1"/>
    <col min="5108" max="5108" width="15.140625" style="10" customWidth="1"/>
    <col min="5109" max="5112" width="16.140625" style="10" customWidth="1"/>
    <col min="5113" max="5118" width="15.7109375" style="10"/>
    <col min="5119" max="5119" width="21.28515625" style="10" bestFit="1" customWidth="1"/>
    <col min="5120" max="5120" width="15.140625" style="10" customWidth="1"/>
    <col min="5121" max="5124" width="16.140625" style="10" customWidth="1"/>
    <col min="5125" max="5362" width="15.7109375" style="10"/>
    <col min="5363" max="5363" width="19.140625" style="10" customWidth="1"/>
    <col min="5364" max="5364" width="15.140625" style="10" customWidth="1"/>
    <col min="5365" max="5368" width="16.140625" style="10" customWidth="1"/>
    <col min="5369" max="5374" width="15.7109375" style="10"/>
    <col min="5375" max="5375" width="21.28515625" style="10" bestFit="1" customWidth="1"/>
    <col min="5376" max="5376" width="15.140625" style="10" customWidth="1"/>
    <col min="5377" max="5380" width="16.140625" style="10" customWidth="1"/>
    <col min="5381" max="5618" width="15.7109375" style="10"/>
    <col min="5619" max="5619" width="19.140625" style="10" customWidth="1"/>
    <col min="5620" max="5620" width="15.140625" style="10" customWidth="1"/>
    <col min="5621" max="5624" width="16.140625" style="10" customWidth="1"/>
    <col min="5625" max="5630" width="15.7109375" style="10"/>
    <col min="5631" max="5631" width="21.28515625" style="10" bestFit="1" customWidth="1"/>
    <col min="5632" max="5632" width="15.140625" style="10" customWidth="1"/>
    <col min="5633" max="5636" width="16.140625" style="10" customWidth="1"/>
    <col min="5637" max="5874" width="15.7109375" style="10"/>
    <col min="5875" max="5875" width="19.140625" style="10" customWidth="1"/>
    <col min="5876" max="5876" width="15.140625" style="10" customWidth="1"/>
    <col min="5877" max="5880" width="16.140625" style="10" customWidth="1"/>
    <col min="5881" max="5886" width="15.7109375" style="10"/>
    <col min="5887" max="5887" width="21.28515625" style="10" bestFit="1" customWidth="1"/>
    <col min="5888" max="5888" width="15.140625" style="10" customWidth="1"/>
    <col min="5889" max="5892" width="16.140625" style="10" customWidth="1"/>
    <col min="5893" max="6130" width="15.7109375" style="10"/>
    <col min="6131" max="6131" width="19.140625" style="10" customWidth="1"/>
    <col min="6132" max="6132" width="15.140625" style="10" customWidth="1"/>
    <col min="6133" max="6136" width="16.140625" style="10" customWidth="1"/>
    <col min="6137" max="6142" width="15.7109375" style="10"/>
    <col min="6143" max="6143" width="21.28515625" style="10" bestFit="1" customWidth="1"/>
    <col min="6144" max="6144" width="15.140625" style="10" customWidth="1"/>
    <col min="6145" max="6148" width="16.140625" style="10" customWidth="1"/>
    <col min="6149" max="6386" width="15.7109375" style="10"/>
    <col min="6387" max="6387" width="19.140625" style="10" customWidth="1"/>
    <col min="6388" max="6388" width="15.140625" style="10" customWidth="1"/>
    <col min="6389" max="6392" width="16.140625" style="10" customWidth="1"/>
    <col min="6393" max="6398" width="15.7109375" style="10"/>
    <col min="6399" max="6399" width="21.28515625" style="10" bestFit="1" customWidth="1"/>
    <col min="6400" max="6400" width="15.140625" style="10" customWidth="1"/>
    <col min="6401" max="6404" width="16.140625" style="10" customWidth="1"/>
    <col min="6405" max="6642" width="15.7109375" style="10"/>
    <col min="6643" max="6643" width="19.140625" style="10" customWidth="1"/>
    <col min="6644" max="6644" width="15.140625" style="10" customWidth="1"/>
    <col min="6645" max="6648" width="16.140625" style="10" customWidth="1"/>
    <col min="6649" max="6654" width="15.7109375" style="10"/>
    <col min="6655" max="6655" width="21.28515625" style="10" bestFit="1" customWidth="1"/>
    <col min="6656" max="6656" width="15.140625" style="10" customWidth="1"/>
    <col min="6657" max="6660" width="16.140625" style="10" customWidth="1"/>
    <col min="6661" max="6898" width="15.7109375" style="10"/>
    <col min="6899" max="6899" width="19.140625" style="10" customWidth="1"/>
    <col min="6900" max="6900" width="15.140625" style="10" customWidth="1"/>
    <col min="6901" max="6904" width="16.140625" style="10" customWidth="1"/>
    <col min="6905" max="6910" width="15.7109375" style="10"/>
    <col min="6911" max="6911" width="21.28515625" style="10" bestFit="1" customWidth="1"/>
    <col min="6912" max="6912" width="15.140625" style="10" customWidth="1"/>
    <col min="6913" max="6916" width="16.140625" style="10" customWidth="1"/>
    <col min="6917" max="7154" width="15.7109375" style="10"/>
    <col min="7155" max="7155" width="19.140625" style="10" customWidth="1"/>
    <col min="7156" max="7156" width="15.140625" style="10" customWidth="1"/>
    <col min="7157" max="7160" width="16.140625" style="10" customWidth="1"/>
    <col min="7161" max="7166" width="15.7109375" style="10"/>
    <col min="7167" max="7167" width="21.28515625" style="10" bestFit="1" customWidth="1"/>
    <col min="7168" max="7168" width="15.140625" style="10" customWidth="1"/>
    <col min="7169" max="7172" width="16.140625" style="10" customWidth="1"/>
    <col min="7173" max="7410" width="15.7109375" style="10"/>
    <col min="7411" max="7411" width="19.140625" style="10" customWidth="1"/>
    <col min="7412" max="7412" width="15.140625" style="10" customWidth="1"/>
    <col min="7413" max="7416" width="16.140625" style="10" customWidth="1"/>
    <col min="7417" max="7422" width="15.7109375" style="10"/>
    <col min="7423" max="7423" width="21.28515625" style="10" bestFit="1" customWidth="1"/>
    <col min="7424" max="7424" width="15.140625" style="10" customWidth="1"/>
    <col min="7425" max="7428" width="16.140625" style="10" customWidth="1"/>
    <col min="7429" max="7666" width="15.7109375" style="10"/>
    <col min="7667" max="7667" width="19.140625" style="10" customWidth="1"/>
    <col min="7668" max="7668" width="15.140625" style="10" customWidth="1"/>
    <col min="7669" max="7672" width="16.140625" style="10" customWidth="1"/>
    <col min="7673" max="7678" width="15.7109375" style="10"/>
    <col min="7679" max="7679" width="21.28515625" style="10" bestFit="1" customWidth="1"/>
    <col min="7680" max="7680" width="15.140625" style="10" customWidth="1"/>
    <col min="7681" max="7684" width="16.140625" style="10" customWidth="1"/>
    <col min="7685" max="7922" width="15.7109375" style="10"/>
    <col min="7923" max="7923" width="19.140625" style="10" customWidth="1"/>
    <col min="7924" max="7924" width="15.140625" style="10" customWidth="1"/>
    <col min="7925" max="7928" width="16.140625" style="10" customWidth="1"/>
    <col min="7929" max="7934" width="15.7109375" style="10"/>
    <col min="7935" max="7935" width="21.28515625" style="10" bestFit="1" customWidth="1"/>
    <col min="7936" max="7936" width="15.140625" style="10" customWidth="1"/>
    <col min="7937" max="7940" width="16.140625" style="10" customWidth="1"/>
    <col min="7941" max="8178" width="15.7109375" style="10"/>
    <col min="8179" max="8179" width="19.140625" style="10" customWidth="1"/>
    <col min="8180" max="8180" width="15.140625" style="10" customWidth="1"/>
    <col min="8181" max="8184" width="16.140625" style="10" customWidth="1"/>
    <col min="8185" max="8190" width="15.7109375" style="10"/>
    <col min="8191" max="8191" width="21.28515625" style="10" bestFit="1" customWidth="1"/>
    <col min="8192" max="8192" width="15.140625" style="10" customWidth="1"/>
    <col min="8193" max="8196" width="16.140625" style="10" customWidth="1"/>
    <col min="8197" max="8434" width="15.7109375" style="10"/>
    <col min="8435" max="8435" width="19.140625" style="10" customWidth="1"/>
    <col min="8436" max="8436" width="15.140625" style="10" customWidth="1"/>
    <col min="8437" max="8440" width="16.140625" style="10" customWidth="1"/>
    <col min="8441" max="8446" width="15.7109375" style="10"/>
    <col min="8447" max="8447" width="21.28515625" style="10" bestFit="1" customWidth="1"/>
    <col min="8448" max="8448" width="15.140625" style="10" customWidth="1"/>
    <col min="8449" max="8452" width="16.140625" style="10" customWidth="1"/>
    <col min="8453" max="8690" width="15.7109375" style="10"/>
    <col min="8691" max="8691" width="19.140625" style="10" customWidth="1"/>
    <col min="8692" max="8692" width="15.140625" style="10" customWidth="1"/>
    <col min="8693" max="8696" width="16.140625" style="10" customWidth="1"/>
    <col min="8697" max="8702" width="15.7109375" style="10"/>
    <col min="8703" max="8703" width="21.28515625" style="10" bestFit="1" customWidth="1"/>
    <col min="8704" max="8704" width="15.140625" style="10" customWidth="1"/>
    <col min="8705" max="8708" width="16.140625" style="10" customWidth="1"/>
    <col min="8709" max="8946" width="15.7109375" style="10"/>
    <col min="8947" max="8947" width="19.140625" style="10" customWidth="1"/>
    <col min="8948" max="8948" width="15.140625" style="10" customWidth="1"/>
    <col min="8949" max="8952" width="16.140625" style="10" customWidth="1"/>
    <col min="8953" max="8958" width="15.7109375" style="10"/>
    <col min="8959" max="8959" width="21.28515625" style="10" bestFit="1" customWidth="1"/>
    <col min="8960" max="8960" width="15.140625" style="10" customWidth="1"/>
    <col min="8961" max="8964" width="16.140625" style="10" customWidth="1"/>
    <col min="8965" max="9202" width="15.7109375" style="10"/>
    <col min="9203" max="9203" width="19.140625" style="10" customWidth="1"/>
    <col min="9204" max="9204" width="15.140625" style="10" customWidth="1"/>
    <col min="9205" max="9208" width="16.140625" style="10" customWidth="1"/>
    <col min="9209" max="9214" width="15.7109375" style="10"/>
    <col min="9215" max="9215" width="21.28515625" style="10" bestFit="1" customWidth="1"/>
    <col min="9216" max="9216" width="15.140625" style="10" customWidth="1"/>
    <col min="9217" max="9220" width="16.140625" style="10" customWidth="1"/>
    <col min="9221" max="9458" width="15.7109375" style="10"/>
    <col min="9459" max="9459" width="19.140625" style="10" customWidth="1"/>
    <col min="9460" max="9460" width="15.140625" style="10" customWidth="1"/>
    <col min="9461" max="9464" width="16.140625" style="10" customWidth="1"/>
    <col min="9465" max="9470" width="15.7109375" style="10"/>
    <col min="9471" max="9471" width="21.28515625" style="10" bestFit="1" customWidth="1"/>
    <col min="9472" max="9472" width="15.140625" style="10" customWidth="1"/>
    <col min="9473" max="9476" width="16.140625" style="10" customWidth="1"/>
    <col min="9477" max="9714" width="15.7109375" style="10"/>
    <col min="9715" max="9715" width="19.140625" style="10" customWidth="1"/>
    <col min="9716" max="9716" width="15.140625" style="10" customWidth="1"/>
    <col min="9717" max="9720" width="16.140625" style="10" customWidth="1"/>
    <col min="9721" max="9726" width="15.7109375" style="10"/>
    <col min="9727" max="9727" width="21.28515625" style="10" bestFit="1" customWidth="1"/>
    <col min="9728" max="9728" width="15.140625" style="10" customWidth="1"/>
    <col min="9729" max="9732" width="16.140625" style="10" customWidth="1"/>
    <col min="9733" max="9970" width="15.7109375" style="10"/>
    <col min="9971" max="9971" width="19.140625" style="10" customWidth="1"/>
    <col min="9972" max="9972" width="15.140625" style="10" customWidth="1"/>
    <col min="9973" max="9976" width="16.140625" style="10" customWidth="1"/>
    <col min="9977" max="9982" width="15.7109375" style="10"/>
    <col min="9983" max="9983" width="21.28515625" style="10" bestFit="1" customWidth="1"/>
    <col min="9984" max="9984" width="15.140625" style="10" customWidth="1"/>
    <col min="9985" max="9988" width="16.140625" style="10" customWidth="1"/>
    <col min="9989" max="10226" width="15.7109375" style="10"/>
    <col min="10227" max="10227" width="19.140625" style="10" customWidth="1"/>
    <col min="10228" max="10228" width="15.140625" style="10" customWidth="1"/>
    <col min="10229" max="10232" width="16.140625" style="10" customWidth="1"/>
    <col min="10233" max="10238" width="15.7109375" style="10"/>
    <col min="10239" max="10239" width="21.28515625" style="10" bestFit="1" customWidth="1"/>
    <col min="10240" max="10240" width="15.140625" style="10" customWidth="1"/>
    <col min="10241" max="10244" width="16.140625" style="10" customWidth="1"/>
    <col min="10245" max="10482" width="15.7109375" style="10"/>
    <col min="10483" max="10483" width="19.140625" style="10" customWidth="1"/>
    <col min="10484" max="10484" width="15.140625" style="10" customWidth="1"/>
    <col min="10485" max="10488" width="16.140625" style="10" customWidth="1"/>
    <col min="10489" max="10494" width="15.7109375" style="10"/>
    <col min="10495" max="10495" width="21.28515625" style="10" bestFit="1" customWidth="1"/>
    <col min="10496" max="10496" width="15.140625" style="10" customWidth="1"/>
    <col min="10497" max="10500" width="16.140625" style="10" customWidth="1"/>
    <col min="10501" max="10738" width="15.7109375" style="10"/>
    <col min="10739" max="10739" width="19.140625" style="10" customWidth="1"/>
    <col min="10740" max="10740" width="15.140625" style="10" customWidth="1"/>
    <col min="10741" max="10744" width="16.140625" style="10" customWidth="1"/>
    <col min="10745" max="10750" width="15.7109375" style="10"/>
    <col min="10751" max="10751" width="21.28515625" style="10" bestFit="1" customWidth="1"/>
    <col min="10752" max="10752" width="15.140625" style="10" customWidth="1"/>
    <col min="10753" max="10756" width="16.140625" style="10" customWidth="1"/>
    <col min="10757" max="10994" width="15.7109375" style="10"/>
    <col min="10995" max="10995" width="19.140625" style="10" customWidth="1"/>
    <col min="10996" max="10996" width="15.140625" style="10" customWidth="1"/>
    <col min="10997" max="11000" width="16.140625" style="10" customWidth="1"/>
    <col min="11001" max="11006" width="15.7109375" style="10"/>
    <col min="11007" max="11007" width="21.28515625" style="10" bestFit="1" customWidth="1"/>
    <col min="11008" max="11008" width="15.140625" style="10" customWidth="1"/>
    <col min="11009" max="11012" width="16.140625" style="10" customWidth="1"/>
    <col min="11013" max="11250" width="15.7109375" style="10"/>
    <col min="11251" max="11251" width="19.140625" style="10" customWidth="1"/>
    <col min="11252" max="11252" width="15.140625" style="10" customWidth="1"/>
    <col min="11253" max="11256" width="16.140625" style="10" customWidth="1"/>
    <col min="11257" max="11262" width="15.7109375" style="10"/>
    <col min="11263" max="11263" width="21.28515625" style="10" bestFit="1" customWidth="1"/>
    <col min="11264" max="11264" width="15.140625" style="10" customWidth="1"/>
    <col min="11265" max="11268" width="16.140625" style="10" customWidth="1"/>
    <col min="11269" max="11506" width="15.7109375" style="10"/>
    <col min="11507" max="11507" width="19.140625" style="10" customWidth="1"/>
    <col min="11508" max="11508" width="15.140625" style="10" customWidth="1"/>
    <col min="11509" max="11512" width="16.140625" style="10" customWidth="1"/>
    <col min="11513" max="11518" width="15.7109375" style="10"/>
    <col min="11519" max="11519" width="21.28515625" style="10" bestFit="1" customWidth="1"/>
    <col min="11520" max="11520" width="15.140625" style="10" customWidth="1"/>
    <col min="11521" max="11524" width="16.140625" style="10" customWidth="1"/>
    <col min="11525" max="11762" width="15.7109375" style="10"/>
    <col min="11763" max="11763" width="19.140625" style="10" customWidth="1"/>
    <col min="11764" max="11764" width="15.140625" style="10" customWidth="1"/>
    <col min="11765" max="11768" width="16.140625" style="10" customWidth="1"/>
    <col min="11769" max="11774" width="15.7109375" style="10"/>
    <col min="11775" max="11775" width="21.28515625" style="10" bestFit="1" customWidth="1"/>
    <col min="11776" max="11776" width="15.140625" style="10" customWidth="1"/>
    <col min="11777" max="11780" width="16.140625" style="10" customWidth="1"/>
    <col min="11781" max="12018" width="15.7109375" style="10"/>
    <col min="12019" max="12019" width="19.140625" style="10" customWidth="1"/>
    <col min="12020" max="12020" width="15.140625" style="10" customWidth="1"/>
    <col min="12021" max="12024" width="16.140625" style="10" customWidth="1"/>
    <col min="12025" max="12030" width="15.7109375" style="10"/>
    <col min="12031" max="12031" width="21.28515625" style="10" bestFit="1" customWidth="1"/>
    <col min="12032" max="12032" width="15.140625" style="10" customWidth="1"/>
    <col min="12033" max="12036" width="16.140625" style="10" customWidth="1"/>
    <col min="12037" max="12274" width="15.7109375" style="10"/>
    <col min="12275" max="12275" width="19.140625" style="10" customWidth="1"/>
    <col min="12276" max="12276" width="15.140625" style="10" customWidth="1"/>
    <col min="12277" max="12280" width="16.140625" style="10" customWidth="1"/>
    <col min="12281" max="12286" width="15.7109375" style="10"/>
    <col min="12287" max="12287" width="21.28515625" style="10" bestFit="1" customWidth="1"/>
    <col min="12288" max="12288" width="15.140625" style="10" customWidth="1"/>
    <col min="12289" max="12292" width="16.140625" style="10" customWidth="1"/>
    <col min="12293" max="12530" width="15.7109375" style="10"/>
    <col min="12531" max="12531" width="19.140625" style="10" customWidth="1"/>
    <col min="12532" max="12532" width="15.140625" style="10" customWidth="1"/>
    <col min="12533" max="12536" width="16.140625" style="10" customWidth="1"/>
    <col min="12537" max="12542" width="15.7109375" style="10"/>
    <col min="12543" max="12543" width="21.28515625" style="10" bestFit="1" customWidth="1"/>
    <col min="12544" max="12544" width="15.140625" style="10" customWidth="1"/>
    <col min="12545" max="12548" width="16.140625" style="10" customWidth="1"/>
    <col min="12549" max="12786" width="15.7109375" style="10"/>
    <col min="12787" max="12787" width="19.140625" style="10" customWidth="1"/>
    <col min="12788" max="12788" width="15.140625" style="10" customWidth="1"/>
    <col min="12789" max="12792" width="16.140625" style="10" customWidth="1"/>
    <col min="12793" max="12798" width="15.7109375" style="10"/>
    <col min="12799" max="12799" width="21.28515625" style="10" bestFit="1" customWidth="1"/>
    <col min="12800" max="12800" width="15.140625" style="10" customWidth="1"/>
    <col min="12801" max="12804" width="16.140625" style="10" customWidth="1"/>
    <col min="12805" max="13042" width="15.7109375" style="10"/>
    <col min="13043" max="13043" width="19.140625" style="10" customWidth="1"/>
    <col min="13044" max="13044" width="15.140625" style="10" customWidth="1"/>
    <col min="13045" max="13048" width="16.140625" style="10" customWidth="1"/>
    <col min="13049" max="13054" width="15.7109375" style="10"/>
    <col min="13055" max="13055" width="21.28515625" style="10" bestFit="1" customWidth="1"/>
    <col min="13056" max="13056" width="15.140625" style="10" customWidth="1"/>
    <col min="13057" max="13060" width="16.140625" style="10" customWidth="1"/>
    <col min="13061" max="13298" width="15.7109375" style="10"/>
    <col min="13299" max="13299" width="19.140625" style="10" customWidth="1"/>
    <col min="13300" max="13300" width="15.140625" style="10" customWidth="1"/>
    <col min="13301" max="13304" width="16.140625" style="10" customWidth="1"/>
    <col min="13305" max="13310" width="15.7109375" style="10"/>
    <col min="13311" max="13311" width="21.28515625" style="10" bestFit="1" customWidth="1"/>
    <col min="13312" max="13312" width="15.140625" style="10" customWidth="1"/>
    <col min="13313" max="13316" width="16.140625" style="10" customWidth="1"/>
    <col min="13317" max="13554" width="15.7109375" style="10"/>
    <col min="13555" max="13555" width="19.140625" style="10" customWidth="1"/>
    <col min="13556" max="13556" width="15.140625" style="10" customWidth="1"/>
    <col min="13557" max="13560" width="16.140625" style="10" customWidth="1"/>
    <col min="13561" max="13566" width="15.7109375" style="10"/>
    <col min="13567" max="13567" width="21.28515625" style="10" bestFit="1" customWidth="1"/>
    <col min="13568" max="13568" width="15.140625" style="10" customWidth="1"/>
    <col min="13569" max="13572" width="16.140625" style="10" customWidth="1"/>
    <col min="13573" max="13810" width="15.7109375" style="10"/>
    <col min="13811" max="13811" width="19.140625" style="10" customWidth="1"/>
    <col min="13812" max="13812" width="15.140625" style="10" customWidth="1"/>
    <col min="13813" max="13816" width="16.140625" style="10" customWidth="1"/>
    <col min="13817" max="13822" width="15.7109375" style="10"/>
    <col min="13823" max="13823" width="21.28515625" style="10" bestFit="1" customWidth="1"/>
    <col min="13824" max="13824" width="15.140625" style="10" customWidth="1"/>
    <col min="13825" max="13828" width="16.140625" style="10" customWidth="1"/>
    <col min="13829" max="14066" width="15.7109375" style="10"/>
    <col min="14067" max="14067" width="19.140625" style="10" customWidth="1"/>
    <col min="14068" max="14068" width="15.140625" style="10" customWidth="1"/>
    <col min="14069" max="14072" width="16.140625" style="10" customWidth="1"/>
    <col min="14073" max="14078" width="15.7109375" style="10"/>
    <col min="14079" max="14079" width="21.28515625" style="10" bestFit="1" customWidth="1"/>
    <col min="14080" max="14080" width="15.140625" style="10" customWidth="1"/>
    <col min="14081" max="14084" width="16.140625" style="10" customWidth="1"/>
    <col min="14085" max="14322" width="15.7109375" style="10"/>
    <col min="14323" max="14323" width="19.140625" style="10" customWidth="1"/>
    <col min="14324" max="14324" width="15.140625" style="10" customWidth="1"/>
    <col min="14325" max="14328" width="16.140625" style="10" customWidth="1"/>
    <col min="14329" max="14334" width="15.7109375" style="10"/>
    <col min="14335" max="14335" width="21.28515625" style="10" bestFit="1" customWidth="1"/>
    <col min="14336" max="14336" width="15.140625" style="10" customWidth="1"/>
    <col min="14337" max="14340" width="16.140625" style="10" customWidth="1"/>
    <col min="14341" max="14578" width="15.7109375" style="10"/>
    <col min="14579" max="14579" width="19.140625" style="10" customWidth="1"/>
    <col min="14580" max="14580" width="15.140625" style="10" customWidth="1"/>
    <col min="14581" max="14584" width="16.140625" style="10" customWidth="1"/>
    <col min="14585" max="14590" width="15.7109375" style="10"/>
    <col min="14591" max="14591" width="21.28515625" style="10" bestFit="1" customWidth="1"/>
    <col min="14592" max="14592" width="15.140625" style="10" customWidth="1"/>
    <col min="14593" max="14596" width="16.140625" style="10" customWidth="1"/>
    <col min="14597" max="14834" width="15.7109375" style="10"/>
    <col min="14835" max="14835" width="19.140625" style="10" customWidth="1"/>
    <col min="14836" max="14836" width="15.140625" style="10" customWidth="1"/>
    <col min="14837" max="14840" width="16.140625" style="10" customWidth="1"/>
    <col min="14841" max="14846" width="15.7109375" style="10"/>
    <col min="14847" max="14847" width="21.28515625" style="10" bestFit="1" customWidth="1"/>
    <col min="14848" max="14848" width="15.140625" style="10" customWidth="1"/>
    <col min="14849" max="14852" width="16.140625" style="10" customWidth="1"/>
    <col min="14853" max="15090" width="15.7109375" style="10"/>
    <col min="15091" max="15091" width="19.140625" style="10" customWidth="1"/>
    <col min="15092" max="15092" width="15.140625" style="10" customWidth="1"/>
    <col min="15093" max="15096" width="16.140625" style="10" customWidth="1"/>
    <col min="15097" max="15102" width="15.7109375" style="10"/>
    <col min="15103" max="15103" width="21.28515625" style="10" bestFit="1" customWidth="1"/>
    <col min="15104" max="15104" width="15.140625" style="10" customWidth="1"/>
    <col min="15105" max="15108" width="16.140625" style="10" customWidth="1"/>
    <col min="15109" max="15346" width="15.7109375" style="10"/>
    <col min="15347" max="15347" width="19.140625" style="10" customWidth="1"/>
    <col min="15348" max="15348" width="15.140625" style="10" customWidth="1"/>
    <col min="15349" max="15352" width="16.140625" style="10" customWidth="1"/>
    <col min="15353" max="15358" width="15.7109375" style="10"/>
    <col min="15359" max="15359" width="21.28515625" style="10" bestFit="1" customWidth="1"/>
    <col min="15360" max="15360" width="15.140625" style="10" customWidth="1"/>
    <col min="15361" max="15364" width="16.140625" style="10" customWidth="1"/>
    <col min="15365" max="15602" width="15.7109375" style="10"/>
    <col min="15603" max="15603" width="19.140625" style="10" customWidth="1"/>
    <col min="15604" max="15604" width="15.140625" style="10" customWidth="1"/>
    <col min="15605" max="15608" width="16.140625" style="10" customWidth="1"/>
    <col min="15609" max="15614" width="15.7109375" style="10"/>
    <col min="15615" max="15615" width="21.28515625" style="10" bestFit="1" customWidth="1"/>
    <col min="15616" max="15616" width="15.140625" style="10" customWidth="1"/>
    <col min="15617" max="15620" width="16.140625" style="10" customWidth="1"/>
    <col min="15621" max="15858" width="15.7109375" style="10"/>
    <col min="15859" max="15859" width="19.140625" style="10" customWidth="1"/>
    <col min="15860" max="15860" width="15.140625" style="10" customWidth="1"/>
    <col min="15861" max="15864" width="16.140625" style="10" customWidth="1"/>
    <col min="15865" max="15870" width="15.7109375" style="10"/>
    <col min="15871" max="15871" width="21.28515625" style="10" bestFit="1" customWidth="1"/>
    <col min="15872" max="15872" width="15.140625" style="10" customWidth="1"/>
    <col min="15873" max="15876" width="16.140625" style="10" customWidth="1"/>
    <col min="15877" max="16114" width="15.7109375" style="10"/>
    <col min="16115" max="16115" width="19.140625" style="10" customWidth="1"/>
    <col min="16116" max="16116" width="15.140625" style="10" customWidth="1"/>
    <col min="16117" max="16120" width="16.140625" style="10" customWidth="1"/>
    <col min="16121" max="16126" width="15.7109375" style="10"/>
    <col min="16127" max="16127" width="21.28515625" style="10" bestFit="1" customWidth="1"/>
    <col min="16128" max="16128" width="15.140625" style="10" customWidth="1"/>
    <col min="16129" max="16132" width="16.140625" style="10" customWidth="1"/>
    <col min="16133" max="16370" width="15.7109375" style="10"/>
    <col min="16371" max="16371" width="19.140625" style="10" customWidth="1"/>
    <col min="16372" max="16372" width="15.140625" style="10" customWidth="1"/>
    <col min="16373" max="16376" width="16.140625" style="10" customWidth="1"/>
    <col min="16377" max="16384" width="15.7109375" style="10"/>
  </cols>
  <sheetData>
    <row r="1" spans="1:12" ht="33.75" customHeight="1" thickBot="1">
      <c r="A1" s="874" t="s">
        <v>295</v>
      </c>
      <c r="B1" s="874"/>
      <c r="C1" s="874"/>
      <c r="D1" s="874"/>
      <c r="E1" s="125"/>
      <c r="F1" s="125"/>
    </row>
    <row r="2" spans="1:12" ht="42.75" customHeight="1" thickBot="1">
      <c r="A2" s="53" t="s">
        <v>68</v>
      </c>
      <c r="B2" s="53" t="s">
        <v>32</v>
      </c>
      <c r="C2" s="72" t="s">
        <v>173</v>
      </c>
      <c r="D2" s="72" t="s">
        <v>175</v>
      </c>
    </row>
    <row r="3" spans="1:12" ht="21" customHeight="1">
      <c r="A3" s="2">
        <v>1400</v>
      </c>
      <c r="B3" s="153">
        <v>741243</v>
      </c>
      <c r="C3" s="153">
        <v>553556</v>
      </c>
      <c r="D3" s="153">
        <v>187687</v>
      </c>
    </row>
    <row r="4" spans="1:12" ht="21" customHeight="1">
      <c r="A4" s="2">
        <v>1401</v>
      </c>
      <c r="B4" s="153">
        <v>701087</v>
      </c>
      <c r="C4" s="153">
        <v>453560</v>
      </c>
      <c r="D4" s="153">
        <v>247527</v>
      </c>
      <c r="E4" s="172"/>
      <c r="F4" s="172"/>
      <c r="G4" s="172"/>
      <c r="H4" s="172"/>
    </row>
    <row r="5" spans="1:12" ht="21" customHeight="1" thickBot="1">
      <c r="A5" s="2">
        <v>1402</v>
      </c>
      <c r="B5" s="153">
        <f>SUM(C5:D5)</f>
        <v>690697</v>
      </c>
      <c r="C5" s="153">
        <f>SUM(C6:C38)</f>
        <v>385458</v>
      </c>
      <c r="D5" s="153">
        <f>SUM(D6:D38)</f>
        <v>305239</v>
      </c>
      <c r="E5" s="172"/>
      <c r="F5" s="172"/>
      <c r="G5" s="172"/>
      <c r="H5" s="172"/>
    </row>
    <row r="6" spans="1:12" ht="21" customHeight="1" thickBot="1">
      <c r="A6" s="5" t="s">
        <v>41</v>
      </c>
      <c r="B6" s="706">
        <f>C6+D6</f>
        <v>38380</v>
      </c>
      <c r="C6" s="540">
        <v>23257</v>
      </c>
      <c r="D6" s="132">
        <v>15123</v>
      </c>
      <c r="E6" s="172"/>
      <c r="F6" s="172">
        <f>B6-'7'!F10</f>
        <v>0</v>
      </c>
      <c r="G6" s="172"/>
      <c r="H6" s="172"/>
      <c r="L6" s="143"/>
    </row>
    <row r="7" spans="1:12" ht="21" customHeight="1" thickBot="1">
      <c r="A7" s="6" t="s">
        <v>42</v>
      </c>
      <c r="B7" s="539">
        <f t="shared" ref="B7:B38" si="0">C7+D7</f>
        <v>24486</v>
      </c>
      <c r="C7" s="707">
        <v>14307</v>
      </c>
      <c r="D7" s="541">
        <v>10179</v>
      </c>
      <c r="E7" s="172"/>
      <c r="F7" s="172">
        <f>B7-'7'!F11</f>
        <v>0</v>
      </c>
      <c r="G7" s="172"/>
      <c r="H7" s="172"/>
      <c r="L7" s="143"/>
    </row>
    <row r="8" spans="1:12" ht="21" customHeight="1" thickBot="1">
      <c r="A8" s="6" t="s">
        <v>43</v>
      </c>
      <c r="B8" s="539">
        <f t="shared" si="0"/>
        <v>8760</v>
      </c>
      <c r="C8" s="707">
        <v>4748</v>
      </c>
      <c r="D8" s="541">
        <v>4012</v>
      </c>
      <c r="E8" s="172"/>
      <c r="F8" s="172">
        <f>B8-'7'!F12</f>
        <v>0</v>
      </c>
      <c r="G8" s="172"/>
      <c r="H8" s="172"/>
      <c r="L8" s="143"/>
    </row>
    <row r="9" spans="1:12" ht="21" customHeight="1" thickBot="1">
      <c r="A9" s="6" t="s">
        <v>0</v>
      </c>
      <c r="B9" s="539">
        <f t="shared" si="0"/>
        <v>73409</v>
      </c>
      <c r="C9" s="707">
        <v>46196</v>
      </c>
      <c r="D9" s="541">
        <v>27213</v>
      </c>
      <c r="E9" s="172"/>
      <c r="F9" s="172">
        <f>B9-'7'!F13</f>
        <v>0</v>
      </c>
      <c r="G9" s="172"/>
      <c r="H9" s="172"/>
      <c r="L9" s="143"/>
    </row>
    <row r="10" spans="1:12" ht="21" customHeight="1" thickBot="1">
      <c r="A10" s="6" t="s">
        <v>33</v>
      </c>
      <c r="B10" s="539">
        <f t="shared" si="0"/>
        <v>34325</v>
      </c>
      <c r="C10" s="707">
        <v>18145</v>
      </c>
      <c r="D10" s="541">
        <v>16180</v>
      </c>
      <c r="E10" s="172"/>
      <c r="F10" s="172">
        <f>B10-'7'!F14</f>
        <v>0</v>
      </c>
      <c r="G10" s="172"/>
      <c r="H10" s="172"/>
      <c r="L10" s="143"/>
    </row>
    <row r="11" spans="1:12" ht="21" customHeight="1" thickBot="1">
      <c r="A11" s="6" t="s">
        <v>44</v>
      </c>
      <c r="B11" s="539">
        <f t="shared" si="0"/>
        <v>1071</v>
      </c>
      <c r="C11" s="707">
        <v>567</v>
      </c>
      <c r="D11" s="541">
        <v>504</v>
      </c>
      <c r="E11" s="172"/>
      <c r="F11" s="172">
        <f>B11-'7'!F15</f>
        <v>0</v>
      </c>
      <c r="G11" s="172"/>
      <c r="H11" s="172"/>
      <c r="L11" s="143"/>
    </row>
    <row r="12" spans="1:12" ht="21" customHeight="1" thickBot="1">
      <c r="A12" s="6" t="s">
        <v>1</v>
      </c>
      <c r="B12" s="539">
        <f t="shared" si="0"/>
        <v>6408</v>
      </c>
      <c r="C12" s="707">
        <v>2523</v>
      </c>
      <c r="D12" s="541">
        <v>3885</v>
      </c>
      <c r="E12" s="172"/>
      <c r="F12" s="172">
        <f>B12-'7'!F16</f>
        <v>0</v>
      </c>
      <c r="G12" s="172"/>
      <c r="H12" s="172"/>
      <c r="L12" s="143"/>
    </row>
    <row r="13" spans="1:12" ht="21" customHeight="1" thickBot="1">
      <c r="A13" s="6" t="s">
        <v>45</v>
      </c>
      <c r="B13" s="539">
        <f t="shared" si="0"/>
        <v>6661</v>
      </c>
      <c r="C13" s="707">
        <v>3468</v>
      </c>
      <c r="D13" s="541">
        <v>3193</v>
      </c>
      <c r="E13" s="172"/>
      <c r="F13" s="172">
        <f>B13-'7'!F17</f>
        <v>0</v>
      </c>
      <c r="G13" s="172"/>
      <c r="H13" s="172"/>
      <c r="L13" s="143"/>
    </row>
    <row r="14" spans="1:12" ht="21" customHeight="1" thickBot="1">
      <c r="A14" s="6" t="s">
        <v>46</v>
      </c>
      <c r="B14" s="539">
        <f t="shared" si="0"/>
        <v>1209</v>
      </c>
      <c r="C14" s="707">
        <v>480</v>
      </c>
      <c r="D14" s="541">
        <v>729</v>
      </c>
      <c r="E14" s="172"/>
      <c r="F14" s="172">
        <f>B14-'7'!F18</f>
        <v>0</v>
      </c>
      <c r="G14" s="172"/>
      <c r="H14" s="172"/>
      <c r="L14" s="143"/>
    </row>
    <row r="15" spans="1:12" ht="21" customHeight="1" thickBot="1">
      <c r="A15" s="6" t="s">
        <v>47</v>
      </c>
      <c r="B15" s="539">
        <f t="shared" si="0"/>
        <v>21998</v>
      </c>
      <c r="C15" s="707">
        <v>11653</v>
      </c>
      <c r="D15" s="541">
        <v>10345</v>
      </c>
      <c r="E15" s="172"/>
      <c r="F15" s="172">
        <f>B15-'7'!F19</f>
        <v>0</v>
      </c>
      <c r="G15" s="172"/>
      <c r="H15" s="172"/>
      <c r="L15" s="143"/>
    </row>
    <row r="16" spans="1:12" ht="21" customHeight="1" thickBot="1">
      <c r="A16" s="6" t="s">
        <v>28</v>
      </c>
      <c r="B16" s="539">
        <f t="shared" si="0"/>
        <v>2302</v>
      </c>
      <c r="C16" s="707">
        <v>1181</v>
      </c>
      <c r="D16" s="541">
        <v>1121</v>
      </c>
      <c r="E16" s="172"/>
      <c r="F16" s="172">
        <f>B16-'7'!F20</f>
        <v>0</v>
      </c>
      <c r="G16" s="172"/>
      <c r="H16" s="172"/>
      <c r="L16" s="143"/>
    </row>
    <row r="17" spans="1:12" ht="21" customHeight="1" thickBot="1">
      <c r="A17" s="6" t="s">
        <v>2</v>
      </c>
      <c r="B17" s="539">
        <f t="shared" si="0"/>
        <v>26043</v>
      </c>
      <c r="C17" s="707">
        <v>12172</v>
      </c>
      <c r="D17" s="541">
        <v>13871</v>
      </c>
      <c r="E17" s="172"/>
      <c r="F17" s="172">
        <f>B17-'7'!F21</f>
        <v>0</v>
      </c>
      <c r="G17" s="172"/>
      <c r="H17" s="172"/>
      <c r="L17" s="143"/>
    </row>
    <row r="18" spans="1:12" ht="21" customHeight="1" thickBot="1">
      <c r="A18" s="6" t="s">
        <v>3</v>
      </c>
      <c r="B18" s="539">
        <f t="shared" si="0"/>
        <v>2914</v>
      </c>
      <c r="C18" s="707">
        <v>1521</v>
      </c>
      <c r="D18" s="541">
        <v>1393</v>
      </c>
      <c r="E18" s="172"/>
      <c r="F18" s="172">
        <f>B18-'7'!F22</f>
        <v>0</v>
      </c>
      <c r="G18" s="172"/>
      <c r="H18" s="172"/>
      <c r="L18" s="143"/>
    </row>
    <row r="19" spans="1:12" ht="21" customHeight="1" thickBot="1">
      <c r="A19" s="6" t="s">
        <v>4</v>
      </c>
      <c r="B19" s="539">
        <f t="shared" si="0"/>
        <v>5294</v>
      </c>
      <c r="C19" s="707">
        <v>3110</v>
      </c>
      <c r="D19" s="541">
        <v>2184</v>
      </c>
      <c r="E19" s="172"/>
      <c r="F19" s="172">
        <f>B19-'7'!F23</f>
        <v>0</v>
      </c>
      <c r="G19" s="172"/>
      <c r="H19" s="172"/>
      <c r="L19" s="143"/>
    </row>
    <row r="20" spans="1:12" ht="21" customHeight="1" thickBot="1">
      <c r="A20" s="6" t="s">
        <v>48</v>
      </c>
      <c r="B20" s="539">
        <f t="shared" si="0"/>
        <v>5815</v>
      </c>
      <c r="C20" s="707">
        <v>2988</v>
      </c>
      <c r="D20" s="541">
        <v>2827</v>
      </c>
      <c r="E20" s="172"/>
      <c r="F20" s="172">
        <f>B20-'7'!F24</f>
        <v>0</v>
      </c>
      <c r="G20" s="172"/>
      <c r="H20" s="172"/>
      <c r="L20" s="143"/>
    </row>
    <row r="21" spans="1:12" ht="21" customHeight="1" thickBot="1">
      <c r="A21" s="6" t="s">
        <v>49</v>
      </c>
      <c r="B21" s="539">
        <f t="shared" si="0"/>
        <v>111510</v>
      </c>
      <c r="C21" s="707">
        <v>66414</v>
      </c>
      <c r="D21" s="541">
        <v>45096</v>
      </c>
      <c r="E21" s="172"/>
      <c r="F21" s="172">
        <f>B21-'7'!F25</f>
        <v>0</v>
      </c>
      <c r="G21" s="172"/>
      <c r="H21" s="172"/>
      <c r="L21" s="143"/>
    </row>
    <row r="22" spans="1:12" ht="21" customHeight="1" thickBot="1">
      <c r="A22" s="6" t="s">
        <v>50</v>
      </c>
      <c r="B22" s="539">
        <f t="shared" si="0"/>
        <v>54295</v>
      </c>
      <c r="C22" s="707">
        <v>24968</v>
      </c>
      <c r="D22" s="541">
        <v>29327</v>
      </c>
      <c r="E22" s="172"/>
      <c r="F22" s="172">
        <f>B22-'7'!F26</f>
        <v>0</v>
      </c>
      <c r="G22" s="172"/>
      <c r="H22" s="172"/>
      <c r="L22" s="143"/>
    </row>
    <row r="23" spans="1:12" ht="21" customHeight="1" thickBot="1">
      <c r="A23" s="6" t="s">
        <v>51</v>
      </c>
      <c r="B23" s="539">
        <f t="shared" si="0"/>
        <v>96193</v>
      </c>
      <c r="C23" s="707">
        <v>54644</v>
      </c>
      <c r="D23" s="541">
        <v>41549</v>
      </c>
      <c r="E23" s="172"/>
      <c r="F23" s="172">
        <f>B23-'7'!F27</f>
        <v>0</v>
      </c>
      <c r="G23" s="172"/>
      <c r="H23" s="172"/>
      <c r="L23" s="143"/>
    </row>
    <row r="24" spans="1:12" ht="21" customHeight="1" thickBot="1">
      <c r="A24" s="6" t="s">
        <v>5</v>
      </c>
      <c r="B24" s="539">
        <f t="shared" si="0"/>
        <v>25558</v>
      </c>
      <c r="C24" s="707">
        <v>14054</v>
      </c>
      <c r="D24" s="541">
        <v>11504</v>
      </c>
      <c r="E24" s="172"/>
      <c r="F24" s="172">
        <f>B24-'7'!F28</f>
        <v>0</v>
      </c>
      <c r="G24" s="172"/>
      <c r="H24" s="172"/>
      <c r="L24" s="143"/>
    </row>
    <row r="25" spans="1:12" ht="21" customHeight="1" thickBot="1">
      <c r="A25" s="6" t="s">
        <v>52</v>
      </c>
      <c r="B25" s="539">
        <f t="shared" si="0"/>
        <v>9858</v>
      </c>
      <c r="C25" s="707">
        <v>5384</v>
      </c>
      <c r="D25" s="541">
        <v>4474</v>
      </c>
      <c r="E25" s="172"/>
      <c r="F25" s="172">
        <f>B25-'7'!F29</f>
        <v>0</v>
      </c>
      <c r="G25" s="172"/>
      <c r="H25" s="172"/>
      <c r="L25" s="143"/>
    </row>
    <row r="26" spans="1:12" ht="21" customHeight="1" thickBot="1">
      <c r="A26" s="6" t="s">
        <v>6</v>
      </c>
      <c r="B26" s="539">
        <f t="shared" si="0"/>
        <v>10237</v>
      </c>
      <c r="C26" s="707">
        <v>5278</v>
      </c>
      <c r="D26" s="541">
        <v>4959</v>
      </c>
      <c r="E26" s="172"/>
      <c r="F26" s="172">
        <f>B26-'7'!F30</f>
        <v>0</v>
      </c>
      <c r="G26" s="172"/>
      <c r="H26" s="172"/>
      <c r="L26" s="143"/>
    </row>
    <row r="27" spans="1:12" ht="21" customHeight="1" thickBot="1">
      <c r="A27" s="6" t="s">
        <v>53</v>
      </c>
      <c r="B27" s="539">
        <f t="shared" si="0"/>
        <v>5128</v>
      </c>
      <c r="C27" s="707">
        <v>2581</v>
      </c>
      <c r="D27" s="541">
        <v>2547</v>
      </c>
      <c r="E27" s="172"/>
      <c r="F27" s="172">
        <f>B27-'7'!F31</f>
        <v>0</v>
      </c>
      <c r="G27" s="172"/>
      <c r="H27" s="172"/>
      <c r="L27" s="143"/>
    </row>
    <row r="28" spans="1:12" ht="21" customHeight="1" thickBot="1">
      <c r="A28" s="6" t="s">
        <v>54</v>
      </c>
      <c r="B28" s="539">
        <f t="shared" si="0"/>
        <v>14742</v>
      </c>
      <c r="C28" s="707">
        <v>8353</v>
      </c>
      <c r="D28" s="541">
        <v>6389</v>
      </c>
      <c r="E28" s="172"/>
      <c r="F28" s="172">
        <f>B28-'7'!F32</f>
        <v>0</v>
      </c>
      <c r="G28" s="172"/>
      <c r="H28" s="172"/>
      <c r="L28" s="143"/>
    </row>
    <row r="29" spans="1:12" ht="21" customHeight="1" thickBot="1">
      <c r="A29" s="6" t="s">
        <v>55</v>
      </c>
      <c r="B29" s="539">
        <f t="shared" si="0"/>
        <v>7635</v>
      </c>
      <c r="C29" s="707">
        <v>5309</v>
      </c>
      <c r="D29" s="541">
        <v>2326</v>
      </c>
      <c r="E29" s="172"/>
      <c r="F29" s="172">
        <f>B29-'7'!F33</f>
        <v>0</v>
      </c>
      <c r="G29" s="172"/>
      <c r="H29" s="172"/>
      <c r="L29" s="143"/>
    </row>
    <row r="30" spans="1:12" ht="21" customHeight="1" thickBot="1">
      <c r="A30" s="6" t="s">
        <v>56</v>
      </c>
      <c r="B30" s="539">
        <f t="shared" si="0"/>
        <v>1853</v>
      </c>
      <c r="C30" s="707">
        <v>510</v>
      </c>
      <c r="D30" s="541">
        <v>1343</v>
      </c>
      <c r="E30" s="172"/>
      <c r="F30" s="172">
        <f>B30-'7'!F34</f>
        <v>0</v>
      </c>
      <c r="G30" s="172"/>
      <c r="H30" s="172"/>
      <c r="L30" s="143"/>
    </row>
    <row r="31" spans="1:12" ht="21" customHeight="1" thickBot="1">
      <c r="A31" s="6" t="s">
        <v>7</v>
      </c>
      <c r="B31" s="539">
        <f t="shared" si="0"/>
        <v>6258</v>
      </c>
      <c r="C31" s="707">
        <v>3193</v>
      </c>
      <c r="D31" s="541">
        <v>3065</v>
      </c>
      <c r="E31" s="172"/>
      <c r="F31" s="172">
        <f>B31-'7'!F35</f>
        <v>0</v>
      </c>
      <c r="G31" s="172"/>
      <c r="H31" s="172"/>
      <c r="L31" s="143"/>
    </row>
    <row r="32" spans="1:12" ht="21" customHeight="1" thickBot="1">
      <c r="A32" s="6" t="s">
        <v>57</v>
      </c>
      <c r="B32" s="539">
        <f t="shared" si="0"/>
        <v>19637</v>
      </c>
      <c r="C32" s="707">
        <v>12191</v>
      </c>
      <c r="D32" s="541">
        <v>7446</v>
      </c>
      <c r="E32" s="172"/>
      <c r="F32" s="172">
        <f>B32-'7'!F36</f>
        <v>0</v>
      </c>
      <c r="G32" s="172"/>
      <c r="H32" s="172"/>
      <c r="L32" s="143"/>
    </row>
    <row r="33" spans="1:12" ht="21" customHeight="1" thickBot="1">
      <c r="A33" s="6" t="s">
        <v>8</v>
      </c>
      <c r="B33" s="539">
        <f t="shared" si="0"/>
        <v>7458</v>
      </c>
      <c r="C33" s="707">
        <v>3621</v>
      </c>
      <c r="D33" s="541">
        <v>3837</v>
      </c>
      <c r="E33" s="172"/>
      <c r="F33" s="172">
        <f>B33-'7'!F37</f>
        <v>0</v>
      </c>
      <c r="G33" s="172"/>
      <c r="H33" s="172"/>
      <c r="L33" s="143"/>
    </row>
    <row r="34" spans="1:12" ht="21" customHeight="1" thickBot="1">
      <c r="A34" s="6" t="s">
        <v>9</v>
      </c>
      <c r="B34" s="539">
        <f t="shared" si="0"/>
        <v>14890</v>
      </c>
      <c r="C34" s="707">
        <v>8145</v>
      </c>
      <c r="D34" s="541">
        <v>6745</v>
      </c>
      <c r="E34" s="172"/>
      <c r="F34" s="172">
        <f>B34-'7'!F38</f>
        <v>0</v>
      </c>
      <c r="G34" s="172"/>
      <c r="H34" s="172"/>
      <c r="L34" s="143"/>
    </row>
    <row r="35" spans="1:12" ht="21" customHeight="1" thickBot="1">
      <c r="A35" s="6" t="s">
        <v>58</v>
      </c>
      <c r="B35" s="539">
        <f t="shared" si="0"/>
        <v>17174</v>
      </c>
      <c r="C35" s="707">
        <v>9159</v>
      </c>
      <c r="D35" s="541">
        <v>8015</v>
      </c>
      <c r="E35" s="172"/>
      <c r="F35" s="172">
        <f>B35-'7'!F39</f>
        <v>0</v>
      </c>
      <c r="G35" s="172"/>
      <c r="H35" s="172"/>
      <c r="L35" s="143"/>
    </row>
    <row r="36" spans="1:12" ht="21" customHeight="1" thickBot="1">
      <c r="A36" s="6" t="s">
        <v>10</v>
      </c>
      <c r="B36" s="539">
        <f t="shared" si="0"/>
        <v>6563</v>
      </c>
      <c r="C36" s="707">
        <v>2914</v>
      </c>
      <c r="D36" s="541">
        <v>3649</v>
      </c>
      <c r="E36" s="172"/>
      <c r="F36" s="172">
        <f>B36-'7'!F40</f>
        <v>0</v>
      </c>
      <c r="G36" s="172"/>
      <c r="H36" s="172"/>
      <c r="L36" s="143"/>
    </row>
    <row r="37" spans="1:12" ht="21" customHeight="1" thickBot="1">
      <c r="A37" s="6" t="s">
        <v>11</v>
      </c>
      <c r="B37" s="539">
        <f t="shared" si="0"/>
        <v>9068</v>
      </c>
      <c r="C37" s="707">
        <v>4934</v>
      </c>
      <c r="D37" s="541">
        <v>4134</v>
      </c>
      <c r="E37" s="172"/>
      <c r="F37" s="172">
        <f>B37-'7'!F41</f>
        <v>0</v>
      </c>
      <c r="G37" s="172"/>
      <c r="H37" s="172"/>
      <c r="L37" s="143"/>
    </row>
    <row r="38" spans="1:12" ht="21" customHeight="1" thickBot="1">
      <c r="A38" s="6" t="s">
        <v>59</v>
      </c>
      <c r="B38" s="539">
        <f t="shared" si="0"/>
        <v>13565</v>
      </c>
      <c r="C38" s="707">
        <v>7490</v>
      </c>
      <c r="D38" s="541">
        <v>6075</v>
      </c>
      <c r="E38" s="172"/>
      <c r="F38" s="172">
        <f>B38-'7'!F42</f>
        <v>0</v>
      </c>
      <c r="G38" s="172"/>
      <c r="H38" s="172"/>
      <c r="L38" s="143"/>
    </row>
    <row r="39" spans="1:12" ht="12.75" customHeight="1">
      <c r="A39" s="73"/>
      <c r="B39" s="716"/>
      <c r="C39" s="716"/>
      <c r="D39" s="716"/>
      <c r="E39" s="717"/>
      <c r="F39" s="717"/>
      <c r="G39" s="172"/>
      <c r="H39" s="172"/>
      <c r="L39" s="143"/>
    </row>
    <row r="40" spans="1:12" ht="12.75" customHeight="1">
      <c r="A40" s="73"/>
      <c r="B40" s="716"/>
      <c r="C40" s="716"/>
      <c r="D40" s="716"/>
      <c r="E40" s="717"/>
      <c r="F40" s="172"/>
      <c r="G40" s="172"/>
      <c r="H40" s="172"/>
    </row>
    <row r="41" spans="1:12" ht="12.75" customHeight="1">
      <c r="A41" s="12"/>
      <c r="B41" s="709"/>
      <c r="C41" s="709"/>
      <c r="D41" s="709"/>
      <c r="E41" s="172"/>
      <c r="F41" s="172"/>
      <c r="G41" s="172"/>
      <c r="H41" s="172"/>
    </row>
    <row r="42" spans="1:12" ht="12.75" customHeight="1">
      <c r="A42" s="12"/>
      <c r="B42" s="709"/>
      <c r="C42" s="709"/>
      <c r="D42" s="709"/>
      <c r="E42" s="172"/>
      <c r="F42" s="172"/>
      <c r="G42" s="172"/>
      <c r="H42" s="172"/>
    </row>
    <row r="43" spans="1:12">
      <c r="B43" s="172"/>
      <c r="C43" s="172"/>
      <c r="D43" s="172"/>
      <c r="E43" s="172"/>
      <c r="F43" s="172"/>
      <c r="G43" s="172"/>
      <c r="H43" s="172"/>
    </row>
    <row r="44" spans="1:12">
      <c r="B44" s="172"/>
      <c r="C44" s="172"/>
      <c r="D44" s="172"/>
      <c r="E44" s="172"/>
      <c r="F44" s="172"/>
      <c r="G44" s="172"/>
      <c r="H44" s="172"/>
    </row>
    <row r="45" spans="1:12">
      <c r="B45" s="172"/>
      <c r="C45" s="172"/>
      <c r="D45" s="172"/>
      <c r="E45" s="172"/>
      <c r="F45" s="172"/>
      <c r="G45" s="172"/>
      <c r="H45" s="172"/>
    </row>
    <row r="46" spans="1:12">
      <c r="B46" s="172"/>
      <c r="C46" s="172"/>
      <c r="D46" s="172"/>
      <c r="E46" s="172"/>
      <c r="F46" s="172"/>
      <c r="G46" s="172"/>
      <c r="H46" s="172"/>
    </row>
    <row r="47" spans="1:12">
      <c r="B47" s="172"/>
      <c r="C47" s="172"/>
      <c r="D47" s="172"/>
      <c r="E47" s="172"/>
      <c r="F47" s="172"/>
      <c r="G47" s="172"/>
      <c r="H47" s="172"/>
    </row>
    <row r="48" spans="1:12">
      <c r="B48" s="172"/>
      <c r="C48" s="172"/>
      <c r="D48" s="172"/>
      <c r="E48" s="172"/>
      <c r="F48" s="172"/>
      <c r="G48" s="172"/>
      <c r="H48" s="172"/>
    </row>
    <row r="49" spans="2:8">
      <c r="B49" s="172"/>
      <c r="C49" s="172"/>
      <c r="D49" s="172"/>
      <c r="E49" s="172"/>
      <c r="F49" s="172"/>
      <c r="G49" s="172"/>
      <c r="H49" s="172"/>
    </row>
    <row r="50" spans="2:8">
      <c r="B50" s="172"/>
      <c r="C50" s="172"/>
      <c r="D50" s="172"/>
      <c r="E50" s="172"/>
      <c r="F50" s="172"/>
      <c r="G50" s="172"/>
      <c r="H50" s="172"/>
    </row>
    <row r="51" spans="2:8">
      <c r="B51" s="172"/>
      <c r="C51" s="172"/>
      <c r="D51" s="172"/>
      <c r="E51" s="172"/>
      <c r="F51" s="172"/>
      <c r="G51" s="172"/>
      <c r="H51" s="172"/>
    </row>
    <row r="52" spans="2:8">
      <c r="B52" s="172"/>
      <c r="C52" s="172"/>
      <c r="D52" s="172"/>
      <c r="E52" s="172"/>
      <c r="F52" s="172"/>
      <c r="G52" s="172"/>
      <c r="H52" s="172"/>
    </row>
  </sheetData>
  <mergeCells count="1">
    <mergeCell ref="A1:D1"/>
  </mergeCells>
  <printOptions horizontalCentered="1" verticalCentered="1"/>
  <pageMargins left="0.39370078740157499" right="0.39370078740157499" top="0.45" bottom="0.55000000000000004" header="0" footer="0"/>
  <pageSetup paperSize="9" scale="93"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C74AE-306F-446D-8C27-5EFABAED772B}">
  <sheetPr>
    <tabColor theme="7" tint="0.39997558519241921"/>
    <pageSetUpPr fitToPage="1"/>
  </sheetPr>
  <dimension ref="A1:L52"/>
  <sheetViews>
    <sheetView rightToLeft="1" view="pageBreakPreview" zoomScaleNormal="100" zoomScaleSheetLayoutView="100" workbookViewId="0">
      <selection activeCell="M14" sqref="M14"/>
    </sheetView>
  </sheetViews>
  <sheetFormatPr defaultColWidth="15.7109375" defaultRowHeight="22.5"/>
  <cols>
    <col min="1" max="1" width="33.7109375" style="14" customWidth="1"/>
    <col min="2" max="3" width="33.7109375" style="10" customWidth="1"/>
    <col min="4" max="241" width="15.7109375" style="10"/>
    <col min="242" max="242" width="19.140625" style="10" customWidth="1"/>
    <col min="243" max="243" width="15.140625" style="10" customWidth="1"/>
    <col min="244" max="247" width="16.140625" style="10" customWidth="1"/>
    <col min="248" max="253" width="15.7109375" style="10"/>
    <col min="254" max="254" width="21.28515625" style="10" bestFit="1" customWidth="1"/>
    <col min="255" max="255" width="15.140625" style="10" customWidth="1"/>
    <col min="256" max="259" width="16.140625" style="10" customWidth="1"/>
    <col min="260" max="497" width="15.7109375" style="10"/>
    <col min="498" max="498" width="19.140625" style="10" customWidth="1"/>
    <col min="499" max="499" width="15.140625" style="10" customWidth="1"/>
    <col min="500" max="503" width="16.140625" style="10" customWidth="1"/>
    <col min="504" max="509" width="15.7109375" style="10"/>
    <col min="510" max="510" width="21.28515625" style="10" bestFit="1" customWidth="1"/>
    <col min="511" max="511" width="15.140625" style="10" customWidth="1"/>
    <col min="512" max="515" width="16.140625" style="10" customWidth="1"/>
    <col min="516" max="753" width="15.7109375" style="10"/>
    <col min="754" max="754" width="19.140625" style="10" customWidth="1"/>
    <col min="755" max="755" width="15.140625" style="10" customWidth="1"/>
    <col min="756" max="759" width="16.140625" style="10" customWidth="1"/>
    <col min="760" max="765" width="15.7109375" style="10"/>
    <col min="766" max="766" width="21.28515625" style="10" bestFit="1" customWidth="1"/>
    <col min="767" max="767" width="15.140625" style="10" customWidth="1"/>
    <col min="768" max="771" width="16.140625" style="10" customWidth="1"/>
    <col min="772" max="1009" width="15.7109375" style="10"/>
    <col min="1010" max="1010" width="19.140625" style="10" customWidth="1"/>
    <col min="1011" max="1011" width="15.140625" style="10" customWidth="1"/>
    <col min="1012" max="1015" width="16.140625" style="10" customWidth="1"/>
    <col min="1016" max="1021" width="15.7109375" style="10"/>
    <col min="1022" max="1022" width="21.28515625" style="10" bestFit="1" customWidth="1"/>
    <col min="1023" max="1023" width="15.140625" style="10" customWidth="1"/>
    <col min="1024" max="1027" width="16.140625" style="10" customWidth="1"/>
    <col min="1028" max="1265" width="15.7109375" style="10"/>
    <col min="1266" max="1266" width="19.140625" style="10" customWidth="1"/>
    <col min="1267" max="1267" width="15.140625" style="10" customWidth="1"/>
    <col min="1268" max="1271" width="16.140625" style="10" customWidth="1"/>
    <col min="1272" max="1277" width="15.7109375" style="10"/>
    <col min="1278" max="1278" width="21.28515625" style="10" bestFit="1" customWidth="1"/>
    <col min="1279" max="1279" width="15.140625" style="10" customWidth="1"/>
    <col min="1280" max="1283" width="16.140625" style="10" customWidth="1"/>
    <col min="1284" max="1521" width="15.7109375" style="10"/>
    <col min="1522" max="1522" width="19.140625" style="10" customWidth="1"/>
    <col min="1523" max="1523" width="15.140625" style="10" customWidth="1"/>
    <col min="1524" max="1527" width="16.140625" style="10" customWidth="1"/>
    <col min="1528" max="1533" width="15.7109375" style="10"/>
    <col min="1534" max="1534" width="21.28515625" style="10" bestFit="1" customWidth="1"/>
    <col min="1535" max="1535" width="15.140625" style="10" customWidth="1"/>
    <col min="1536" max="1539" width="16.140625" style="10" customWidth="1"/>
    <col min="1540" max="1777" width="15.7109375" style="10"/>
    <col min="1778" max="1778" width="19.140625" style="10" customWidth="1"/>
    <col min="1779" max="1779" width="15.140625" style="10" customWidth="1"/>
    <col min="1780" max="1783" width="16.140625" style="10" customWidth="1"/>
    <col min="1784" max="1789" width="15.7109375" style="10"/>
    <col min="1790" max="1790" width="21.28515625" style="10" bestFit="1" customWidth="1"/>
    <col min="1791" max="1791" width="15.140625" style="10" customWidth="1"/>
    <col min="1792" max="1795" width="16.140625" style="10" customWidth="1"/>
    <col min="1796" max="2033" width="15.7109375" style="10"/>
    <col min="2034" max="2034" width="19.140625" style="10" customWidth="1"/>
    <col min="2035" max="2035" width="15.140625" style="10" customWidth="1"/>
    <col min="2036" max="2039" width="16.140625" style="10" customWidth="1"/>
    <col min="2040" max="2045" width="15.7109375" style="10"/>
    <col min="2046" max="2046" width="21.28515625" style="10" bestFit="1" customWidth="1"/>
    <col min="2047" max="2047" width="15.140625" style="10" customWidth="1"/>
    <col min="2048" max="2051" width="16.140625" style="10" customWidth="1"/>
    <col min="2052" max="2289" width="15.7109375" style="10"/>
    <col min="2290" max="2290" width="19.140625" style="10" customWidth="1"/>
    <col min="2291" max="2291" width="15.140625" style="10" customWidth="1"/>
    <col min="2292" max="2295" width="16.140625" style="10" customWidth="1"/>
    <col min="2296" max="2301" width="15.7109375" style="10"/>
    <col min="2302" max="2302" width="21.28515625" style="10" bestFit="1" customWidth="1"/>
    <col min="2303" max="2303" width="15.140625" style="10" customWidth="1"/>
    <col min="2304" max="2307" width="16.140625" style="10" customWidth="1"/>
    <col min="2308" max="2545" width="15.7109375" style="10"/>
    <col min="2546" max="2546" width="19.140625" style="10" customWidth="1"/>
    <col min="2547" max="2547" width="15.140625" style="10" customWidth="1"/>
    <col min="2548" max="2551" width="16.140625" style="10" customWidth="1"/>
    <col min="2552" max="2557" width="15.7109375" style="10"/>
    <col min="2558" max="2558" width="21.28515625" style="10" bestFit="1" customWidth="1"/>
    <col min="2559" max="2559" width="15.140625" style="10" customWidth="1"/>
    <col min="2560" max="2563" width="16.140625" style="10" customWidth="1"/>
    <col min="2564" max="2801" width="15.7109375" style="10"/>
    <col min="2802" max="2802" width="19.140625" style="10" customWidth="1"/>
    <col min="2803" max="2803" width="15.140625" style="10" customWidth="1"/>
    <col min="2804" max="2807" width="16.140625" style="10" customWidth="1"/>
    <col min="2808" max="2813" width="15.7109375" style="10"/>
    <col min="2814" max="2814" width="21.28515625" style="10" bestFit="1" customWidth="1"/>
    <col min="2815" max="2815" width="15.140625" style="10" customWidth="1"/>
    <col min="2816" max="2819" width="16.140625" style="10" customWidth="1"/>
    <col min="2820" max="3057" width="15.7109375" style="10"/>
    <col min="3058" max="3058" width="19.140625" style="10" customWidth="1"/>
    <col min="3059" max="3059" width="15.140625" style="10" customWidth="1"/>
    <col min="3060" max="3063" width="16.140625" style="10" customWidth="1"/>
    <col min="3064" max="3069" width="15.7109375" style="10"/>
    <col min="3070" max="3070" width="21.28515625" style="10" bestFit="1" customWidth="1"/>
    <col min="3071" max="3071" width="15.140625" style="10" customWidth="1"/>
    <col min="3072" max="3075" width="16.140625" style="10" customWidth="1"/>
    <col min="3076" max="3313" width="15.7109375" style="10"/>
    <col min="3314" max="3314" width="19.140625" style="10" customWidth="1"/>
    <col min="3315" max="3315" width="15.140625" style="10" customWidth="1"/>
    <col min="3316" max="3319" width="16.140625" style="10" customWidth="1"/>
    <col min="3320" max="3325" width="15.7109375" style="10"/>
    <col min="3326" max="3326" width="21.28515625" style="10" bestFit="1" customWidth="1"/>
    <col min="3327" max="3327" width="15.140625" style="10" customWidth="1"/>
    <col min="3328" max="3331" width="16.140625" style="10" customWidth="1"/>
    <col min="3332" max="3569" width="15.7109375" style="10"/>
    <col min="3570" max="3570" width="19.140625" style="10" customWidth="1"/>
    <col min="3571" max="3571" width="15.140625" style="10" customWidth="1"/>
    <col min="3572" max="3575" width="16.140625" style="10" customWidth="1"/>
    <col min="3576" max="3581" width="15.7109375" style="10"/>
    <col min="3582" max="3582" width="21.28515625" style="10" bestFit="1" customWidth="1"/>
    <col min="3583" max="3583" width="15.140625" style="10" customWidth="1"/>
    <col min="3584" max="3587" width="16.140625" style="10" customWidth="1"/>
    <col min="3588" max="3825" width="15.7109375" style="10"/>
    <col min="3826" max="3826" width="19.140625" style="10" customWidth="1"/>
    <col min="3827" max="3827" width="15.140625" style="10" customWidth="1"/>
    <col min="3828" max="3831" width="16.140625" style="10" customWidth="1"/>
    <col min="3832" max="3837" width="15.7109375" style="10"/>
    <col min="3838" max="3838" width="21.28515625" style="10" bestFit="1" customWidth="1"/>
    <col min="3839" max="3839" width="15.140625" style="10" customWidth="1"/>
    <col min="3840" max="3843" width="16.140625" style="10" customWidth="1"/>
    <col min="3844" max="4081" width="15.7109375" style="10"/>
    <col min="4082" max="4082" width="19.140625" style="10" customWidth="1"/>
    <col min="4083" max="4083" width="15.140625" style="10" customWidth="1"/>
    <col min="4084" max="4087" width="16.140625" style="10" customWidth="1"/>
    <col min="4088" max="4093" width="15.7109375" style="10"/>
    <col min="4094" max="4094" width="21.28515625" style="10" bestFit="1" customWidth="1"/>
    <col min="4095" max="4095" width="15.140625" style="10" customWidth="1"/>
    <col min="4096" max="4099" width="16.140625" style="10" customWidth="1"/>
    <col min="4100" max="4337" width="15.7109375" style="10"/>
    <col min="4338" max="4338" width="19.140625" style="10" customWidth="1"/>
    <col min="4339" max="4339" width="15.140625" style="10" customWidth="1"/>
    <col min="4340" max="4343" width="16.140625" style="10" customWidth="1"/>
    <col min="4344" max="4349" width="15.7109375" style="10"/>
    <col min="4350" max="4350" width="21.28515625" style="10" bestFit="1" customWidth="1"/>
    <col min="4351" max="4351" width="15.140625" style="10" customWidth="1"/>
    <col min="4352" max="4355" width="16.140625" style="10" customWidth="1"/>
    <col min="4356" max="4593" width="15.7109375" style="10"/>
    <col min="4594" max="4594" width="19.140625" style="10" customWidth="1"/>
    <col min="4595" max="4595" width="15.140625" style="10" customWidth="1"/>
    <col min="4596" max="4599" width="16.140625" style="10" customWidth="1"/>
    <col min="4600" max="4605" width="15.7109375" style="10"/>
    <col min="4606" max="4606" width="21.28515625" style="10" bestFit="1" customWidth="1"/>
    <col min="4607" max="4607" width="15.140625" style="10" customWidth="1"/>
    <col min="4608" max="4611" width="16.140625" style="10" customWidth="1"/>
    <col min="4612" max="4849" width="15.7109375" style="10"/>
    <col min="4850" max="4850" width="19.140625" style="10" customWidth="1"/>
    <col min="4851" max="4851" width="15.140625" style="10" customWidth="1"/>
    <col min="4852" max="4855" width="16.140625" style="10" customWidth="1"/>
    <col min="4856" max="4861" width="15.7109375" style="10"/>
    <col min="4862" max="4862" width="21.28515625" style="10" bestFit="1" customWidth="1"/>
    <col min="4863" max="4863" width="15.140625" style="10" customWidth="1"/>
    <col min="4864" max="4867" width="16.140625" style="10" customWidth="1"/>
    <col min="4868" max="5105" width="15.7109375" style="10"/>
    <col min="5106" max="5106" width="19.140625" style="10" customWidth="1"/>
    <col min="5107" max="5107" width="15.140625" style="10" customWidth="1"/>
    <col min="5108" max="5111" width="16.140625" style="10" customWidth="1"/>
    <col min="5112" max="5117" width="15.7109375" style="10"/>
    <col min="5118" max="5118" width="21.28515625" style="10" bestFit="1" customWidth="1"/>
    <col min="5119" max="5119" width="15.140625" style="10" customWidth="1"/>
    <col min="5120" max="5123" width="16.140625" style="10" customWidth="1"/>
    <col min="5124" max="5361" width="15.7109375" style="10"/>
    <col min="5362" max="5362" width="19.140625" style="10" customWidth="1"/>
    <col min="5363" max="5363" width="15.140625" style="10" customWidth="1"/>
    <col min="5364" max="5367" width="16.140625" style="10" customWidth="1"/>
    <col min="5368" max="5373" width="15.7109375" style="10"/>
    <col min="5374" max="5374" width="21.28515625" style="10" bestFit="1" customWidth="1"/>
    <col min="5375" max="5375" width="15.140625" style="10" customWidth="1"/>
    <col min="5376" max="5379" width="16.140625" style="10" customWidth="1"/>
    <col min="5380" max="5617" width="15.7109375" style="10"/>
    <col min="5618" max="5618" width="19.140625" style="10" customWidth="1"/>
    <col min="5619" max="5619" width="15.140625" style="10" customWidth="1"/>
    <col min="5620" max="5623" width="16.140625" style="10" customWidth="1"/>
    <col min="5624" max="5629" width="15.7109375" style="10"/>
    <col min="5630" max="5630" width="21.28515625" style="10" bestFit="1" customWidth="1"/>
    <col min="5631" max="5631" width="15.140625" style="10" customWidth="1"/>
    <col min="5632" max="5635" width="16.140625" style="10" customWidth="1"/>
    <col min="5636" max="5873" width="15.7109375" style="10"/>
    <col min="5874" max="5874" width="19.140625" style="10" customWidth="1"/>
    <col min="5875" max="5875" width="15.140625" style="10" customWidth="1"/>
    <col min="5876" max="5879" width="16.140625" style="10" customWidth="1"/>
    <col min="5880" max="5885" width="15.7109375" style="10"/>
    <col min="5886" max="5886" width="21.28515625" style="10" bestFit="1" customWidth="1"/>
    <col min="5887" max="5887" width="15.140625" style="10" customWidth="1"/>
    <col min="5888" max="5891" width="16.140625" style="10" customWidth="1"/>
    <col min="5892" max="6129" width="15.7109375" style="10"/>
    <col min="6130" max="6130" width="19.140625" style="10" customWidth="1"/>
    <col min="6131" max="6131" width="15.140625" style="10" customWidth="1"/>
    <col min="6132" max="6135" width="16.140625" style="10" customWidth="1"/>
    <col min="6136" max="6141" width="15.7109375" style="10"/>
    <col min="6142" max="6142" width="21.28515625" style="10" bestFit="1" customWidth="1"/>
    <col min="6143" max="6143" width="15.140625" style="10" customWidth="1"/>
    <col min="6144" max="6147" width="16.140625" style="10" customWidth="1"/>
    <col min="6148" max="6385" width="15.7109375" style="10"/>
    <col min="6386" max="6386" width="19.140625" style="10" customWidth="1"/>
    <col min="6387" max="6387" width="15.140625" style="10" customWidth="1"/>
    <col min="6388" max="6391" width="16.140625" style="10" customWidth="1"/>
    <col min="6392" max="6397" width="15.7109375" style="10"/>
    <col min="6398" max="6398" width="21.28515625" style="10" bestFit="1" customWidth="1"/>
    <col min="6399" max="6399" width="15.140625" style="10" customWidth="1"/>
    <col min="6400" max="6403" width="16.140625" style="10" customWidth="1"/>
    <col min="6404" max="6641" width="15.7109375" style="10"/>
    <col min="6642" max="6642" width="19.140625" style="10" customWidth="1"/>
    <col min="6643" max="6643" width="15.140625" style="10" customWidth="1"/>
    <col min="6644" max="6647" width="16.140625" style="10" customWidth="1"/>
    <col min="6648" max="6653" width="15.7109375" style="10"/>
    <col min="6654" max="6654" width="21.28515625" style="10" bestFit="1" customWidth="1"/>
    <col min="6655" max="6655" width="15.140625" style="10" customWidth="1"/>
    <col min="6656" max="6659" width="16.140625" style="10" customWidth="1"/>
    <col min="6660" max="6897" width="15.7109375" style="10"/>
    <col min="6898" max="6898" width="19.140625" style="10" customWidth="1"/>
    <col min="6899" max="6899" width="15.140625" style="10" customWidth="1"/>
    <col min="6900" max="6903" width="16.140625" style="10" customWidth="1"/>
    <col min="6904" max="6909" width="15.7109375" style="10"/>
    <col min="6910" max="6910" width="21.28515625" style="10" bestFit="1" customWidth="1"/>
    <col min="6911" max="6911" width="15.140625" style="10" customWidth="1"/>
    <col min="6912" max="6915" width="16.140625" style="10" customWidth="1"/>
    <col min="6916" max="7153" width="15.7109375" style="10"/>
    <col min="7154" max="7154" width="19.140625" style="10" customWidth="1"/>
    <col min="7155" max="7155" width="15.140625" style="10" customWidth="1"/>
    <col min="7156" max="7159" width="16.140625" style="10" customWidth="1"/>
    <col min="7160" max="7165" width="15.7109375" style="10"/>
    <col min="7166" max="7166" width="21.28515625" style="10" bestFit="1" customWidth="1"/>
    <col min="7167" max="7167" width="15.140625" style="10" customWidth="1"/>
    <col min="7168" max="7171" width="16.140625" style="10" customWidth="1"/>
    <col min="7172" max="7409" width="15.7109375" style="10"/>
    <col min="7410" max="7410" width="19.140625" style="10" customWidth="1"/>
    <col min="7411" max="7411" width="15.140625" style="10" customWidth="1"/>
    <col min="7412" max="7415" width="16.140625" style="10" customWidth="1"/>
    <col min="7416" max="7421" width="15.7109375" style="10"/>
    <col min="7422" max="7422" width="21.28515625" style="10" bestFit="1" customWidth="1"/>
    <col min="7423" max="7423" width="15.140625" style="10" customWidth="1"/>
    <col min="7424" max="7427" width="16.140625" style="10" customWidth="1"/>
    <col min="7428" max="7665" width="15.7109375" style="10"/>
    <col min="7666" max="7666" width="19.140625" style="10" customWidth="1"/>
    <col min="7667" max="7667" width="15.140625" style="10" customWidth="1"/>
    <col min="7668" max="7671" width="16.140625" style="10" customWidth="1"/>
    <col min="7672" max="7677" width="15.7109375" style="10"/>
    <col min="7678" max="7678" width="21.28515625" style="10" bestFit="1" customWidth="1"/>
    <col min="7679" max="7679" width="15.140625" style="10" customWidth="1"/>
    <col min="7680" max="7683" width="16.140625" style="10" customWidth="1"/>
    <col min="7684" max="7921" width="15.7109375" style="10"/>
    <col min="7922" max="7922" width="19.140625" style="10" customWidth="1"/>
    <col min="7923" max="7923" width="15.140625" style="10" customWidth="1"/>
    <col min="7924" max="7927" width="16.140625" style="10" customWidth="1"/>
    <col min="7928" max="7933" width="15.7109375" style="10"/>
    <col min="7934" max="7934" width="21.28515625" style="10" bestFit="1" customWidth="1"/>
    <col min="7935" max="7935" width="15.140625" style="10" customWidth="1"/>
    <col min="7936" max="7939" width="16.140625" style="10" customWidth="1"/>
    <col min="7940" max="8177" width="15.7109375" style="10"/>
    <col min="8178" max="8178" width="19.140625" style="10" customWidth="1"/>
    <col min="8179" max="8179" width="15.140625" style="10" customWidth="1"/>
    <col min="8180" max="8183" width="16.140625" style="10" customWidth="1"/>
    <col min="8184" max="8189" width="15.7109375" style="10"/>
    <col min="8190" max="8190" width="21.28515625" style="10" bestFit="1" customWidth="1"/>
    <col min="8191" max="8191" width="15.140625" style="10" customWidth="1"/>
    <col min="8192" max="8195" width="16.140625" style="10" customWidth="1"/>
    <col min="8196" max="8433" width="15.7109375" style="10"/>
    <col min="8434" max="8434" width="19.140625" style="10" customWidth="1"/>
    <col min="8435" max="8435" width="15.140625" style="10" customWidth="1"/>
    <col min="8436" max="8439" width="16.140625" style="10" customWidth="1"/>
    <col min="8440" max="8445" width="15.7109375" style="10"/>
    <col min="8446" max="8446" width="21.28515625" style="10" bestFit="1" customWidth="1"/>
    <col min="8447" max="8447" width="15.140625" style="10" customWidth="1"/>
    <col min="8448" max="8451" width="16.140625" style="10" customWidth="1"/>
    <col min="8452" max="8689" width="15.7109375" style="10"/>
    <col min="8690" max="8690" width="19.140625" style="10" customWidth="1"/>
    <col min="8691" max="8691" width="15.140625" style="10" customWidth="1"/>
    <col min="8692" max="8695" width="16.140625" style="10" customWidth="1"/>
    <col min="8696" max="8701" width="15.7109375" style="10"/>
    <col min="8702" max="8702" width="21.28515625" style="10" bestFit="1" customWidth="1"/>
    <col min="8703" max="8703" width="15.140625" style="10" customWidth="1"/>
    <col min="8704" max="8707" width="16.140625" style="10" customWidth="1"/>
    <col min="8708" max="8945" width="15.7109375" style="10"/>
    <col min="8946" max="8946" width="19.140625" style="10" customWidth="1"/>
    <col min="8947" max="8947" width="15.140625" style="10" customWidth="1"/>
    <col min="8948" max="8951" width="16.140625" style="10" customWidth="1"/>
    <col min="8952" max="8957" width="15.7109375" style="10"/>
    <col min="8958" max="8958" width="21.28515625" style="10" bestFit="1" customWidth="1"/>
    <col min="8959" max="8959" width="15.140625" style="10" customWidth="1"/>
    <col min="8960" max="8963" width="16.140625" style="10" customWidth="1"/>
    <col min="8964" max="9201" width="15.7109375" style="10"/>
    <col min="9202" max="9202" width="19.140625" style="10" customWidth="1"/>
    <col min="9203" max="9203" width="15.140625" style="10" customWidth="1"/>
    <col min="9204" max="9207" width="16.140625" style="10" customWidth="1"/>
    <col min="9208" max="9213" width="15.7109375" style="10"/>
    <col min="9214" max="9214" width="21.28515625" style="10" bestFit="1" customWidth="1"/>
    <col min="9215" max="9215" width="15.140625" style="10" customWidth="1"/>
    <col min="9216" max="9219" width="16.140625" style="10" customWidth="1"/>
    <col min="9220" max="9457" width="15.7109375" style="10"/>
    <col min="9458" max="9458" width="19.140625" style="10" customWidth="1"/>
    <col min="9459" max="9459" width="15.140625" style="10" customWidth="1"/>
    <col min="9460" max="9463" width="16.140625" style="10" customWidth="1"/>
    <col min="9464" max="9469" width="15.7109375" style="10"/>
    <col min="9470" max="9470" width="21.28515625" style="10" bestFit="1" customWidth="1"/>
    <col min="9471" max="9471" width="15.140625" style="10" customWidth="1"/>
    <col min="9472" max="9475" width="16.140625" style="10" customWidth="1"/>
    <col min="9476" max="9713" width="15.7109375" style="10"/>
    <col min="9714" max="9714" width="19.140625" style="10" customWidth="1"/>
    <col min="9715" max="9715" width="15.140625" style="10" customWidth="1"/>
    <col min="9716" max="9719" width="16.140625" style="10" customWidth="1"/>
    <col min="9720" max="9725" width="15.7109375" style="10"/>
    <col min="9726" max="9726" width="21.28515625" style="10" bestFit="1" customWidth="1"/>
    <col min="9727" max="9727" width="15.140625" style="10" customWidth="1"/>
    <col min="9728" max="9731" width="16.140625" style="10" customWidth="1"/>
    <col min="9732" max="9969" width="15.7109375" style="10"/>
    <col min="9970" max="9970" width="19.140625" style="10" customWidth="1"/>
    <col min="9971" max="9971" width="15.140625" style="10" customWidth="1"/>
    <col min="9972" max="9975" width="16.140625" style="10" customWidth="1"/>
    <col min="9976" max="9981" width="15.7109375" style="10"/>
    <col min="9982" max="9982" width="21.28515625" style="10" bestFit="1" customWidth="1"/>
    <col min="9983" max="9983" width="15.140625" style="10" customWidth="1"/>
    <col min="9984" max="9987" width="16.140625" style="10" customWidth="1"/>
    <col min="9988" max="10225" width="15.7109375" style="10"/>
    <col min="10226" max="10226" width="19.140625" style="10" customWidth="1"/>
    <col min="10227" max="10227" width="15.140625" style="10" customWidth="1"/>
    <col min="10228" max="10231" width="16.140625" style="10" customWidth="1"/>
    <col min="10232" max="10237" width="15.7109375" style="10"/>
    <col min="10238" max="10238" width="21.28515625" style="10" bestFit="1" customWidth="1"/>
    <col min="10239" max="10239" width="15.140625" style="10" customWidth="1"/>
    <col min="10240" max="10243" width="16.140625" style="10" customWidth="1"/>
    <col min="10244" max="10481" width="15.7109375" style="10"/>
    <col min="10482" max="10482" width="19.140625" style="10" customWidth="1"/>
    <col min="10483" max="10483" width="15.140625" style="10" customWidth="1"/>
    <col min="10484" max="10487" width="16.140625" style="10" customWidth="1"/>
    <col min="10488" max="10493" width="15.7109375" style="10"/>
    <col min="10494" max="10494" width="21.28515625" style="10" bestFit="1" customWidth="1"/>
    <col min="10495" max="10495" width="15.140625" style="10" customWidth="1"/>
    <col min="10496" max="10499" width="16.140625" style="10" customWidth="1"/>
    <col min="10500" max="10737" width="15.7109375" style="10"/>
    <col min="10738" max="10738" width="19.140625" style="10" customWidth="1"/>
    <col min="10739" max="10739" width="15.140625" style="10" customWidth="1"/>
    <col min="10740" max="10743" width="16.140625" style="10" customWidth="1"/>
    <col min="10744" max="10749" width="15.7109375" style="10"/>
    <col min="10750" max="10750" width="21.28515625" style="10" bestFit="1" customWidth="1"/>
    <col min="10751" max="10751" width="15.140625" style="10" customWidth="1"/>
    <col min="10752" max="10755" width="16.140625" style="10" customWidth="1"/>
    <col min="10756" max="10993" width="15.7109375" style="10"/>
    <col min="10994" max="10994" width="19.140625" style="10" customWidth="1"/>
    <col min="10995" max="10995" width="15.140625" style="10" customWidth="1"/>
    <col min="10996" max="10999" width="16.140625" style="10" customWidth="1"/>
    <col min="11000" max="11005" width="15.7109375" style="10"/>
    <col min="11006" max="11006" width="21.28515625" style="10" bestFit="1" customWidth="1"/>
    <col min="11007" max="11007" width="15.140625" style="10" customWidth="1"/>
    <col min="11008" max="11011" width="16.140625" style="10" customWidth="1"/>
    <col min="11012" max="11249" width="15.7109375" style="10"/>
    <col min="11250" max="11250" width="19.140625" style="10" customWidth="1"/>
    <col min="11251" max="11251" width="15.140625" style="10" customWidth="1"/>
    <col min="11252" max="11255" width="16.140625" style="10" customWidth="1"/>
    <col min="11256" max="11261" width="15.7109375" style="10"/>
    <col min="11262" max="11262" width="21.28515625" style="10" bestFit="1" customWidth="1"/>
    <col min="11263" max="11263" width="15.140625" style="10" customWidth="1"/>
    <col min="11264" max="11267" width="16.140625" style="10" customWidth="1"/>
    <col min="11268" max="11505" width="15.7109375" style="10"/>
    <col min="11506" max="11506" width="19.140625" style="10" customWidth="1"/>
    <col min="11507" max="11507" width="15.140625" style="10" customWidth="1"/>
    <col min="11508" max="11511" width="16.140625" style="10" customWidth="1"/>
    <col min="11512" max="11517" width="15.7109375" style="10"/>
    <col min="11518" max="11518" width="21.28515625" style="10" bestFit="1" customWidth="1"/>
    <col min="11519" max="11519" width="15.140625" style="10" customWidth="1"/>
    <col min="11520" max="11523" width="16.140625" style="10" customWidth="1"/>
    <col min="11524" max="11761" width="15.7109375" style="10"/>
    <col min="11762" max="11762" width="19.140625" style="10" customWidth="1"/>
    <col min="11763" max="11763" width="15.140625" style="10" customWidth="1"/>
    <col min="11764" max="11767" width="16.140625" style="10" customWidth="1"/>
    <col min="11768" max="11773" width="15.7109375" style="10"/>
    <col min="11774" max="11774" width="21.28515625" style="10" bestFit="1" customWidth="1"/>
    <col min="11775" max="11775" width="15.140625" style="10" customWidth="1"/>
    <col min="11776" max="11779" width="16.140625" style="10" customWidth="1"/>
    <col min="11780" max="12017" width="15.7109375" style="10"/>
    <col min="12018" max="12018" width="19.140625" style="10" customWidth="1"/>
    <col min="12019" max="12019" width="15.140625" style="10" customWidth="1"/>
    <col min="12020" max="12023" width="16.140625" style="10" customWidth="1"/>
    <col min="12024" max="12029" width="15.7109375" style="10"/>
    <col min="12030" max="12030" width="21.28515625" style="10" bestFit="1" customWidth="1"/>
    <col min="12031" max="12031" width="15.140625" style="10" customWidth="1"/>
    <col min="12032" max="12035" width="16.140625" style="10" customWidth="1"/>
    <col min="12036" max="12273" width="15.7109375" style="10"/>
    <col min="12274" max="12274" width="19.140625" style="10" customWidth="1"/>
    <col min="12275" max="12275" width="15.140625" style="10" customWidth="1"/>
    <col min="12276" max="12279" width="16.140625" style="10" customWidth="1"/>
    <col min="12280" max="12285" width="15.7109375" style="10"/>
    <col min="12286" max="12286" width="21.28515625" style="10" bestFit="1" customWidth="1"/>
    <col min="12287" max="12287" width="15.140625" style="10" customWidth="1"/>
    <col min="12288" max="12291" width="16.140625" style="10" customWidth="1"/>
    <col min="12292" max="12529" width="15.7109375" style="10"/>
    <col min="12530" max="12530" width="19.140625" style="10" customWidth="1"/>
    <col min="12531" max="12531" width="15.140625" style="10" customWidth="1"/>
    <col min="12532" max="12535" width="16.140625" style="10" customWidth="1"/>
    <col min="12536" max="12541" width="15.7109375" style="10"/>
    <col min="12542" max="12542" width="21.28515625" style="10" bestFit="1" customWidth="1"/>
    <col min="12543" max="12543" width="15.140625" style="10" customWidth="1"/>
    <col min="12544" max="12547" width="16.140625" style="10" customWidth="1"/>
    <col min="12548" max="12785" width="15.7109375" style="10"/>
    <col min="12786" max="12786" width="19.140625" style="10" customWidth="1"/>
    <col min="12787" max="12787" width="15.140625" style="10" customWidth="1"/>
    <col min="12788" max="12791" width="16.140625" style="10" customWidth="1"/>
    <col min="12792" max="12797" width="15.7109375" style="10"/>
    <col min="12798" max="12798" width="21.28515625" style="10" bestFit="1" customWidth="1"/>
    <col min="12799" max="12799" width="15.140625" style="10" customWidth="1"/>
    <col min="12800" max="12803" width="16.140625" style="10" customWidth="1"/>
    <col min="12804" max="13041" width="15.7109375" style="10"/>
    <col min="13042" max="13042" width="19.140625" style="10" customWidth="1"/>
    <col min="13043" max="13043" width="15.140625" style="10" customWidth="1"/>
    <col min="13044" max="13047" width="16.140625" style="10" customWidth="1"/>
    <col min="13048" max="13053" width="15.7109375" style="10"/>
    <col min="13054" max="13054" width="21.28515625" style="10" bestFit="1" customWidth="1"/>
    <col min="13055" max="13055" width="15.140625" style="10" customWidth="1"/>
    <col min="13056" max="13059" width="16.140625" style="10" customWidth="1"/>
    <col min="13060" max="13297" width="15.7109375" style="10"/>
    <col min="13298" max="13298" width="19.140625" style="10" customWidth="1"/>
    <col min="13299" max="13299" width="15.140625" style="10" customWidth="1"/>
    <col min="13300" max="13303" width="16.140625" style="10" customWidth="1"/>
    <col min="13304" max="13309" width="15.7109375" style="10"/>
    <col min="13310" max="13310" width="21.28515625" style="10" bestFit="1" customWidth="1"/>
    <col min="13311" max="13311" width="15.140625" style="10" customWidth="1"/>
    <col min="13312" max="13315" width="16.140625" style="10" customWidth="1"/>
    <col min="13316" max="13553" width="15.7109375" style="10"/>
    <col min="13554" max="13554" width="19.140625" style="10" customWidth="1"/>
    <col min="13555" max="13555" width="15.140625" style="10" customWidth="1"/>
    <col min="13556" max="13559" width="16.140625" style="10" customWidth="1"/>
    <col min="13560" max="13565" width="15.7109375" style="10"/>
    <col min="13566" max="13566" width="21.28515625" style="10" bestFit="1" customWidth="1"/>
    <col min="13567" max="13567" width="15.140625" style="10" customWidth="1"/>
    <col min="13568" max="13571" width="16.140625" style="10" customWidth="1"/>
    <col min="13572" max="13809" width="15.7109375" style="10"/>
    <col min="13810" max="13810" width="19.140625" style="10" customWidth="1"/>
    <col min="13811" max="13811" width="15.140625" style="10" customWidth="1"/>
    <col min="13812" max="13815" width="16.140625" style="10" customWidth="1"/>
    <col min="13816" max="13821" width="15.7109375" style="10"/>
    <col min="13822" max="13822" width="21.28515625" style="10" bestFit="1" customWidth="1"/>
    <col min="13823" max="13823" width="15.140625" style="10" customWidth="1"/>
    <col min="13824" max="13827" width="16.140625" style="10" customWidth="1"/>
    <col min="13828" max="14065" width="15.7109375" style="10"/>
    <col min="14066" max="14066" width="19.140625" style="10" customWidth="1"/>
    <col min="14067" max="14067" width="15.140625" style="10" customWidth="1"/>
    <col min="14068" max="14071" width="16.140625" style="10" customWidth="1"/>
    <col min="14072" max="14077" width="15.7109375" style="10"/>
    <col min="14078" max="14078" width="21.28515625" style="10" bestFit="1" customWidth="1"/>
    <col min="14079" max="14079" width="15.140625" style="10" customWidth="1"/>
    <col min="14080" max="14083" width="16.140625" style="10" customWidth="1"/>
    <col min="14084" max="14321" width="15.7109375" style="10"/>
    <col min="14322" max="14322" width="19.140625" style="10" customWidth="1"/>
    <col min="14323" max="14323" width="15.140625" style="10" customWidth="1"/>
    <col min="14324" max="14327" width="16.140625" style="10" customWidth="1"/>
    <col min="14328" max="14333" width="15.7109375" style="10"/>
    <col min="14334" max="14334" width="21.28515625" style="10" bestFit="1" customWidth="1"/>
    <col min="14335" max="14335" width="15.140625" style="10" customWidth="1"/>
    <col min="14336" max="14339" width="16.140625" style="10" customWidth="1"/>
    <col min="14340" max="14577" width="15.7109375" style="10"/>
    <col min="14578" max="14578" width="19.140625" style="10" customWidth="1"/>
    <col min="14579" max="14579" width="15.140625" style="10" customWidth="1"/>
    <col min="14580" max="14583" width="16.140625" style="10" customWidth="1"/>
    <col min="14584" max="14589" width="15.7109375" style="10"/>
    <col min="14590" max="14590" width="21.28515625" style="10" bestFit="1" customWidth="1"/>
    <col min="14591" max="14591" width="15.140625" style="10" customWidth="1"/>
    <col min="14592" max="14595" width="16.140625" style="10" customWidth="1"/>
    <col min="14596" max="14833" width="15.7109375" style="10"/>
    <col min="14834" max="14834" width="19.140625" style="10" customWidth="1"/>
    <col min="14835" max="14835" width="15.140625" style="10" customWidth="1"/>
    <col min="14836" max="14839" width="16.140625" style="10" customWidth="1"/>
    <col min="14840" max="14845" width="15.7109375" style="10"/>
    <col min="14846" max="14846" width="21.28515625" style="10" bestFit="1" customWidth="1"/>
    <col min="14847" max="14847" width="15.140625" style="10" customWidth="1"/>
    <col min="14848" max="14851" width="16.140625" style="10" customWidth="1"/>
    <col min="14852" max="15089" width="15.7109375" style="10"/>
    <col min="15090" max="15090" width="19.140625" style="10" customWidth="1"/>
    <col min="15091" max="15091" width="15.140625" style="10" customWidth="1"/>
    <col min="15092" max="15095" width="16.140625" style="10" customWidth="1"/>
    <col min="15096" max="15101" width="15.7109375" style="10"/>
    <col min="15102" max="15102" width="21.28515625" style="10" bestFit="1" customWidth="1"/>
    <col min="15103" max="15103" width="15.140625" style="10" customWidth="1"/>
    <col min="15104" max="15107" width="16.140625" style="10" customWidth="1"/>
    <col min="15108" max="15345" width="15.7109375" style="10"/>
    <col min="15346" max="15346" width="19.140625" style="10" customWidth="1"/>
    <col min="15347" max="15347" width="15.140625" style="10" customWidth="1"/>
    <col min="15348" max="15351" width="16.140625" style="10" customWidth="1"/>
    <col min="15352" max="15357" width="15.7109375" style="10"/>
    <col min="15358" max="15358" width="21.28515625" style="10" bestFit="1" customWidth="1"/>
    <col min="15359" max="15359" width="15.140625" style="10" customWidth="1"/>
    <col min="15360" max="15363" width="16.140625" style="10" customWidth="1"/>
    <col min="15364" max="15601" width="15.7109375" style="10"/>
    <col min="15602" max="15602" width="19.140625" style="10" customWidth="1"/>
    <col min="15603" max="15603" width="15.140625" style="10" customWidth="1"/>
    <col min="15604" max="15607" width="16.140625" style="10" customWidth="1"/>
    <col min="15608" max="15613" width="15.7109375" style="10"/>
    <col min="15614" max="15614" width="21.28515625" style="10" bestFit="1" customWidth="1"/>
    <col min="15615" max="15615" width="15.140625" style="10" customWidth="1"/>
    <col min="15616" max="15619" width="16.140625" style="10" customWidth="1"/>
    <col min="15620" max="15857" width="15.7109375" style="10"/>
    <col min="15858" max="15858" width="19.140625" style="10" customWidth="1"/>
    <col min="15859" max="15859" width="15.140625" style="10" customWidth="1"/>
    <col min="15860" max="15863" width="16.140625" style="10" customWidth="1"/>
    <col min="15864" max="15869" width="15.7109375" style="10"/>
    <col min="15870" max="15870" width="21.28515625" style="10" bestFit="1" customWidth="1"/>
    <col min="15871" max="15871" width="15.140625" style="10" customWidth="1"/>
    <col min="15872" max="15875" width="16.140625" style="10" customWidth="1"/>
    <col min="15876" max="16113" width="15.7109375" style="10"/>
    <col min="16114" max="16114" width="19.140625" style="10" customWidth="1"/>
    <col min="16115" max="16115" width="15.140625" style="10" customWidth="1"/>
    <col min="16116" max="16119" width="16.140625" style="10" customWidth="1"/>
    <col min="16120" max="16125" width="15.7109375" style="10"/>
    <col min="16126" max="16126" width="21.28515625" style="10" bestFit="1" customWidth="1"/>
    <col min="16127" max="16127" width="15.140625" style="10" customWidth="1"/>
    <col min="16128" max="16131" width="16.140625" style="10" customWidth="1"/>
    <col min="16132" max="16369" width="15.7109375" style="10"/>
    <col min="16370" max="16370" width="19.140625" style="10" customWidth="1"/>
    <col min="16371" max="16371" width="15.140625" style="10" customWidth="1"/>
    <col min="16372" max="16375" width="16.140625" style="10" customWidth="1"/>
    <col min="16376" max="16384" width="15.7109375" style="10"/>
  </cols>
  <sheetData>
    <row r="1" spans="1:12" ht="33.75" customHeight="1" thickBot="1">
      <c r="A1" s="874" t="s">
        <v>423</v>
      </c>
      <c r="B1" s="874"/>
      <c r="C1" s="874"/>
      <c r="D1" s="125"/>
      <c r="E1" s="125"/>
      <c r="F1" s="125"/>
    </row>
    <row r="2" spans="1:12" ht="23.25" thickBot="1">
      <c r="A2" s="53" t="s">
        <v>68</v>
      </c>
      <c r="B2" s="53" t="s">
        <v>183</v>
      </c>
      <c r="C2" s="74" t="s">
        <v>440</v>
      </c>
    </row>
    <row r="3" spans="1:12" ht="21" customHeight="1">
      <c r="A3" s="2">
        <v>1396</v>
      </c>
      <c r="B3" s="153">
        <v>970529</v>
      </c>
      <c r="C3" s="153">
        <v>763066</v>
      </c>
    </row>
    <row r="4" spans="1:12" ht="21" customHeight="1">
      <c r="A4" s="2">
        <v>1397</v>
      </c>
      <c r="B4" s="153">
        <v>809753</v>
      </c>
      <c r="C4" s="153">
        <v>741759</v>
      </c>
      <c r="D4" s="172"/>
      <c r="E4" s="172"/>
      <c r="F4" s="172"/>
      <c r="G4" s="172"/>
      <c r="H4" s="172"/>
      <c r="L4" s="143"/>
    </row>
    <row r="5" spans="1:12" ht="21" customHeight="1">
      <c r="A5" s="2">
        <v>1398</v>
      </c>
      <c r="B5" s="153">
        <v>831406</v>
      </c>
      <c r="C5" s="153">
        <v>829595</v>
      </c>
      <c r="D5" s="172"/>
      <c r="E5" s="172"/>
      <c r="F5" s="172"/>
      <c r="G5" s="172"/>
      <c r="H5" s="172"/>
      <c r="L5" s="143"/>
    </row>
    <row r="6" spans="1:12" ht="21" customHeight="1">
      <c r="A6" s="2">
        <v>1399</v>
      </c>
      <c r="B6" s="153">
        <v>835779</v>
      </c>
      <c r="C6" s="153">
        <v>821153</v>
      </c>
      <c r="D6" s="172"/>
      <c r="E6" s="172"/>
      <c r="F6" s="172"/>
      <c r="G6" s="172"/>
      <c r="H6" s="172"/>
      <c r="L6" s="143"/>
    </row>
    <row r="7" spans="1:12" ht="21" customHeight="1">
      <c r="A7" s="2">
        <v>1400</v>
      </c>
      <c r="B7" s="153">
        <v>768746</v>
      </c>
      <c r="C7" s="153">
        <v>754010</v>
      </c>
      <c r="D7" s="172"/>
      <c r="E7" s="172"/>
      <c r="F7" s="172"/>
      <c r="G7" s="172"/>
      <c r="H7" s="172"/>
      <c r="L7" s="143"/>
    </row>
    <row r="8" spans="1:12" ht="21" customHeight="1">
      <c r="A8" s="2">
        <v>1401</v>
      </c>
      <c r="B8" s="153">
        <v>706264</v>
      </c>
      <c r="C8" s="153">
        <v>687394</v>
      </c>
      <c r="D8" s="172"/>
      <c r="E8" s="172"/>
      <c r="F8" s="172"/>
      <c r="G8" s="172"/>
      <c r="H8" s="172"/>
      <c r="L8" s="143"/>
    </row>
    <row r="9" spans="1:12" ht="21" customHeight="1" thickBot="1">
      <c r="A9" s="2">
        <v>1402</v>
      </c>
      <c r="B9" s="153">
        <f>SUM(B10:B42)</f>
        <v>671895</v>
      </c>
      <c r="C9" s="153">
        <f>SUM(C10:C42)</f>
        <v>0</v>
      </c>
      <c r="D9" s="172"/>
      <c r="E9" s="172"/>
      <c r="F9" s="172"/>
      <c r="G9" s="172"/>
      <c r="H9" s="172"/>
      <c r="L9" s="143"/>
    </row>
    <row r="10" spans="1:12" ht="21" customHeight="1" thickBot="1">
      <c r="A10" s="5" t="s">
        <v>41</v>
      </c>
      <c r="B10" s="706">
        <v>45605</v>
      </c>
      <c r="C10" s="540">
        <v>0</v>
      </c>
      <c r="D10" s="172">
        <f>B10-'7'!G10</f>
        <v>0</v>
      </c>
      <c r="E10" s="172"/>
      <c r="F10" s="172"/>
      <c r="G10" s="172"/>
      <c r="H10" s="172"/>
      <c r="L10" s="143"/>
    </row>
    <row r="11" spans="1:12" ht="21" customHeight="1" thickBot="1">
      <c r="A11" s="6" t="s">
        <v>42</v>
      </c>
      <c r="B11" s="539">
        <v>30534</v>
      </c>
      <c r="C11" s="707">
        <v>0</v>
      </c>
      <c r="D11" s="172">
        <f>B11-'7'!G11</f>
        <v>0</v>
      </c>
      <c r="E11" s="172"/>
      <c r="F11" s="172"/>
      <c r="G11" s="172"/>
      <c r="H11" s="172"/>
      <c r="L11" s="143"/>
    </row>
    <row r="12" spans="1:12" ht="21" customHeight="1" thickBot="1">
      <c r="A12" s="6" t="s">
        <v>43</v>
      </c>
      <c r="B12" s="539">
        <v>16520</v>
      </c>
      <c r="C12" s="707">
        <v>0</v>
      </c>
      <c r="D12" s="172">
        <f>B12-'7'!G12</f>
        <v>0</v>
      </c>
      <c r="E12" s="172"/>
      <c r="F12" s="172"/>
      <c r="G12" s="172"/>
      <c r="H12" s="172"/>
      <c r="L12" s="143"/>
    </row>
    <row r="13" spans="1:12" ht="21" customHeight="1" thickBot="1">
      <c r="A13" s="6" t="s">
        <v>0</v>
      </c>
      <c r="B13" s="539">
        <v>44564</v>
      </c>
      <c r="C13" s="707">
        <v>0</v>
      </c>
      <c r="D13" s="172">
        <f>B13-'7'!G13</f>
        <v>0</v>
      </c>
      <c r="E13" s="172"/>
      <c r="F13" s="172"/>
      <c r="G13" s="172"/>
      <c r="H13" s="172"/>
      <c r="L13" s="143"/>
    </row>
    <row r="14" spans="1:12" ht="21" customHeight="1" thickBot="1">
      <c r="A14" s="6" t="s">
        <v>33</v>
      </c>
      <c r="B14" s="539">
        <v>26769</v>
      </c>
      <c r="C14" s="707">
        <v>0</v>
      </c>
      <c r="D14" s="172">
        <f>B14-'7'!G14</f>
        <v>0</v>
      </c>
      <c r="E14" s="172"/>
      <c r="F14" s="172"/>
      <c r="G14" s="172"/>
      <c r="H14" s="172"/>
      <c r="L14" s="143"/>
    </row>
    <row r="15" spans="1:12" ht="21" customHeight="1" thickBot="1">
      <c r="A15" s="6" t="s">
        <v>44</v>
      </c>
      <c r="B15" s="539">
        <v>9139</v>
      </c>
      <c r="C15" s="707">
        <v>0</v>
      </c>
      <c r="D15" s="172">
        <f>B15-'7'!G15</f>
        <v>0</v>
      </c>
      <c r="E15" s="172"/>
      <c r="F15" s="172"/>
      <c r="G15" s="172"/>
      <c r="H15" s="172"/>
      <c r="L15" s="143"/>
    </row>
    <row r="16" spans="1:12" ht="21" customHeight="1" thickBot="1">
      <c r="A16" s="6" t="s">
        <v>1</v>
      </c>
      <c r="B16" s="539">
        <v>9215</v>
      </c>
      <c r="C16" s="707">
        <v>0</v>
      </c>
      <c r="D16" s="172">
        <f>B16-'7'!G16</f>
        <v>0</v>
      </c>
      <c r="E16" s="172"/>
      <c r="F16" s="172"/>
      <c r="G16" s="172"/>
      <c r="H16" s="172"/>
      <c r="L16" s="143"/>
    </row>
    <row r="17" spans="1:12" ht="21" customHeight="1" thickBot="1">
      <c r="A17" s="6" t="s">
        <v>45</v>
      </c>
      <c r="B17" s="539">
        <v>11680</v>
      </c>
      <c r="C17" s="707">
        <v>0</v>
      </c>
      <c r="D17" s="172">
        <f>B17-'7'!G17</f>
        <v>0</v>
      </c>
      <c r="E17" s="172"/>
      <c r="F17" s="172"/>
      <c r="G17" s="172"/>
      <c r="H17" s="172"/>
      <c r="L17" s="143"/>
    </row>
    <row r="18" spans="1:12" ht="21" customHeight="1" thickBot="1">
      <c r="A18" s="6" t="s">
        <v>46</v>
      </c>
      <c r="B18" s="539">
        <v>7418</v>
      </c>
      <c r="C18" s="707">
        <v>0</v>
      </c>
      <c r="D18" s="172">
        <f>B18-'7'!G18</f>
        <v>0</v>
      </c>
      <c r="E18" s="172"/>
      <c r="F18" s="172"/>
      <c r="G18" s="172"/>
      <c r="H18" s="172"/>
      <c r="L18" s="143"/>
    </row>
    <row r="19" spans="1:12" ht="21" customHeight="1" thickBot="1">
      <c r="A19" s="6" t="s">
        <v>47</v>
      </c>
      <c r="B19" s="539">
        <v>44462</v>
      </c>
      <c r="C19" s="707">
        <v>0</v>
      </c>
      <c r="D19" s="172">
        <f>B19-'7'!G19</f>
        <v>0</v>
      </c>
      <c r="E19" s="172"/>
      <c r="F19" s="172"/>
      <c r="G19" s="172"/>
      <c r="H19" s="172"/>
      <c r="L19" s="143"/>
    </row>
    <row r="20" spans="1:12" ht="21" customHeight="1" thickBot="1">
      <c r="A20" s="6" t="s">
        <v>28</v>
      </c>
      <c r="B20" s="539">
        <v>8392</v>
      </c>
      <c r="C20" s="707">
        <v>0</v>
      </c>
      <c r="D20" s="172">
        <f>B20-'7'!G20</f>
        <v>0</v>
      </c>
      <c r="E20" s="172"/>
      <c r="F20" s="172"/>
      <c r="G20" s="172"/>
      <c r="H20" s="172"/>
      <c r="L20" s="143"/>
    </row>
    <row r="21" spans="1:12" ht="21" customHeight="1" thickBot="1">
      <c r="A21" s="6" t="s">
        <v>2</v>
      </c>
      <c r="B21" s="539">
        <v>35083</v>
      </c>
      <c r="C21" s="707">
        <v>0</v>
      </c>
      <c r="D21" s="172">
        <f>B21-'7'!G21</f>
        <v>0</v>
      </c>
      <c r="E21" s="172"/>
      <c r="F21" s="172"/>
      <c r="G21" s="172"/>
      <c r="H21" s="172"/>
      <c r="L21" s="143"/>
    </row>
    <row r="22" spans="1:12" ht="21" customHeight="1" thickBot="1">
      <c r="A22" s="6" t="s">
        <v>3</v>
      </c>
      <c r="B22" s="539">
        <v>11088</v>
      </c>
      <c r="C22" s="707">
        <v>0</v>
      </c>
      <c r="D22" s="172">
        <f>B22-'7'!G22</f>
        <v>0</v>
      </c>
      <c r="E22" s="172"/>
      <c r="F22" s="172"/>
      <c r="G22" s="172"/>
      <c r="H22" s="172"/>
      <c r="L22" s="143"/>
    </row>
    <row r="23" spans="1:12" ht="21" customHeight="1" thickBot="1">
      <c r="A23" s="6" t="s">
        <v>4</v>
      </c>
      <c r="B23" s="539">
        <v>6315</v>
      </c>
      <c r="C23" s="707">
        <v>0</v>
      </c>
      <c r="D23" s="172">
        <f>B23-'7'!G23</f>
        <v>0</v>
      </c>
      <c r="E23" s="172"/>
      <c r="F23" s="172"/>
      <c r="G23" s="172"/>
      <c r="H23" s="172"/>
      <c r="L23" s="143"/>
    </row>
    <row r="24" spans="1:12" ht="21" customHeight="1" thickBot="1">
      <c r="A24" s="6" t="s">
        <v>48</v>
      </c>
      <c r="B24" s="539">
        <v>6428</v>
      </c>
      <c r="C24" s="707">
        <v>0</v>
      </c>
      <c r="D24" s="172">
        <f>B24-'7'!G24</f>
        <v>0</v>
      </c>
      <c r="E24" s="172"/>
      <c r="F24" s="172"/>
      <c r="G24" s="172"/>
      <c r="H24" s="172"/>
      <c r="L24" s="143"/>
    </row>
    <row r="25" spans="1:12" ht="21" customHeight="1" thickBot="1">
      <c r="A25" s="6" t="s">
        <v>49</v>
      </c>
      <c r="B25" s="539">
        <v>22529</v>
      </c>
      <c r="C25" s="707">
        <v>0</v>
      </c>
      <c r="D25" s="172">
        <f>B25-'7'!G25</f>
        <v>0</v>
      </c>
      <c r="E25" s="172"/>
      <c r="F25" s="172"/>
      <c r="G25" s="172"/>
      <c r="H25" s="172"/>
      <c r="L25" s="143"/>
    </row>
    <row r="26" spans="1:12" ht="21" customHeight="1" thickBot="1">
      <c r="A26" s="6" t="s">
        <v>50</v>
      </c>
      <c r="B26" s="539">
        <v>25694</v>
      </c>
      <c r="C26" s="707">
        <v>0</v>
      </c>
      <c r="D26" s="172">
        <f>B26-'7'!G26</f>
        <v>0</v>
      </c>
      <c r="E26" s="172"/>
      <c r="F26" s="172"/>
      <c r="G26" s="172"/>
      <c r="H26" s="172"/>
      <c r="L26" s="143"/>
    </row>
    <row r="27" spans="1:12" ht="21" customHeight="1" thickBot="1">
      <c r="A27" s="6" t="s">
        <v>51</v>
      </c>
      <c r="B27" s="539">
        <v>12552</v>
      </c>
      <c r="C27" s="707">
        <v>0</v>
      </c>
      <c r="D27" s="172">
        <f>B27-'7'!G27</f>
        <v>0</v>
      </c>
      <c r="E27" s="172"/>
      <c r="F27" s="172"/>
      <c r="G27" s="172"/>
      <c r="H27" s="172"/>
      <c r="L27" s="143"/>
    </row>
    <row r="28" spans="1:12" ht="21" customHeight="1" thickBot="1">
      <c r="A28" s="6" t="s">
        <v>5</v>
      </c>
      <c r="B28" s="539">
        <v>45944</v>
      </c>
      <c r="C28" s="707">
        <v>0</v>
      </c>
      <c r="D28" s="172">
        <f>B28-'7'!G28</f>
        <v>0</v>
      </c>
      <c r="E28" s="172"/>
      <c r="F28" s="172"/>
      <c r="G28" s="172"/>
      <c r="H28" s="172"/>
      <c r="L28" s="143"/>
    </row>
    <row r="29" spans="1:12" ht="21" customHeight="1" thickBot="1">
      <c r="A29" s="6" t="s">
        <v>52</v>
      </c>
      <c r="B29" s="539">
        <v>12460</v>
      </c>
      <c r="C29" s="707">
        <v>0</v>
      </c>
      <c r="D29" s="172">
        <f>B29-'7'!G29</f>
        <v>0</v>
      </c>
      <c r="E29" s="172"/>
      <c r="F29" s="172"/>
      <c r="G29" s="172"/>
      <c r="H29" s="172"/>
      <c r="L29" s="143"/>
    </row>
    <row r="30" spans="1:12" ht="21" customHeight="1" thickBot="1">
      <c r="A30" s="6" t="s">
        <v>6</v>
      </c>
      <c r="B30" s="539">
        <v>13326</v>
      </c>
      <c r="C30" s="707">
        <v>0</v>
      </c>
      <c r="D30" s="172">
        <f>B30-'7'!G30</f>
        <v>0</v>
      </c>
      <c r="E30" s="172"/>
      <c r="F30" s="172"/>
      <c r="G30" s="172"/>
      <c r="H30" s="172"/>
      <c r="L30" s="143"/>
    </row>
    <row r="31" spans="1:12" ht="21" customHeight="1" thickBot="1">
      <c r="A31" s="6" t="s">
        <v>53</v>
      </c>
      <c r="B31" s="539">
        <v>21859</v>
      </c>
      <c r="C31" s="707">
        <v>0</v>
      </c>
      <c r="D31" s="172">
        <f>B31-'7'!G31</f>
        <v>0</v>
      </c>
      <c r="E31" s="172"/>
      <c r="F31" s="172"/>
      <c r="G31" s="172"/>
      <c r="H31" s="172"/>
      <c r="L31" s="143"/>
    </row>
    <row r="32" spans="1:12" ht="21" customHeight="1" thickBot="1">
      <c r="A32" s="6" t="s">
        <v>54</v>
      </c>
      <c r="B32" s="539">
        <v>26606</v>
      </c>
      <c r="C32" s="707">
        <v>0</v>
      </c>
      <c r="D32" s="172">
        <f>B32-'7'!G32</f>
        <v>0</v>
      </c>
      <c r="E32" s="172"/>
      <c r="F32" s="172"/>
      <c r="G32" s="172"/>
      <c r="H32" s="172"/>
      <c r="L32" s="143"/>
    </row>
    <row r="33" spans="1:12" ht="21" customHeight="1" thickBot="1">
      <c r="A33" s="6" t="s">
        <v>55</v>
      </c>
      <c r="B33" s="539">
        <v>15924</v>
      </c>
      <c r="C33" s="707">
        <v>0</v>
      </c>
      <c r="D33" s="172">
        <f>B33-'7'!G33</f>
        <v>0</v>
      </c>
      <c r="E33" s="172"/>
      <c r="F33" s="172"/>
      <c r="G33" s="172"/>
      <c r="H33" s="172"/>
      <c r="L33" s="143"/>
    </row>
    <row r="34" spans="1:12" ht="21" customHeight="1" thickBot="1">
      <c r="A34" s="6" t="s">
        <v>56</v>
      </c>
      <c r="B34" s="539">
        <v>5697</v>
      </c>
      <c r="C34" s="707">
        <v>0</v>
      </c>
      <c r="D34" s="172">
        <f>B34-'7'!G34</f>
        <v>0</v>
      </c>
      <c r="E34" s="172"/>
      <c r="F34" s="172"/>
      <c r="G34" s="172"/>
      <c r="H34" s="172"/>
      <c r="L34" s="143"/>
    </row>
    <row r="35" spans="1:12" ht="21" customHeight="1" thickBot="1">
      <c r="A35" s="6" t="s">
        <v>7</v>
      </c>
      <c r="B35" s="539">
        <v>15003</v>
      </c>
      <c r="C35" s="707">
        <v>0</v>
      </c>
      <c r="D35" s="172">
        <f>B35-'7'!G35</f>
        <v>0</v>
      </c>
      <c r="E35" s="172"/>
      <c r="F35" s="172"/>
      <c r="G35" s="172"/>
      <c r="H35" s="172"/>
      <c r="L35" s="143"/>
    </row>
    <row r="36" spans="1:12" ht="21" customHeight="1" thickBot="1">
      <c r="A36" s="6" t="s">
        <v>57</v>
      </c>
      <c r="B36" s="539">
        <v>25892</v>
      </c>
      <c r="C36" s="707">
        <v>0</v>
      </c>
      <c r="D36" s="172">
        <f>B36-'7'!G36</f>
        <v>0</v>
      </c>
      <c r="E36" s="172"/>
      <c r="F36" s="172"/>
      <c r="G36" s="172"/>
      <c r="H36" s="172"/>
      <c r="L36" s="143"/>
    </row>
    <row r="37" spans="1:12" ht="21" customHeight="1" thickBot="1">
      <c r="A37" s="6" t="s">
        <v>8</v>
      </c>
      <c r="B37" s="539">
        <v>19623</v>
      </c>
      <c r="C37" s="707">
        <v>0</v>
      </c>
      <c r="D37" s="172">
        <f>B37-'7'!G37</f>
        <v>0</v>
      </c>
      <c r="E37" s="172"/>
      <c r="F37" s="172"/>
      <c r="G37" s="172"/>
      <c r="H37" s="172"/>
      <c r="L37" s="143"/>
    </row>
    <row r="38" spans="1:12" ht="21" customHeight="1" thickBot="1">
      <c r="A38" s="6" t="s">
        <v>9</v>
      </c>
      <c r="B38" s="539">
        <v>40988</v>
      </c>
      <c r="C38" s="707">
        <v>0</v>
      </c>
      <c r="D38" s="172">
        <f>B38-'7'!G38</f>
        <v>0</v>
      </c>
      <c r="E38" s="172"/>
      <c r="F38" s="172"/>
      <c r="G38" s="172"/>
      <c r="H38" s="172"/>
      <c r="L38" s="143"/>
    </row>
    <row r="39" spans="1:12" ht="21" customHeight="1" thickBot="1">
      <c r="A39" s="6" t="s">
        <v>58</v>
      </c>
      <c r="B39" s="539">
        <v>15411</v>
      </c>
      <c r="C39" s="707">
        <v>0</v>
      </c>
      <c r="D39" s="172">
        <f>B39-'7'!G39</f>
        <v>0</v>
      </c>
      <c r="E39" s="172"/>
      <c r="F39" s="172"/>
      <c r="G39" s="172"/>
      <c r="H39" s="172"/>
    </row>
    <row r="40" spans="1:12" ht="21" customHeight="1" thickBot="1">
      <c r="A40" s="6" t="s">
        <v>10</v>
      </c>
      <c r="B40" s="539">
        <v>6878</v>
      </c>
      <c r="C40" s="707">
        <v>0</v>
      </c>
      <c r="D40" s="172">
        <f>B40-'7'!G40</f>
        <v>0</v>
      </c>
      <c r="E40" s="172"/>
      <c r="F40" s="172"/>
      <c r="G40" s="172"/>
      <c r="H40" s="172"/>
    </row>
    <row r="41" spans="1:12" ht="21" customHeight="1" thickBot="1">
      <c r="A41" s="6" t="s">
        <v>11</v>
      </c>
      <c r="B41" s="539">
        <v>19780</v>
      </c>
      <c r="C41" s="707">
        <v>0</v>
      </c>
      <c r="D41" s="172">
        <f>B41-'7'!G41</f>
        <v>0</v>
      </c>
      <c r="E41" s="172"/>
      <c r="F41" s="172"/>
      <c r="G41" s="172"/>
      <c r="H41" s="172"/>
    </row>
    <row r="42" spans="1:12" ht="21" customHeight="1" thickBot="1">
      <c r="A42" s="6" t="s">
        <v>59</v>
      </c>
      <c r="B42" s="539">
        <v>12517</v>
      </c>
      <c r="C42" s="707">
        <v>0</v>
      </c>
      <c r="D42" s="172">
        <f>B42-'7'!G42</f>
        <v>0</v>
      </c>
      <c r="E42" s="172"/>
      <c r="F42" s="172"/>
      <c r="G42" s="172"/>
      <c r="H42" s="172"/>
    </row>
    <row r="43" spans="1:12" ht="12.75" customHeight="1">
      <c r="A43" s="899" t="s">
        <v>460</v>
      </c>
      <c r="B43" s="900"/>
      <c r="C43" s="900"/>
      <c r="D43" s="717"/>
      <c r="E43" s="717"/>
      <c r="F43" s="172"/>
      <c r="G43" s="172"/>
      <c r="H43" s="172"/>
    </row>
    <row r="44" spans="1:12" ht="12.75" customHeight="1">
      <c r="A44" s="73"/>
      <c r="B44" s="716"/>
      <c r="C44" s="716"/>
      <c r="D44" s="717"/>
      <c r="E44" s="172"/>
      <c r="F44" s="172"/>
      <c r="G44" s="172"/>
      <c r="H44" s="172"/>
    </row>
    <row r="45" spans="1:12" ht="12.75" customHeight="1">
      <c r="A45" s="12"/>
      <c r="B45" s="709"/>
      <c r="C45" s="709"/>
      <c r="D45" s="172"/>
      <c r="E45" s="172"/>
      <c r="F45" s="172"/>
      <c r="G45" s="172"/>
      <c r="H45" s="172"/>
    </row>
    <row r="46" spans="1:12" ht="12.75" customHeight="1">
      <c r="A46" s="12"/>
      <c r="B46" s="709"/>
      <c r="C46" s="709"/>
      <c r="D46" s="172"/>
      <c r="E46" s="172"/>
      <c r="F46" s="172"/>
      <c r="G46" s="172"/>
      <c r="H46" s="172"/>
    </row>
    <row r="47" spans="1:12">
      <c r="B47" s="172"/>
      <c r="C47" s="172"/>
      <c r="D47" s="172"/>
      <c r="E47" s="172"/>
      <c r="F47" s="172"/>
      <c r="G47" s="172"/>
      <c r="H47" s="172"/>
    </row>
    <row r="48" spans="1:12">
      <c r="B48" s="172"/>
      <c r="C48" s="172"/>
      <c r="D48" s="172"/>
      <c r="E48" s="172"/>
      <c r="F48" s="172"/>
      <c r="G48" s="172"/>
      <c r="H48" s="172"/>
    </row>
    <row r="49" spans="2:8">
      <c r="B49" s="172"/>
      <c r="C49" s="172"/>
      <c r="D49" s="172"/>
      <c r="E49" s="172"/>
      <c r="F49" s="172"/>
      <c r="G49" s="172"/>
      <c r="H49" s="172"/>
    </row>
    <row r="50" spans="2:8">
      <c r="B50" s="172"/>
      <c r="C50" s="172"/>
      <c r="D50" s="172"/>
      <c r="E50" s="172"/>
      <c r="F50" s="172"/>
      <c r="G50" s="172"/>
      <c r="H50" s="172"/>
    </row>
    <row r="51" spans="2:8">
      <c r="B51" s="172"/>
      <c r="C51" s="172"/>
      <c r="D51" s="172"/>
      <c r="E51" s="172"/>
      <c r="F51" s="172"/>
      <c r="G51" s="172"/>
      <c r="H51" s="172"/>
    </row>
    <row r="52" spans="2:8">
      <c r="B52" s="172"/>
      <c r="C52" s="172"/>
      <c r="D52" s="172"/>
      <c r="E52" s="172"/>
      <c r="F52" s="172"/>
      <c r="G52" s="172"/>
      <c r="H52" s="172"/>
    </row>
  </sheetData>
  <mergeCells count="2">
    <mergeCell ref="A1:C1"/>
    <mergeCell ref="A43:C43"/>
  </mergeCells>
  <printOptions horizontalCentered="1" verticalCentered="1"/>
  <pageMargins left="0.39370078740157499" right="0.39370078740157499" top="0.45" bottom="0.55000000000000004" header="0" footer="0"/>
  <pageSetup paperSize="9" scale="86"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0EE72-E7C0-49CC-B22E-DDB4767C36E0}">
  <sheetPr>
    <tabColor theme="7" tint="0.39997558519241921"/>
    <pageSetUpPr fitToPage="1"/>
  </sheetPr>
  <dimension ref="A1:L52"/>
  <sheetViews>
    <sheetView rightToLeft="1" view="pageBreakPreview" topLeftCell="B1" zoomScaleNormal="100" zoomScaleSheetLayoutView="100" workbookViewId="0">
      <selection activeCell="M14" sqref="M14"/>
    </sheetView>
  </sheetViews>
  <sheetFormatPr defaultColWidth="21.42578125" defaultRowHeight="15.75"/>
  <cols>
    <col min="1" max="1" width="23.7109375" style="17" customWidth="1"/>
    <col min="2" max="2" width="18" style="17" customWidth="1"/>
    <col min="3" max="3" width="21.28515625" style="17" customWidth="1"/>
    <col min="4" max="4" width="23.7109375" style="17" customWidth="1"/>
    <col min="5" max="5" width="20.7109375" style="17" customWidth="1"/>
    <col min="6" max="245" width="10.28515625" style="17" customWidth="1"/>
    <col min="246" max="253" width="21.42578125" style="17"/>
    <col min="254" max="257" width="23.7109375" style="17" customWidth="1"/>
    <col min="258" max="501" width="10.28515625" style="17" customWidth="1"/>
    <col min="502" max="509" width="21.42578125" style="17"/>
    <col min="510" max="513" width="23.7109375" style="17" customWidth="1"/>
    <col min="514" max="757" width="10.28515625" style="17" customWidth="1"/>
    <col min="758" max="765" width="21.42578125" style="17"/>
    <col min="766" max="769" width="23.7109375" style="17" customWidth="1"/>
    <col min="770" max="1013" width="10.28515625" style="17" customWidth="1"/>
    <col min="1014" max="1021" width="21.42578125" style="17"/>
    <col min="1022" max="1025" width="23.7109375" style="17" customWidth="1"/>
    <col min="1026" max="1269" width="10.28515625" style="17" customWidth="1"/>
    <col min="1270" max="1277" width="21.42578125" style="17"/>
    <col min="1278" max="1281" width="23.7109375" style="17" customWidth="1"/>
    <col min="1282" max="1525" width="10.28515625" style="17" customWidth="1"/>
    <col min="1526" max="1533" width="21.42578125" style="17"/>
    <col min="1534" max="1537" width="23.7109375" style="17" customWidth="1"/>
    <col min="1538" max="1781" width="10.28515625" style="17" customWidth="1"/>
    <col min="1782" max="1789" width="21.42578125" style="17"/>
    <col min="1790" max="1793" width="23.7109375" style="17" customWidth="1"/>
    <col min="1794" max="2037" width="10.28515625" style="17" customWidth="1"/>
    <col min="2038" max="2045" width="21.42578125" style="17"/>
    <col min="2046" max="2049" width="23.7109375" style="17" customWidth="1"/>
    <col min="2050" max="2293" width="10.28515625" style="17" customWidth="1"/>
    <col min="2294" max="2301" width="21.42578125" style="17"/>
    <col min="2302" max="2305" width="23.7109375" style="17" customWidth="1"/>
    <col min="2306" max="2549" width="10.28515625" style="17" customWidth="1"/>
    <col min="2550" max="2557" width="21.42578125" style="17"/>
    <col min="2558" max="2561" width="23.7109375" style="17" customWidth="1"/>
    <col min="2562" max="2805" width="10.28515625" style="17" customWidth="1"/>
    <col min="2806" max="2813" width="21.42578125" style="17"/>
    <col min="2814" max="2817" width="23.7109375" style="17" customWidth="1"/>
    <col min="2818" max="3061" width="10.28515625" style="17" customWidth="1"/>
    <col min="3062" max="3069" width="21.42578125" style="17"/>
    <col min="3070" max="3073" width="23.7109375" style="17" customWidth="1"/>
    <col min="3074" max="3317" width="10.28515625" style="17" customWidth="1"/>
    <col min="3318" max="3325" width="21.42578125" style="17"/>
    <col min="3326" max="3329" width="23.7109375" style="17" customWidth="1"/>
    <col min="3330" max="3573" width="10.28515625" style="17" customWidth="1"/>
    <col min="3574" max="3581" width="21.42578125" style="17"/>
    <col min="3582" max="3585" width="23.7109375" style="17" customWidth="1"/>
    <col min="3586" max="3829" width="10.28515625" style="17" customWidth="1"/>
    <col min="3830" max="3837" width="21.42578125" style="17"/>
    <col min="3838" max="3841" width="23.7109375" style="17" customWidth="1"/>
    <col min="3842" max="4085" width="10.28515625" style="17" customWidth="1"/>
    <col min="4086" max="4093" width="21.42578125" style="17"/>
    <col min="4094" max="4097" width="23.7109375" style="17" customWidth="1"/>
    <col min="4098" max="4341" width="10.28515625" style="17" customWidth="1"/>
    <col min="4342" max="4349" width="21.42578125" style="17"/>
    <col min="4350" max="4353" width="23.7109375" style="17" customWidth="1"/>
    <col min="4354" max="4597" width="10.28515625" style="17" customWidth="1"/>
    <col min="4598" max="4605" width="21.42578125" style="17"/>
    <col min="4606" max="4609" width="23.7109375" style="17" customWidth="1"/>
    <col min="4610" max="4853" width="10.28515625" style="17" customWidth="1"/>
    <col min="4854" max="4861" width="21.42578125" style="17"/>
    <col min="4862" max="4865" width="23.7109375" style="17" customWidth="1"/>
    <col min="4866" max="5109" width="10.28515625" style="17" customWidth="1"/>
    <col min="5110" max="5117" width="21.42578125" style="17"/>
    <col min="5118" max="5121" width="23.7109375" style="17" customWidth="1"/>
    <col min="5122" max="5365" width="10.28515625" style="17" customWidth="1"/>
    <col min="5366" max="5373" width="21.42578125" style="17"/>
    <col min="5374" max="5377" width="23.7109375" style="17" customWidth="1"/>
    <col min="5378" max="5621" width="10.28515625" style="17" customWidth="1"/>
    <col min="5622" max="5629" width="21.42578125" style="17"/>
    <col min="5630" max="5633" width="23.7109375" style="17" customWidth="1"/>
    <col min="5634" max="5877" width="10.28515625" style="17" customWidth="1"/>
    <col min="5878" max="5885" width="21.42578125" style="17"/>
    <col min="5886" max="5889" width="23.7109375" style="17" customWidth="1"/>
    <col min="5890" max="6133" width="10.28515625" style="17" customWidth="1"/>
    <col min="6134" max="6141" width="21.42578125" style="17"/>
    <col min="6142" max="6145" width="23.7109375" style="17" customWidth="1"/>
    <col min="6146" max="6389" width="10.28515625" style="17" customWidth="1"/>
    <col min="6390" max="6397" width="21.42578125" style="17"/>
    <col min="6398" max="6401" width="23.7109375" style="17" customWidth="1"/>
    <col min="6402" max="6645" width="10.28515625" style="17" customWidth="1"/>
    <col min="6646" max="6653" width="21.42578125" style="17"/>
    <col min="6654" max="6657" width="23.7109375" style="17" customWidth="1"/>
    <col min="6658" max="6901" width="10.28515625" style="17" customWidth="1"/>
    <col min="6902" max="6909" width="21.42578125" style="17"/>
    <col min="6910" max="6913" width="23.7109375" style="17" customWidth="1"/>
    <col min="6914" max="7157" width="10.28515625" style="17" customWidth="1"/>
    <col min="7158" max="7165" width="21.42578125" style="17"/>
    <col min="7166" max="7169" width="23.7109375" style="17" customWidth="1"/>
    <col min="7170" max="7413" width="10.28515625" style="17" customWidth="1"/>
    <col min="7414" max="7421" width="21.42578125" style="17"/>
    <col min="7422" max="7425" width="23.7109375" style="17" customWidth="1"/>
    <col min="7426" max="7669" width="10.28515625" style="17" customWidth="1"/>
    <col min="7670" max="7677" width="21.42578125" style="17"/>
    <col min="7678" max="7681" width="23.7109375" style="17" customWidth="1"/>
    <col min="7682" max="7925" width="10.28515625" style="17" customWidth="1"/>
    <col min="7926" max="7933" width="21.42578125" style="17"/>
    <col min="7934" max="7937" width="23.7109375" style="17" customWidth="1"/>
    <col min="7938" max="8181" width="10.28515625" style="17" customWidth="1"/>
    <col min="8182" max="8189" width="21.42578125" style="17"/>
    <col min="8190" max="8193" width="23.7109375" style="17" customWidth="1"/>
    <col min="8194" max="8437" width="10.28515625" style="17" customWidth="1"/>
    <col min="8438" max="8445" width="21.42578125" style="17"/>
    <col min="8446" max="8449" width="23.7109375" style="17" customWidth="1"/>
    <col min="8450" max="8693" width="10.28515625" style="17" customWidth="1"/>
    <col min="8694" max="8701" width="21.42578125" style="17"/>
    <col min="8702" max="8705" width="23.7109375" style="17" customWidth="1"/>
    <col min="8706" max="8949" width="10.28515625" style="17" customWidth="1"/>
    <col min="8950" max="8957" width="21.42578125" style="17"/>
    <col min="8958" max="8961" width="23.7109375" style="17" customWidth="1"/>
    <col min="8962" max="9205" width="10.28515625" style="17" customWidth="1"/>
    <col min="9206" max="9213" width="21.42578125" style="17"/>
    <col min="9214" max="9217" width="23.7109375" style="17" customWidth="1"/>
    <col min="9218" max="9461" width="10.28515625" style="17" customWidth="1"/>
    <col min="9462" max="9469" width="21.42578125" style="17"/>
    <col min="9470" max="9473" width="23.7109375" style="17" customWidth="1"/>
    <col min="9474" max="9717" width="10.28515625" style="17" customWidth="1"/>
    <col min="9718" max="9725" width="21.42578125" style="17"/>
    <col min="9726" max="9729" width="23.7109375" style="17" customWidth="1"/>
    <col min="9730" max="9973" width="10.28515625" style="17" customWidth="1"/>
    <col min="9974" max="9981" width="21.42578125" style="17"/>
    <col min="9982" max="9985" width="23.7109375" style="17" customWidth="1"/>
    <col min="9986" max="10229" width="10.28515625" style="17" customWidth="1"/>
    <col min="10230" max="10237" width="21.42578125" style="17"/>
    <col min="10238" max="10241" width="23.7109375" style="17" customWidth="1"/>
    <col min="10242" max="10485" width="10.28515625" style="17" customWidth="1"/>
    <col min="10486" max="10493" width="21.42578125" style="17"/>
    <col min="10494" max="10497" width="23.7109375" style="17" customWidth="1"/>
    <col min="10498" max="10741" width="10.28515625" style="17" customWidth="1"/>
    <col min="10742" max="10749" width="21.42578125" style="17"/>
    <col min="10750" max="10753" width="23.7109375" style="17" customWidth="1"/>
    <col min="10754" max="10997" width="10.28515625" style="17" customWidth="1"/>
    <col min="10998" max="11005" width="21.42578125" style="17"/>
    <col min="11006" max="11009" width="23.7109375" style="17" customWidth="1"/>
    <col min="11010" max="11253" width="10.28515625" style="17" customWidth="1"/>
    <col min="11254" max="11261" width="21.42578125" style="17"/>
    <col min="11262" max="11265" width="23.7109375" style="17" customWidth="1"/>
    <col min="11266" max="11509" width="10.28515625" style="17" customWidth="1"/>
    <col min="11510" max="11517" width="21.42578125" style="17"/>
    <col min="11518" max="11521" width="23.7109375" style="17" customWidth="1"/>
    <col min="11522" max="11765" width="10.28515625" style="17" customWidth="1"/>
    <col min="11766" max="11773" width="21.42578125" style="17"/>
    <col min="11774" max="11777" width="23.7109375" style="17" customWidth="1"/>
    <col min="11778" max="12021" width="10.28515625" style="17" customWidth="1"/>
    <col min="12022" max="12029" width="21.42578125" style="17"/>
    <col min="12030" max="12033" width="23.7109375" style="17" customWidth="1"/>
    <col min="12034" max="12277" width="10.28515625" style="17" customWidth="1"/>
    <col min="12278" max="12285" width="21.42578125" style="17"/>
    <col min="12286" max="12289" width="23.7109375" style="17" customWidth="1"/>
    <col min="12290" max="12533" width="10.28515625" style="17" customWidth="1"/>
    <col min="12534" max="12541" width="21.42578125" style="17"/>
    <col min="12542" max="12545" width="23.7109375" style="17" customWidth="1"/>
    <col min="12546" max="12789" width="10.28515625" style="17" customWidth="1"/>
    <col min="12790" max="12797" width="21.42578125" style="17"/>
    <col min="12798" max="12801" width="23.7109375" style="17" customWidth="1"/>
    <col min="12802" max="13045" width="10.28515625" style="17" customWidth="1"/>
    <col min="13046" max="13053" width="21.42578125" style="17"/>
    <col min="13054" max="13057" width="23.7109375" style="17" customWidth="1"/>
    <col min="13058" max="13301" width="10.28515625" style="17" customWidth="1"/>
    <col min="13302" max="13309" width="21.42578125" style="17"/>
    <col min="13310" max="13313" width="23.7109375" style="17" customWidth="1"/>
    <col min="13314" max="13557" width="10.28515625" style="17" customWidth="1"/>
    <col min="13558" max="13565" width="21.42578125" style="17"/>
    <col min="13566" max="13569" width="23.7109375" style="17" customWidth="1"/>
    <col min="13570" max="13813" width="10.28515625" style="17" customWidth="1"/>
    <col min="13814" max="13821" width="21.42578125" style="17"/>
    <col min="13822" max="13825" width="23.7109375" style="17" customWidth="1"/>
    <col min="13826" max="14069" width="10.28515625" style="17" customWidth="1"/>
    <col min="14070" max="14077" width="21.42578125" style="17"/>
    <col min="14078" max="14081" width="23.7109375" style="17" customWidth="1"/>
    <col min="14082" max="14325" width="10.28515625" style="17" customWidth="1"/>
    <col min="14326" max="14333" width="21.42578125" style="17"/>
    <col min="14334" max="14337" width="23.7109375" style="17" customWidth="1"/>
    <col min="14338" max="14581" width="10.28515625" style="17" customWidth="1"/>
    <col min="14582" max="14589" width="21.42578125" style="17"/>
    <col min="14590" max="14593" width="23.7109375" style="17" customWidth="1"/>
    <col min="14594" max="14837" width="10.28515625" style="17" customWidth="1"/>
    <col min="14838" max="14845" width="21.42578125" style="17"/>
    <col min="14846" max="14849" width="23.7109375" style="17" customWidth="1"/>
    <col min="14850" max="15093" width="10.28515625" style="17" customWidth="1"/>
    <col min="15094" max="15101" width="21.42578125" style="17"/>
    <col min="15102" max="15105" width="23.7109375" style="17" customWidth="1"/>
    <col min="15106" max="15349" width="10.28515625" style="17" customWidth="1"/>
    <col min="15350" max="15357" width="21.42578125" style="17"/>
    <col min="15358" max="15361" width="23.7109375" style="17" customWidth="1"/>
    <col min="15362" max="15605" width="10.28515625" style="17" customWidth="1"/>
    <col min="15606" max="15613" width="21.42578125" style="17"/>
    <col min="15614" max="15617" width="23.7109375" style="17" customWidth="1"/>
    <col min="15618" max="15861" width="10.28515625" style="17" customWidth="1"/>
    <col min="15862" max="15869" width="21.42578125" style="17"/>
    <col min="15870" max="15873" width="23.7109375" style="17" customWidth="1"/>
    <col min="15874" max="16117" width="10.28515625" style="17" customWidth="1"/>
    <col min="16118" max="16125" width="21.42578125" style="17"/>
    <col min="16126" max="16129" width="23.7109375" style="17" customWidth="1"/>
    <col min="16130" max="16373" width="10.28515625" style="17" customWidth="1"/>
    <col min="16374" max="16384" width="21.42578125" style="17"/>
  </cols>
  <sheetData>
    <row r="1" spans="1:12" ht="33.75" customHeight="1" thickBot="1">
      <c r="A1" s="861" t="s">
        <v>419</v>
      </c>
      <c r="B1" s="861"/>
      <c r="C1" s="861"/>
      <c r="D1" s="861"/>
      <c r="E1" s="861"/>
      <c r="F1" s="15"/>
    </row>
    <row r="2" spans="1:12" ht="47.25" customHeight="1" thickBot="1">
      <c r="A2" s="52" t="s">
        <v>68</v>
      </c>
      <c r="B2" s="52" t="s">
        <v>40</v>
      </c>
      <c r="C2" s="52" t="s">
        <v>296</v>
      </c>
      <c r="D2" s="52" t="s">
        <v>418</v>
      </c>
      <c r="E2" s="52" t="s">
        <v>186</v>
      </c>
    </row>
    <row r="3" spans="1:12" ht="21" customHeight="1">
      <c r="A3" s="2">
        <v>1396</v>
      </c>
      <c r="B3" s="3">
        <f t="shared" ref="B3:B42" si="0">C3+D3+E3</f>
        <v>44867</v>
      </c>
      <c r="C3" s="153">
        <v>42579</v>
      </c>
      <c r="D3" s="153">
        <v>2255</v>
      </c>
      <c r="E3" s="153">
        <v>33</v>
      </c>
    </row>
    <row r="4" spans="1:12" ht="21" customHeight="1">
      <c r="A4" s="2">
        <v>1397</v>
      </c>
      <c r="B4" s="153">
        <f t="shared" si="0"/>
        <v>107331</v>
      </c>
      <c r="C4" s="153">
        <v>104426</v>
      </c>
      <c r="D4" s="153">
        <v>2805</v>
      </c>
      <c r="E4" s="153">
        <v>100</v>
      </c>
      <c r="F4" s="110"/>
      <c r="G4" s="110"/>
      <c r="H4" s="110"/>
      <c r="L4" s="144"/>
    </row>
    <row r="5" spans="1:12" ht="21" customHeight="1">
      <c r="A5" s="2">
        <v>1398</v>
      </c>
      <c r="B5" s="153">
        <f t="shared" si="0"/>
        <v>121854</v>
      </c>
      <c r="C5" s="153">
        <v>119101</v>
      </c>
      <c r="D5" s="153">
        <v>2655</v>
      </c>
      <c r="E5" s="153">
        <v>98</v>
      </c>
      <c r="F5" s="110"/>
      <c r="G5" s="110"/>
      <c r="H5" s="110"/>
      <c r="L5" s="144"/>
    </row>
    <row r="6" spans="1:12" ht="21" customHeight="1">
      <c r="A6" s="2">
        <v>1399</v>
      </c>
      <c r="B6" s="153">
        <f t="shared" si="0"/>
        <v>142758</v>
      </c>
      <c r="C6" s="153">
        <v>140090</v>
      </c>
      <c r="D6" s="153">
        <v>2572</v>
      </c>
      <c r="E6" s="153">
        <v>96</v>
      </c>
      <c r="F6" s="110"/>
      <c r="G6" s="110"/>
      <c r="H6" s="110"/>
      <c r="L6" s="144"/>
    </row>
    <row r="7" spans="1:12" ht="21" customHeight="1">
      <c r="A7" s="2">
        <v>1400</v>
      </c>
      <c r="B7" s="153">
        <v>168641</v>
      </c>
      <c r="C7" s="153">
        <v>166013</v>
      </c>
      <c r="D7" s="153">
        <v>2534</v>
      </c>
      <c r="E7" s="153">
        <v>94</v>
      </c>
      <c r="F7" s="110"/>
      <c r="G7" s="110"/>
      <c r="H7" s="110"/>
      <c r="L7" s="144"/>
    </row>
    <row r="8" spans="1:12" ht="21" customHeight="1">
      <c r="A8" s="2">
        <v>1401</v>
      </c>
      <c r="B8" s="153">
        <v>192305</v>
      </c>
      <c r="C8" s="153">
        <v>189756</v>
      </c>
      <c r="D8" s="153">
        <v>2458</v>
      </c>
      <c r="E8" s="153">
        <v>91</v>
      </c>
      <c r="F8" s="110"/>
      <c r="G8" s="110"/>
      <c r="H8" s="110"/>
      <c r="L8" s="144"/>
    </row>
    <row r="9" spans="1:12" ht="21" customHeight="1" thickBot="1">
      <c r="A9" s="2">
        <v>1402</v>
      </c>
      <c r="B9" s="153">
        <f t="shared" ref="B9:D9" si="1">SUM(B10:B42)</f>
        <v>203106</v>
      </c>
      <c r="C9" s="153">
        <f t="shared" si="1"/>
        <v>200629</v>
      </c>
      <c r="D9" s="153">
        <f t="shared" si="1"/>
        <v>2387</v>
      </c>
      <c r="E9" s="153">
        <f>SUM(E10:E42)</f>
        <v>90</v>
      </c>
      <c r="F9" s="110"/>
      <c r="G9" s="110"/>
      <c r="H9" s="110"/>
      <c r="L9" s="144"/>
    </row>
    <row r="10" spans="1:12" ht="21" customHeight="1" thickBot="1">
      <c r="A10" s="5" t="s">
        <v>41</v>
      </c>
      <c r="B10" s="706">
        <f t="shared" si="0"/>
        <v>10047</v>
      </c>
      <c r="C10" s="540">
        <v>9729</v>
      </c>
      <c r="D10" s="541">
        <v>318</v>
      </c>
      <c r="E10" s="540">
        <v>0</v>
      </c>
      <c r="F10" s="110"/>
      <c r="G10" s="110">
        <f>B10-'7'!J10</f>
        <v>0</v>
      </c>
      <c r="H10" s="110"/>
      <c r="L10" s="144"/>
    </row>
    <row r="11" spans="1:12" ht="21" customHeight="1" thickBot="1">
      <c r="A11" s="6" t="s">
        <v>42</v>
      </c>
      <c r="B11" s="539">
        <f t="shared" si="0"/>
        <v>4556</v>
      </c>
      <c r="C11" s="540">
        <v>4303</v>
      </c>
      <c r="D11" s="541">
        <v>253</v>
      </c>
      <c r="E11" s="540">
        <v>0</v>
      </c>
      <c r="F11" s="110"/>
      <c r="G11" s="110">
        <f>B11-'7'!J11</f>
        <v>0</v>
      </c>
      <c r="H11" s="110"/>
      <c r="L11" s="144"/>
    </row>
    <row r="12" spans="1:12" ht="21" customHeight="1" thickBot="1">
      <c r="A12" s="6" t="s">
        <v>43</v>
      </c>
      <c r="B12" s="539">
        <f t="shared" si="0"/>
        <v>2127</v>
      </c>
      <c r="C12" s="540">
        <v>2051</v>
      </c>
      <c r="D12" s="541">
        <v>76</v>
      </c>
      <c r="E12" s="540">
        <v>0</v>
      </c>
      <c r="F12" s="110"/>
      <c r="G12" s="110">
        <f>B12-'7'!J12</f>
        <v>0</v>
      </c>
      <c r="H12" s="110"/>
      <c r="L12" s="144"/>
    </row>
    <row r="13" spans="1:12" ht="21" customHeight="1" thickBot="1">
      <c r="A13" s="6" t="s">
        <v>0</v>
      </c>
      <c r="B13" s="539">
        <f t="shared" si="0"/>
        <v>15202</v>
      </c>
      <c r="C13" s="540">
        <v>15191</v>
      </c>
      <c r="D13" s="541">
        <v>11</v>
      </c>
      <c r="E13" s="540">
        <v>0</v>
      </c>
      <c r="F13" s="110"/>
      <c r="G13" s="110">
        <f>B13-'7'!J13</f>
        <v>0</v>
      </c>
      <c r="H13" s="110"/>
      <c r="L13" s="144"/>
    </row>
    <row r="14" spans="1:12" ht="21" customHeight="1" thickBot="1">
      <c r="A14" s="6" t="s">
        <v>33</v>
      </c>
      <c r="B14" s="539">
        <f t="shared" si="0"/>
        <v>5119</v>
      </c>
      <c r="C14" s="540">
        <v>5093</v>
      </c>
      <c r="D14" s="541">
        <v>26</v>
      </c>
      <c r="E14" s="540">
        <v>0</v>
      </c>
      <c r="F14" s="110"/>
      <c r="G14" s="110">
        <f>B14-'7'!J14</f>
        <v>0</v>
      </c>
      <c r="H14" s="110"/>
      <c r="L14" s="144"/>
    </row>
    <row r="15" spans="1:12" ht="21" customHeight="1" thickBot="1">
      <c r="A15" s="6" t="s">
        <v>44</v>
      </c>
      <c r="B15" s="539">
        <f t="shared" si="0"/>
        <v>578</v>
      </c>
      <c r="C15" s="540">
        <v>578</v>
      </c>
      <c r="D15" s="541">
        <v>0</v>
      </c>
      <c r="E15" s="540">
        <v>0</v>
      </c>
      <c r="F15" s="110"/>
      <c r="G15" s="110">
        <f>B15-'7'!J15</f>
        <v>0</v>
      </c>
      <c r="H15" s="110"/>
      <c r="L15" s="144"/>
    </row>
    <row r="16" spans="1:12" ht="21" customHeight="1" thickBot="1">
      <c r="A16" s="6" t="s">
        <v>1</v>
      </c>
      <c r="B16" s="539">
        <f t="shared" si="0"/>
        <v>2265</v>
      </c>
      <c r="C16" s="540">
        <v>2260</v>
      </c>
      <c r="D16" s="541">
        <v>5</v>
      </c>
      <c r="E16" s="540">
        <v>0</v>
      </c>
      <c r="F16" s="110"/>
      <c r="G16" s="110">
        <f>B16-'7'!J16</f>
        <v>0</v>
      </c>
      <c r="H16" s="110"/>
      <c r="L16" s="144"/>
    </row>
    <row r="17" spans="1:12" ht="21" customHeight="1" thickBot="1">
      <c r="A17" s="6" t="s">
        <v>45</v>
      </c>
      <c r="B17" s="539">
        <f t="shared" si="0"/>
        <v>2024</v>
      </c>
      <c r="C17" s="540">
        <v>2021</v>
      </c>
      <c r="D17" s="541">
        <v>3</v>
      </c>
      <c r="E17" s="540">
        <v>0</v>
      </c>
      <c r="F17" s="110"/>
      <c r="G17" s="110">
        <f>B17-'7'!J17</f>
        <v>0</v>
      </c>
      <c r="H17" s="110"/>
      <c r="L17" s="144"/>
    </row>
    <row r="18" spans="1:12" ht="21" customHeight="1" thickBot="1">
      <c r="A18" s="6" t="s">
        <v>46</v>
      </c>
      <c r="B18" s="539">
        <f t="shared" si="0"/>
        <v>1224</v>
      </c>
      <c r="C18" s="540">
        <v>1038</v>
      </c>
      <c r="D18" s="541">
        <v>186</v>
      </c>
      <c r="E18" s="540">
        <v>0</v>
      </c>
      <c r="F18" s="110"/>
      <c r="G18" s="110">
        <f>B18-'7'!J18</f>
        <v>0</v>
      </c>
      <c r="H18" s="110"/>
      <c r="L18" s="144"/>
    </row>
    <row r="19" spans="1:12" ht="21" customHeight="1" thickBot="1">
      <c r="A19" s="6" t="s">
        <v>47</v>
      </c>
      <c r="B19" s="539">
        <f t="shared" si="0"/>
        <v>13963</v>
      </c>
      <c r="C19" s="540">
        <v>13572</v>
      </c>
      <c r="D19" s="541">
        <v>391</v>
      </c>
      <c r="E19" s="540">
        <v>0</v>
      </c>
      <c r="F19" s="110"/>
      <c r="G19" s="110">
        <f>B19-'7'!J19</f>
        <v>0</v>
      </c>
      <c r="H19" s="110"/>
      <c r="L19" s="144"/>
    </row>
    <row r="20" spans="1:12" ht="21" customHeight="1" thickBot="1">
      <c r="A20" s="6" t="s">
        <v>28</v>
      </c>
      <c r="B20" s="539">
        <f t="shared" si="0"/>
        <v>1406</v>
      </c>
      <c r="C20" s="540">
        <v>1282</v>
      </c>
      <c r="D20" s="541">
        <v>124</v>
      </c>
      <c r="E20" s="540">
        <v>0</v>
      </c>
      <c r="F20" s="110"/>
      <c r="G20" s="110">
        <f>B20-'7'!J20</f>
        <v>0</v>
      </c>
      <c r="H20" s="110"/>
      <c r="L20" s="144"/>
    </row>
    <row r="21" spans="1:12" ht="21" customHeight="1" thickBot="1">
      <c r="A21" s="6" t="s">
        <v>2</v>
      </c>
      <c r="B21" s="539">
        <f t="shared" si="0"/>
        <v>9299</v>
      </c>
      <c r="C21" s="540">
        <v>9291</v>
      </c>
      <c r="D21" s="541">
        <v>8</v>
      </c>
      <c r="E21" s="540">
        <v>0</v>
      </c>
      <c r="F21" s="110"/>
      <c r="G21" s="110">
        <f>B21-'7'!J21</f>
        <v>0</v>
      </c>
      <c r="H21" s="110"/>
      <c r="L21" s="144"/>
    </row>
    <row r="22" spans="1:12" ht="21" customHeight="1" thickBot="1">
      <c r="A22" s="6" t="s">
        <v>3</v>
      </c>
      <c r="B22" s="539">
        <f t="shared" si="0"/>
        <v>2786</v>
      </c>
      <c r="C22" s="540">
        <v>2756</v>
      </c>
      <c r="D22" s="541">
        <v>30</v>
      </c>
      <c r="E22" s="540">
        <v>0</v>
      </c>
      <c r="F22" s="110"/>
      <c r="G22" s="110">
        <f>B22-'7'!J22</f>
        <v>0</v>
      </c>
      <c r="H22" s="110"/>
      <c r="L22" s="144"/>
    </row>
    <row r="23" spans="1:12" ht="21" customHeight="1" thickBot="1">
      <c r="A23" s="6" t="s">
        <v>4</v>
      </c>
      <c r="B23" s="539">
        <f t="shared" si="0"/>
        <v>1659</v>
      </c>
      <c r="C23" s="540">
        <v>1658</v>
      </c>
      <c r="D23" s="541">
        <v>1</v>
      </c>
      <c r="E23" s="540">
        <v>0</v>
      </c>
      <c r="F23" s="110"/>
      <c r="G23" s="110">
        <f>B23-'7'!J23</f>
        <v>0</v>
      </c>
      <c r="H23" s="110"/>
      <c r="L23" s="144"/>
    </row>
    <row r="24" spans="1:12" ht="21" customHeight="1" thickBot="1">
      <c r="A24" s="6" t="s">
        <v>48</v>
      </c>
      <c r="B24" s="539">
        <f t="shared" si="0"/>
        <v>1045</v>
      </c>
      <c r="C24" s="540">
        <v>1044</v>
      </c>
      <c r="D24" s="541">
        <v>1</v>
      </c>
      <c r="E24" s="540">
        <v>0</v>
      </c>
      <c r="F24" s="110"/>
      <c r="G24" s="110">
        <f>B24-'7'!J24</f>
        <v>0</v>
      </c>
      <c r="H24" s="110"/>
      <c r="L24" s="144"/>
    </row>
    <row r="25" spans="1:12" ht="21" customHeight="1" thickBot="1">
      <c r="A25" s="6" t="s">
        <v>49</v>
      </c>
      <c r="B25" s="539">
        <f t="shared" si="0"/>
        <v>23912</v>
      </c>
      <c r="C25" s="540">
        <v>23912</v>
      </c>
      <c r="D25" s="541">
        <v>0</v>
      </c>
      <c r="E25" s="540">
        <v>0</v>
      </c>
      <c r="F25" s="110"/>
      <c r="G25" s="110">
        <f>B25-'7'!J25</f>
        <v>0</v>
      </c>
      <c r="H25" s="110"/>
      <c r="L25" s="144"/>
    </row>
    <row r="26" spans="1:12" ht="21" customHeight="1" thickBot="1">
      <c r="A26" s="6" t="s">
        <v>50</v>
      </c>
      <c r="B26" s="539">
        <f t="shared" si="0"/>
        <v>15886</v>
      </c>
      <c r="C26" s="540">
        <v>15648</v>
      </c>
      <c r="D26" s="541">
        <v>238</v>
      </c>
      <c r="E26" s="540">
        <v>0</v>
      </c>
      <c r="F26" s="110"/>
      <c r="G26" s="110">
        <f>B26-'7'!J26</f>
        <v>0</v>
      </c>
      <c r="H26" s="110"/>
      <c r="L26" s="144"/>
    </row>
    <row r="27" spans="1:12" ht="21" customHeight="1" thickBot="1">
      <c r="A27" s="6" t="s">
        <v>51</v>
      </c>
      <c r="B27" s="539">
        <f t="shared" si="0"/>
        <v>25593</v>
      </c>
      <c r="C27" s="540">
        <v>25593</v>
      </c>
      <c r="D27" s="541">
        <v>0</v>
      </c>
      <c r="E27" s="540">
        <v>0</v>
      </c>
      <c r="F27" s="110"/>
      <c r="G27" s="110">
        <f>B27-'7'!J27</f>
        <v>0</v>
      </c>
      <c r="H27" s="110"/>
      <c r="L27" s="144"/>
    </row>
    <row r="28" spans="1:12" ht="21" customHeight="1" thickBot="1">
      <c r="A28" s="6" t="s">
        <v>5</v>
      </c>
      <c r="B28" s="539">
        <f t="shared" si="0"/>
        <v>11040</v>
      </c>
      <c r="C28" s="540">
        <v>11000</v>
      </c>
      <c r="D28" s="541">
        <v>37</v>
      </c>
      <c r="E28" s="540">
        <v>3</v>
      </c>
      <c r="F28" s="110"/>
      <c r="G28" s="110">
        <f>B28-'7'!J28</f>
        <v>0</v>
      </c>
      <c r="H28" s="110"/>
      <c r="L28" s="144"/>
    </row>
    <row r="29" spans="1:12" ht="21" customHeight="1" thickBot="1">
      <c r="A29" s="6" t="s">
        <v>52</v>
      </c>
      <c r="B29" s="539">
        <f t="shared" si="0"/>
        <v>4151</v>
      </c>
      <c r="C29" s="540">
        <v>4150</v>
      </c>
      <c r="D29" s="541">
        <v>1</v>
      </c>
      <c r="E29" s="540">
        <v>0</v>
      </c>
      <c r="F29" s="110"/>
      <c r="G29" s="110">
        <f>B29-'7'!J29</f>
        <v>0</v>
      </c>
      <c r="H29" s="110"/>
      <c r="L29" s="144"/>
    </row>
    <row r="30" spans="1:12" ht="21" customHeight="1" thickBot="1">
      <c r="A30" s="6" t="s">
        <v>6</v>
      </c>
      <c r="B30" s="539">
        <f t="shared" si="0"/>
        <v>3623</v>
      </c>
      <c r="C30" s="540">
        <v>3483</v>
      </c>
      <c r="D30" s="541">
        <v>140</v>
      </c>
      <c r="E30" s="540">
        <v>0</v>
      </c>
      <c r="F30" s="110"/>
      <c r="G30" s="110">
        <f>B30-'7'!J30</f>
        <v>0</v>
      </c>
      <c r="H30" s="110"/>
      <c r="L30" s="144"/>
    </row>
    <row r="31" spans="1:12" ht="21" customHeight="1" thickBot="1">
      <c r="A31" s="6" t="s">
        <v>53</v>
      </c>
      <c r="B31" s="539">
        <f t="shared" si="0"/>
        <v>3659</v>
      </c>
      <c r="C31" s="540">
        <v>3336</v>
      </c>
      <c r="D31" s="541">
        <v>323</v>
      </c>
      <c r="E31" s="540">
        <v>0</v>
      </c>
      <c r="F31" s="110"/>
      <c r="G31" s="110">
        <f>B31-'7'!J31</f>
        <v>0</v>
      </c>
      <c r="H31" s="110"/>
      <c r="L31" s="144"/>
    </row>
    <row r="32" spans="1:12" ht="21" customHeight="1" thickBot="1">
      <c r="A32" s="6" t="s">
        <v>54</v>
      </c>
      <c r="B32" s="539">
        <f t="shared" si="0"/>
        <v>4308</v>
      </c>
      <c r="C32" s="540">
        <v>4299</v>
      </c>
      <c r="D32" s="541">
        <v>9</v>
      </c>
      <c r="E32" s="540">
        <v>0</v>
      </c>
      <c r="F32" s="110"/>
      <c r="G32" s="110">
        <f>B32-'7'!J32</f>
        <v>0</v>
      </c>
      <c r="H32" s="110"/>
      <c r="L32" s="144"/>
    </row>
    <row r="33" spans="1:12" ht="21" customHeight="1" thickBot="1">
      <c r="A33" s="6" t="s">
        <v>55</v>
      </c>
      <c r="B33" s="539">
        <f t="shared" si="0"/>
        <v>1929</v>
      </c>
      <c r="C33" s="540">
        <v>1928</v>
      </c>
      <c r="D33" s="541">
        <v>1</v>
      </c>
      <c r="E33" s="540">
        <v>0</v>
      </c>
      <c r="F33" s="110"/>
      <c r="G33" s="110">
        <f>B33-'7'!J33</f>
        <v>0</v>
      </c>
      <c r="H33" s="110"/>
      <c r="L33" s="144"/>
    </row>
    <row r="34" spans="1:12" ht="21" customHeight="1" thickBot="1">
      <c r="A34" s="6" t="s">
        <v>56</v>
      </c>
      <c r="B34" s="539">
        <f t="shared" si="0"/>
        <v>927</v>
      </c>
      <c r="C34" s="540">
        <v>927</v>
      </c>
      <c r="D34" s="541">
        <v>0</v>
      </c>
      <c r="E34" s="540">
        <v>0</v>
      </c>
      <c r="F34" s="110"/>
      <c r="G34" s="110">
        <f>B34-'7'!J34</f>
        <v>0</v>
      </c>
      <c r="H34" s="110"/>
      <c r="L34" s="144"/>
    </row>
    <row r="35" spans="1:12" ht="21" customHeight="1" thickBot="1">
      <c r="A35" s="6" t="s">
        <v>7</v>
      </c>
      <c r="B35" s="539">
        <f t="shared" si="0"/>
        <v>3992</v>
      </c>
      <c r="C35" s="540">
        <v>3860</v>
      </c>
      <c r="D35" s="541">
        <v>45</v>
      </c>
      <c r="E35" s="540">
        <v>87</v>
      </c>
      <c r="F35" s="110"/>
      <c r="G35" s="110">
        <f>B35-'7'!J35</f>
        <v>0</v>
      </c>
      <c r="H35" s="110"/>
      <c r="L35" s="144"/>
    </row>
    <row r="36" spans="1:12" ht="21" customHeight="1" thickBot="1">
      <c r="A36" s="6" t="s">
        <v>57</v>
      </c>
      <c r="B36" s="539">
        <f t="shared" si="0"/>
        <v>3848</v>
      </c>
      <c r="C36" s="540">
        <v>3800</v>
      </c>
      <c r="D36" s="541">
        <v>48</v>
      </c>
      <c r="E36" s="540">
        <v>0</v>
      </c>
      <c r="F36" s="110"/>
      <c r="G36" s="110">
        <f>B36-'7'!J36</f>
        <v>0</v>
      </c>
      <c r="H36" s="110"/>
      <c r="L36" s="144"/>
    </row>
    <row r="37" spans="1:12" ht="21" customHeight="1" thickBot="1">
      <c r="A37" s="6" t="s">
        <v>8</v>
      </c>
      <c r="B37" s="539">
        <f t="shared" si="0"/>
        <v>2396</v>
      </c>
      <c r="C37" s="540">
        <v>2395</v>
      </c>
      <c r="D37" s="541">
        <v>1</v>
      </c>
      <c r="E37" s="540">
        <v>0</v>
      </c>
      <c r="F37" s="110"/>
      <c r="G37" s="110">
        <f>B37-'7'!J37</f>
        <v>0</v>
      </c>
      <c r="H37" s="110"/>
      <c r="L37" s="144"/>
    </row>
    <row r="38" spans="1:12" ht="21" customHeight="1" thickBot="1">
      <c r="A38" s="6" t="s">
        <v>9</v>
      </c>
      <c r="B38" s="539">
        <f t="shared" si="0"/>
        <v>10123</v>
      </c>
      <c r="C38" s="540">
        <v>10111</v>
      </c>
      <c r="D38" s="541">
        <v>12</v>
      </c>
      <c r="E38" s="540">
        <v>0</v>
      </c>
      <c r="F38" s="110"/>
      <c r="G38" s="110">
        <f>B38-'7'!J38</f>
        <v>0</v>
      </c>
      <c r="H38" s="110"/>
      <c r="L38" s="144"/>
    </row>
    <row r="39" spans="1:12" ht="21" customHeight="1" thickBot="1">
      <c r="A39" s="6" t="s">
        <v>58</v>
      </c>
      <c r="B39" s="539">
        <f t="shared" si="0"/>
        <v>5344</v>
      </c>
      <c r="C39" s="540">
        <v>5342</v>
      </c>
      <c r="D39" s="541">
        <v>2</v>
      </c>
      <c r="E39" s="540">
        <v>0</v>
      </c>
      <c r="F39" s="110"/>
      <c r="G39" s="110">
        <f>B39-'7'!J39</f>
        <v>0</v>
      </c>
      <c r="H39" s="110"/>
    </row>
    <row r="40" spans="1:12" ht="21" customHeight="1" thickBot="1">
      <c r="A40" s="6" t="s">
        <v>10</v>
      </c>
      <c r="B40" s="539">
        <f t="shared" si="0"/>
        <v>2850</v>
      </c>
      <c r="C40" s="540">
        <v>2842</v>
      </c>
      <c r="D40" s="541">
        <v>8</v>
      </c>
      <c r="E40" s="540">
        <v>0</v>
      </c>
      <c r="F40" s="110"/>
      <c r="G40" s="110">
        <f>B40-'7'!J40</f>
        <v>0</v>
      </c>
      <c r="H40" s="110"/>
    </row>
    <row r="41" spans="1:12" ht="21" customHeight="1" thickBot="1">
      <c r="A41" s="6" t="s">
        <v>11</v>
      </c>
      <c r="B41" s="539">
        <f t="shared" si="0"/>
        <v>2355</v>
      </c>
      <c r="C41" s="540">
        <v>2266</v>
      </c>
      <c r="D41" s="541">
        <v>89</v>
      </c>
      <c r="E41" s="540">
        <v>0</v>
      </c>
      <c r="F41" s="110"/>
      <c r="G41" s="110">
        <f>B41-'7'!J41</f>
        <v>0</v>
      </c>
      <c r="H41" s="110"/>
    </row>
    <row r="42" spans="1:12" ht="21" customHeight="1" thickBot="1">
      <c r="A42" s="6" t="s">
        <v>59</v>
      </c>
      <c r="B42" s="539">
        <f t="shared" si="0"/>
        <v>3870</v>
      </c>
      <c r="C42" s="540">
        <v>3870</v>
      </c>
      <c r="D42" s="541">
        <v>0</v>
      </c>
      <c r="E42" s="540">
        <v>0</v>
      </c>
      <c r="F42" s="110"/>
      <c r="G42" s="110">
        <f>B42-'7'!J42</f>
        <v>0</v>
      </c>
      <c r="H42" s="110"/>
    </row>
    <row r="43" spans="1:12">
      <c r="A43" s="901"/>
      <c r="B43" s="902"/>
      <c r="C43" s="902"/>
      <c r="D43" s="902"/>
      <c r="E43" s="738"/>
      <c r="F43" s="110"/>
      <c r="G43" s="110"/>
      <c r="H43" s="110"/>
    </row>
    <row r="44" spans="1:12">
      <c r="B44" s="110"/>
      <c r="C44" s="110"/>
      <c r="D44" s="110"/>
      <c r="E44" s="110"/>
      <c r="F44" s="110"/>
      <c r="G44" s="110"/>
      <c r="H44" s="110"/>
    </row>
    <row r="45" spans="1:12">
      <c r="B45" s="110"/>
      <c r="C45" s="110"/>
      <c r="D45" s="110"/>
      <c r="E45" s="110"/>
      <c r="F45" s="110"/>
      <c r="G45" s="110"/>
      <c r="H45" s="110"/>
    </row>
    <row r="46" spans="1:12">
      <c r="B46" s="110"/>
      <c r="C46" s="110"/>
      <c r="D46" s="110"/>
      <c r="E46" s="110"/>
      <c r="F46" s="110"/>
      <c r="G46" s="110"/>
      <c r="H46" s="110"/>
    </row>
    <row r="47" spans="1:12">
      <c r="B47" s="110"/>
      <c r="C47" s="110"/>
      <c r="D47" s="110"/>
      <c r="E47" s="110"/>
      <c r="F47" s="110"/>
      <c r="G47" s="110"/>
      <c r="H47" s="110"/>
    </row>
    <row r="48" spans="1:12">
      <c r="B48" s="110"/>
      <c r="C48" s="110"/>
      <c r="D48" s="110"/>
      <c r="E48" s="110"/>
      <c r="F48" s="110"/>
      <c r="G48" s="110"/>
      <c r="H48" s="110"/>
    </row>
    <row r="49" spans="2:8">
      <c r="B49" s="110"/>
      <c r="C49" s="110"/>
      <c r="D49" s="110"/>
      <c r="E49" s="110"/>
      <c r="F49" s="110"/>
      <c r="G49" s="110"/>
      <c r="H49" s="110"/>
    </row>
    <row r="50" spans="2:8">
      <c r="B50" s="110"/>
      <c r="C50" s="110"/>
      <c r="D50" s="110"/>
      <c r="E50" s="110"/>
      <c r="F50" s="110"/>
      <c r="G50" s="110"/>
      <c r="H50" s="110"/>
    </row>
    <row r="51" spans="2:8">
      <c r="B51" s="110"/>
      <c r="C51" s="110"/>
      <c r="D51" s="110"/>
      <c r="E51" s="110"/>
      <c r="F51" s="110"/>
      <c r="G51" s="110"/>
      <c r="H51" s="110"/>
    </row>
    <row r="52" spans="2:8">
      <c r="B52" s="110"/>
      <c r="C52" s="110"/>
      <c r="D52" s="110"/>
      <c r="E52" s="110"/>
      <c r="F52" s="110"/>
      <c r="G52" s="110"/>
      <c r="H52" s="110"/>
    </row>
  </sheetData>
  <mergeCells count="2">
    <mergeCell ref="A1:E1"/>
    <mergeCell ref="A43:D43"/>
  </mergeCells>
  <printOptions horizontalCentered="1" verticalCentered="1"/>
  <pageMargins left="0.39370078740157499" right="0.39370078740157499" top="0.45" bottom="0.55000000000000004" header="0" footer="0"/>
  <pageSetup paperSize="9" scale="8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EF101-EA0F-4B8B-A5DE-F8817E7209D5}">
  <dimension ref="C3:H57"/>
  <sheetViews>
    <sheetView rightToLeft="1" topLeftCell="A34" workbookViewId="0">
      <selection activeCell="C57" sqref="C57:H57"/>
    </sheetView>
  </sheetViews>
  <sheetFormatPr defaultRowHeight="12.75"/>
  <cols>
    <col min="8" max="8" width="63.42578125" customWidth="1"/>
  </cols>
  <sheetData>
    <row r="3" spans="3:8" ht="14.25">
      <c r="C3" s="859" t="e">
        <f>#REF!</f>
        <v>#REF!</v>
      </c>
      <c r="D3" s="859"/>
      <c r="E3" s="859"/>
      <c r="F3" s="859"/>
      <c r="G3" s="859"/>
      <c r="H3" s="859"/>
    </row>
    <row r="4" spans="3:8" ht="14.25">
      <c r="C4" s="859" t="e">
        <f>#REF!</f>
        <v>#REF!</v>
      </c>
      <c r="D4" s="859"/>
      <c r="E4" s="859"/>
      <c r="F4" s="859"/>
      <c r="G4" s="859"/>
      <c r="H4" s="859"/>
    </row>
    <row r="5" spans="3:8" ht="14.25">
      <c r="C5" s="859" t="e">
        <f>#REF!</f>
        <v>#REF!</v>
      </c>
      <c r="D5" s="859"/>
      <c r="E5" s="859"/>
      <c r="F5" s="859"/>
      <c r="G5" s="859"/>
      <c r="H5" s="859"/>
    </row>
    <row r="6" spans="3:8" ht="14.25">
      <c r="C6" s="859" t="e">
        <f>#REF!</f>
        <v>#REF!</v>
      </c>
      <c r="D6" s="859"/>
      <c r="E6" s="859"/>
      <c r="F6" s="859"/>
      <c r="G6" s="859"/>
      <c r="H6" s="859"/>
    </row>
    <row r="7" spans="3:8" ht="14.25">
      <c r="C7" s="859" t="e">
        <f>#REF!</f>
        <v>#REF!</v>
      </c>
      <c r="D7" s="859"/>
      <c r="E7" s="859"/>
      <c r="F7" s="859"/>
      <c r="G7" s="859"/>
      <c r="H7" s="859"/>
    </row>
    <row r="8" spans="3:8" ht="14.25">
      <c r="C8" s="859" t="e">
        <f>#REF!</f>
        <v>#REF!</v>
      </c>
      <c r="D8" s="859"/>
      <c r="E8" s="859"/>
      <c r="F8" s="859"/>
      <c r="G8" s="859"/>
      <c r="H8" s="859"/>
    </row>
    <row r="9" spans="3:8" ht="14.25">
      <c r="C9" s="859" t="e">
        <f>#REF!</f>
        <v>#REF!</v>
      </c>
      <c r="D9" s="859"/>
      <c r="E9" s="859"/>
      <c r="F9" s="859"/>
      <c r="G9" s="859"/>
      <c r="H9" s="859"/>
    </row>
    <row r="10" spans="3:8" ht="14.25">
      <c r="C10" s="859" t="e">
        <f>#REF!</f>
        <v>#REF!</v>
      </c>
      <c r="D10" s="859"/>
      <c r="E10" s="859"/>
      <c r="F10" s="859"/>
      <c r="G10" s="859"/>
      <c r="H10" s="859"/>
    </row>
    <row r="11" spans="3:8" ht="14.25">
      <c r="C11" s="859" t="e">
        <f>#REF!</f>
        <v>#REF!</v>
      </c>
      <c r="D11" s="859"/>
      <c r="E11" s="859"/>
      <c r="F11" s="859"/>
      <c r="G11" s="859"/>
      <c r="H11" s="859"/>
    </row>
    <row r="12" spans="3:8" ht="14.25">
      <c r="C12" s="859" t="e">
        <f>#REF!</f>
        <v>#REF!</v>
      </c>
      <c r="D12" s="859"/>
      <c r="E12" s="859"/>
      <c r="F12" s="859"/>
      <c r="G12" s="859"/>
      <c r="H12" s="859"/>
    </row>
    <row r="13" spans="3:8" ht="14.25">
      <c r="C13" s="859" t="e">
        <f>#REF!</f>
        <v>#REF!</v>
      </c>
      <c r="D13" s="859"/>
      <c r="E13" s="859"/>
      <c r="F13" s="859"/>
      <c r="G13" s="859"/>
      <c r="H13" s="859"/>
    </row>
    <row r="14" spans="3:8" ht="14.25">
      <c r="C14" s="859" t="e">
        <f>#REF!</f>
        <v>#REF!</v>
      </c>
      <c r="D14" s="859"/>
      <c r="E14" s="859"/>
      <c r="F14" s="859"/>
      <c r="G14" s="859"/>
      <c r="H14" s="859"/>
    </row>
    <row r="15" spans="3:8" ht="14.25">
      <c r="C15" s="859" t="e">
        <f>#REF!</f>
        <v>#REF!</v>
      </c>
      <c r="D15" s="859"/>
      <c r="E15" s="859"/>
      <c r="F15" s="859"/>
      <c r="G15" s="859"/>
      <c r="H15" s="859"/>
    </row>
    <row r="16" spans="3:8" ht="14.25">
      <c r="C16" s="859" t="e">
        <f>#REF!</f>
        <v>#REF!</v>
      </c>
      <c r="D16" s="859"/>
      <c r="E16" s="859"/>
      <c r="F16" s="859"/>
      <c r="G16" s="859"/>
      <c r="H16" s="859"/>
    </row>
    <row r="17" spans="3:8" ht="14.25">
      <c r="C17" s="859" t="e">
        <f>#REF!</f>
        <v>#REF!</v>
      </c>
      <c r="D17" s="859"/>
      <c r="E17" s="859"/>
      <c r="F17" s="859"/>
      <c r="G17" s="859"/>
      <c r="H17" s="859"/>
    </row>
    <row r="18" spans="3:8" ht="14.25">
      <c r="C18" s="859" t="e">
        <f>#REF!</f>
        <v>#REF!</v>
      </c>
      <c r="D18" s="859"/>
      <c r="E18" s="859"/>
      <c r="F18" s="859"/>
      <c r="G18" s="859"/>
      <c r="H18" s="859"/>
    </row>
    <row r="19" spans="3:8" ht="14.25">
      <c r="C19" s="859" t="e">
        <f>#REF!</f>
        <v>#REF!</v>
      </c>
      <c r="D19" s="859"/>
      <c r="E19" s="859"/>
      <c r="F19" s="859"/>
      <c r="G19" s="859"/>
      <c r="H19" s="859"/>
    </row>
    <row r="20" spans="3:8" ht="14.25">
      <c r="C20" s="859" t="e">
        <f>#REF!</f>
        <v>#REF!</v>
      </c>
      <c r="D20" s="859"/>
      <c r="E20" s="859"/>
      <c r="F20" s="859"/>
      <c r="G20" s="859"/>
      <c r="H20" s="859"/>
    </row>
    <row r="21" spans="3:8" ht="14.25">
      <c r="C21" s="859" t="e">
        <f>#REF!</f>
        <v>#REF!</v>
      </c>
      <c r="D21" s="859"/>
      <c r="E21" s="859"/>
      <c r="F21" s="859"/>
      <c r="G21" s="859"/>
      <c r="H21" s="859"/>
    </row>
    <row r="22" spans="3:8" ht="14.25">
      <c r="C22" s="859" t="e">
        <f>#REF!</f>
        <v>#REF!</v>
      </c>
      <c r="D22" s="859"/>
      <c r="E22" s="859"/>
      <c r="F22" s="859"/>
      <c r="G22" s="859"/>
      <c r="H22" s="859"/>
    </row>
    <row r="23" spans="3:8" ht="14.25">
      <c r="C23" s="859" t="e">
        <f>#REF!</f>
        <v>#REF!</v>
      </c>
      <c r="D23" s="859"/>
      <c r="E23" s="859"/>
      <c r="F23" s="859"/>
      <c r="G23" s="859"/>
      <c r="H23" s="859"/>
    </row>
    <row r="24" spans="3:8" ht="14.25">
      <c r="C24" s="859" t="e">
        <f>#REF!</f>
        <v>#REF!</v>
      </c>
      <c r="D24" s="859"/>
      <c r="E24" s="859"/>
      <c r="F24" s="859"/>
      <c r="G24" s="859"/>
      <c r="H24" s="859"/>
    </row>
    <row r="25" spans="3:8" ht="14.25">
      <c r="C25" s="859" t="e">
        <f>#REF!</f>
        <v>#REF!</v>
      </c>
      <c r="D25" s="859"/>
      <c r="E25" s="859"/>
      <c r="F25" s="859"/>
      <c r="G25" s="859"/>
      <c r="H25" s="859"/>
    </row>
    <row r="26" spans="3:8" ht="14.25">
      <c r="C26" s="859" t="e">
        <f>#REF!</f>
        <v>#REF!</v>
      </c>
      <c r="D26" s="859"/>
      <c r="E26" s="859"/>
      <c r="F26" s="859"/>
      <c r="G26" s="859"/>
      <c r="H26" s="859"/>
    </row>
    <row r="27" spans="3:8" ht="14.25">
      <c r="C27" s="859" t="e">
        <f>#REF!</f>
        <v>#REF!</v>
      </c>
      <c r="D27" s="859"/>
      <c r="E27" s="859"/>
      <c r="F27" s="859"/>
      <c r="G27" s="859"/>
      <c r="H27" s="859"/>
    </row>
    <row r="28" spans="3:8" ht="14.25">
      <c r="C28" s="859" t="e">
        <f>#REF!</f>
        <v>#REF!</v>
      </c>
      <c r="D28" s="859"/>
      <c r="E28" s="859"/>
      <c r="F28" s="859"/>
      <c r="G28" s="859"/>
      <c r="H28" s="859"/>
    </row>
    <row r="29" spans="3:8" ht="14.25">
      <c r="C29" s="859" t="e">
        <f>#REF!</f>
        <v>#REF!</v>
      </c>
      <c r="D29" s="859"/>
      <c r="E29" s="859"/>
      <c r="F29" s="859"/>
      <c r="G29" s="859"/>
      <c r="H29" s="859"/>
    </row>
    <row r="30" spans="3:8" ht="14.25">
      <c r="C30" s="859" t="e">
        <f>#REF!</f>
        <v>#REF!</v>
      </c>
      <c r="D30" s="859"/>
      <c r="E30" s="859"/>
      <c r="F30" s="859"/>
      <c r="G30" s="859"/>
      <c r="H30" s="859"/>
    </row>
    <row r="31" spans="3:8" ht="14.25">
      <c r="C31" s="859" t="e">
        <f>#REF!</f>
        <v>#REF!</v>
      </c>
      <c r="D31" s="859"/>
      <c r="E31" s="859"/>
      <c r="F31" s="859"/>
      <c r="G31" s="859"/>
      <c r="H31" s="859"/>
    </row>
    <row r="32" spans="3:8" ht="14.25">
      <c r="C32" s="859" t="e">
        <f>#REF!</f>
        <v>#REF!</v>
      </c>
      <c r="D32" s="859"/>
      <c r="E32" s="859"/>
      <c r="F32" s="859"/>
      <c r="G32" s="859"/>
      <c r="H32" s="859"/>
    </row>
    <row r="33" spans="3:8" ht="14.25">
      <c r="C33" s="859" t="e">
        <f>#REF!</f>
        <v>#REF!</v>
      </c>
      <c r="D33" s="859"/>
      <c r="E33" s="859"/>
      <c r="F33" s="859"/>
      <c r="G33" s="859"/>
      <c r="H33" s="859"/>
    </row>
    <row r="34" spans="3:8" ht="14.25">
      <c r="C34" s="859" t="e">
        <f>#REF!</f>
        <v>#REF!</v>
      </c>
      <c r="D34" s="859"/>
      <c r="E34" s="859"/>
      <c r="F34" s="859"/>
      <c r="G34" s="859"/>
      <c r="H34" s="859"/>
    </row>
    <row r="35" spans="3:8" ht="14.25">
      <c r="C35" s="859" t="e">
        <f>#REF!</f>
        <v>#REF!</v>
      </c>
      <c r="D35" s="859"/>
      <c r="E35" s="859"/>
      <c r="F35" s="859"/>
      <c r="G35" s="859"/>
      <c r="H35" s="859"/>
    </row>
    <row r="36" spans="3:8" ht="14.25">
      <c r="C36" s="859" t="e">
        <f>#REF!</f>
        <v>#REF!</v>
      </c>
      <c r="D36" s="859"/>
      <c r="E36" s="859"/>
      <c r="F36" s="859"/>
      <c r="G36" s="859"/>
      <c r="H36" s="859"/>
    </row>
    <row r="37" spans="3:8" ht="14.25">
      <c r="C37" s="859" t="e">
        <f>#REF!</f>
        <v>#REF!</v>
      </c>
      <c r="D37" s="859"/>
      <c r="E37" s="859"/>
      <c r="F37" s="859"/>
      <c r="G37" s="859"/>
      <c r="H37" s="859"/>
    </row>
    <row r="38" spans="3:8" ht="14.25">
      <c r="C38" s="859" t="e">
        <f>#REF!</f>
        <v>#REF!</v>
      </c>
      <c r="D38" s="859"/>
      <c r="E38" s="859"/>
      <c r="F38" s="859"/>
      <c r="G38" s="859"/>
      <c r="H38" s="859"/>
    </row>
    <row r="39" spans="3:8" ht="14.25">
      <c r="C39" s="859" t="e">
        <f>#REF!</f>
        <v>#REF!</v>
      </c>
      <c r="D39" s="859"/>
      <c r="E39" s="859"/>
      <c r="F39" s="859"/>
      <c r="G39" s="859"/>
      <c r="H39" s="859"/>
    </row>
    <row r="40" spans="3:8" ht="14.25">
      <c r="C40" s="859" t="e">
        <f>#REF!</f>
        <v>#REF!</v>
      </c>
      <c r="D40" s="859"/>
      <c r="E40" s="859"/>
      <c r="F40" s="859"/>
      <c r="G40" s="859"/>
      <c r="H40" s="859"/>
    </row>
    <row r="41" spans="3:8" ht="14.25">
      <c r="C41" s="859" t="e">
        <f>#REF!</f>
        <v>#REF!</v>
      </c>
      <c r="D41" s="859"/>
      <c r="E41" s="859"/>
      <c r="F41" s="859"/>
      <c r="G41" s="859"/>
      <c r="H41" s="859"/>
    </row>
    <row r="42" spans="3:8" ht="14.25">
      <c r="C42" s="859" t="e">
        <f>#REF!</f>
        <v>#REF!</v>
      </c>
      <c r="D42" s="859"/>
      <c r="E42" s="859"/>
      <c r="F42" s="859"/>
      <c r="G42" s="859"/>
      <c r="H42" s="859"/>
    </row>
    <row r="43" spans="3:8" ht="14.25">
      <c r="C43" s="859" t="e">
        <f>#REF!</f>
        <v>#REF!</v>
      </c>
      <c r="D43" s="859"/>
      <c r="E43" s="859"/>
      <c r="F43" s="859"/>
      <c r="G43" s="859"/>
      <c r="H43" s="859"/>
    </row>
    <row r="44" spans="3:8" ht="14.25">
      <c r="C44" s="859" t="e">
        <f>#REF!</f>
        <v>#REF!</v>
      </c>
      <c r="D44" s="859"/>
      <c r="E44" s="859"/>
      <c r="F44" s="859"/>
      <c r="G44" s="859"/>
      <c r="H44" s="859"/>
    </row>
    <row r="45" spans="3:8" ht="14.25">
      <c r="C45" s="859" t="e">
        <f>#REF!</f>
        <v>#REF!</v>
      </c>
      <c r="D45" s="859"/>
      <c r="E45" s="859"/>
      <c r="F45" s="859"/>
      <c r="G45" s="859"/>
      <c r="H45" s="859"/>
    </row>
    <row r="46" spans="3:8" ht="14.25">
      <c r="C46" s="859" t="e">
        <f>#REF!</f>
        <v>#REF!</v>
      </c>
      <c r="D46" s="859"/>
      <c r="E46" s="859"/>
      <c r="F46" s="859"/>
      <c r="G46" s="859"/>
      <c r="H46" s="859"/>
    </row>
    <row r="47" spans="3:8" ht="14.25">
      <c r="C47" s="859" t="e">
        <f>#REF!</f>
        <v>#REF!</v>
      </c>
      <c r="D47" s="859"/>
      <c r="E47" s="859"/>
      <c r="F47" s="859"/>
      <c r="G47" s="859"/>
      <c r="H47" s="859"/>
    </row>
    <row r="48" spans="3:8" ht="14.25">
      <c r="C48" s="859" t="e">
        <f>#REF!</f>
        <v>#REF!</v>
      </c>
      <c r="D48" s="859"/>
      <c r="E48" s="859"/>
      <c r="F48" s="859"/>
      <c r="G48" s="859"/>
      <c r="H48" s="859"/>
    </row>
    <row r="49" spans="3:8" ht="14.25">
      <c r="C49" s="859" t="e">
        <f>#REF!</f>
        <v>#REF!</v>
      </c>
      <c r="D49" s="859"/>
      <c r="E49" s="859"/>
      <c r="F49" s="859"/>
      <c r="G49" s="859"/>
      <c r="H49" s="859"/>
    </row>
    <row r="50" spans="3:8" ht="14.25">
      <c r="C50" s="859" t="e">
        <f>#REF!</f>
        <v>#REF!</v>
      </c>
      <c r="D50" s="859"/>
      <c r="E50" s="859"/>
      <c r="F50" s="859"/>
      <c r="G50" s="859"/>
      <c r="H50" s="859"/>
    </row>
    <row r="51" spans="3:8" ht="14.25">
      <c r="C51" s="859" t="e">
        <f>#REF!</f>
        <v>#REF!</v>
      </c>
      <c r="D51" s="859"/>
      <c r="E51" s="859"/>
      <c r="F51" s="859"/>
      <c r="G51" s="859"/>
      <c r="H51" s="859"/>
    </row>
    <row r="52" spans="3:8" ht="14.25">
      <c r="C52" s="859" t="e">
        <f>#REF!</f>
        <v>#REF!</v>
      </c>
      <c r="D52" s="859"/>
      <c r="E52" s="859"/>
      <c r="F52" s="859"/>
      <c r="G52" s="859"/>
      <c r="H52" s="859"/>
    </row>
    <row r="53" spans="3:8" ht="14.25">
      <c r="C53" s="859" t="e">
        <f>#REF!</f>
        <v>#REF!</v>
      </c>
      <c r="D53" s="859"/>
      <c r="E53" s="859"/>
      <c r="F53" s="859"/>
      <c r="G53" s="859"/>
      <c r="H53" s="859"/>
    </row>
    <row r="54" spans="3:8" ht="14.25">
      <c r="C54" s="860" t="e">
        <f>#REF!</f>
        <v>#REF!</v>
      </c>
      <c r="D54" s="859"/>
      <c r="E54" s="859"/>
      <c r="F54" s="859"/>
      <c r="G54" s="859"/>
      <c r="H54" s="859"/>
    </row>
    <row r="55" spans="3:8" ht="14.25">
      <c r="C55" s="859" t="e">
        <f>#REF!</f>
        <v>#REF!</v>
      </c>
      <c r="D55" s="859"/>
      <c r="E55" s="859"/>
      <c r="F55" s="859"/>
      <c r="G55" s="859"/>
      <c r="H55" s="859"/>
    </row>
    <row r="56" spans="3:8" ht="14.25">
      <c r="C56" s="859" t="e">
        <f>#REF!</f>
        <v>#REF!</v>
      </c>
      <c r="D56" s="859"/>
      <c r="E56" s="859"/>
      <c r="F56" s="859"/>
      <c r="G56" s="859"/>
      <c r="H56" s="859"/>
    </row>
    <row r="57" spans="3:8" ht="14.25">
      <c r="C57" s="859" t="e">
        <f>#REF!</f>
        <v>#REF!</v>
      </c>
      <c r="D57" s="859"/>
      <c r="E57" s="859"/>
      <c r="F57" s="859"/>
      <c r="G57" s="859"/>
      <c r="H57" s="859"/>
    </row>
  </sheetData>
  <mergeCells count="55">
    <mergeCell ref="C57:H57"/>
    <mergeCell ref="C51:H51"/>
    <mergeCell ref="C52:H52"/>
    <mergeCell ref="C53:H53"/>
    <mergeCell ref="C54:H54"/>
    <mergeCell ref="C55:H55"/>
    <mergeCell ref="C56:H56"/>
    <mergeCell ref="C50:H50"/>
    <mergeCell ref="C39:H39"/>
    <mergeCell ref="C40:H40"/>
    <mergeCell ref="C41:H41"/>
    <mergeCell ref="C42:H42"/>
    <mergeCell ref="C43:H43"/>
    <mergeCell ref="C44:H44"/>
    <mergeCell ref="C45:H45"/>
    <mergeCell ref="C46:H46"/>
    <mergeCell ref="C47:H47"/>
    <mergeCell ref="C48:H48"/>
    <mergeCell ref="C49:H49"/>
    <mergeCell ref="C38:H38"/>
    <mergeCell ref="C27:H27"/>
    <mergeCell ref="C28:H28"/>
    <mergeCell ref="C29:H29"/>
    <mergeCell ref="C30:H30"/>
    <mergeCell ref="C31:H31"/>
    <mergeCell ref="C32:H32"/>
    <mergeCell ref="C33:H33"/>
    <mergeCell ref="C34:H34"/>
    <mergeCell ref="C35:H35"/>
    <mergeCell ref="C36:H36"/>
    <mergeCell ref="C37:H37"/>
    <mergeCell ref="C26:H26"/>
    <mergeCell ref="C15:H15"/>
    <mergeCell ref="C16:H16"/>
    <mergeCell ref="C17:H17"/>
    <mergeCell ref="C18:H18"/>
    <mergeCell ref="C19:H19"/>
    <mergeCell ref="C20:H20"/>
    <mergeCell ref="C21:H21"/>
    <mergeCell ref="C22:H22"/>
    <mergeCell ref="C23:H23"/>
    <mergeCell ref="C24:H24"/>
    <mergeCell ref="C25:H25"/>
    <mergeCell ref="C14:H14"/>
    <mergeCell ref="C3:H3"/>
    <mergeCell ref="C4:H4"/>
    <mergeCell ref="C5:H5"/>
    <mergeCell ref="C6:H6"/>
    <mergeCell ref="C7:H7"/>
    <mergeCell ref="C8:H8"/>
    <mergeCell ref="C9:H9"/>
    <mergeCell ref="C10:H10"/>
    <mergeCell ref="C11:H11"/>
    <mergeCell ref="C12:H12"/>
    <mergeCell ref="C13:H13"/>
  </mergeCells>
  <hyperlinks>
    <hyperlink ref="C3:H3" location="'1'!A1" display="'1'!A1" xr:uid="{9A373F7D-A047-4821-BFA8-35BCF23F7A76}"/>
    <hyperlink ref="C4:H38" location="'1'!A1" display="'1'!A1" xr:uid="{96C7B756-FD76-42D9-A6E4-EC0C904BB502}"/>
    <hyperlink ref="C4:H4" location="'2'!A1" display="'2'!A1" xr:uid="{F278DE48-ACBC-4E51-A482-9282D1B8837F}"/>
    <hyperlink ref="C5:H5" location="'3'!A1" display="'3'!A1" xr:uid="{153E80D3-A545-4E75-AC37-16A247D6BB7A}"/>
    <hyperlink ref="C6:H6" location="'4'!A1" display="'4'!A1" xr:uid="{B32F578D-B55B-48DF-853E-762358F69FBD}"/>
    <hyperlink ref="C7:H7" location="'5'!A1" display="'5'!A1" xr:uid="{9F9C26DE-4AE6-4A24-97EE-067507369709}"/>
    <hyperlink ref="C8:H8" location="'6'!A1" display="'6'!A1" xr:uid="{AA5AB9EC-D912-48AC-995E-234D9B071EA2}"/>
    <hyperlink ref="C39:H57" location="'1'!A1" display="'1'!A1" xr:uid="{91E59AF6-5EC0-486E-9973-6350B06962B9}"/>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102F9-9AFF-404D-A532-78FA98B61493}">
  <sheetPr>
    <tabColor theme="7" tint="0.39997558519241921"/>
    <pageSetUpPr fitToPage="1"/>
  </sheetPr>
  <dimension ref="A1:L52"/>
  <sheetViews>
    <sheetView rightToLeft="1" view="pageBreakPreview" zoomScaleNormal="80" zoomScaleSheetLayoutView="100" workbookViewId="0">
      <selection activeCell="M14" sqref="M14"/>
    </sheetView>
  </sheetViews>
  <sheetFormatPr defaultColWidth="10.140625" defaultRowHeight="12.75"/>
  <cols>
    <col min="1" max="1" width="19.5703125" style="75" customWidth="1"/>
    <col min="2" max="2" width="13.140625" style="75" customWidth="1"/>
    <col min="3" max="9" width="12.28515625" style="75" customWidth="1"/>
    <col min="10" max="16384" width="10.140625" style="75"/>
  </cols>
  <sheetData>
    <row r="1" spans="1:12" ht="33.75" customHeight="1" thickBot="1">
      <c r="A1" s="874" t="s">
        <v>291</v>
      </c>
      <c r="B1" s="874"/>
      <c r="C1" s="874"/>
      <c r="D1" s="874"/>
      <c r="E1" s="874"/>
      <c r="F1" s="874"/>
      <c r="G1" s="874"/>
      <c r="H1" s="874"/>
      <c r="I1" s="874"/>
    </row>
    <row r="2" spans="1:12" s="76" customFormat="1" ht="21.75" customHeight="1" thickBot="1">
      <c r="A2" s="903" t="s">
        <v>61</v>
      </c>
      <c r="B2" s="903" t="s">
        <v>32</v>
      </c>
      <c r="C2" s="905" t="s">
        <v>246</v>
      </c>
      <c r="D2" s="906"/>
      <c r="E2" s="907"/>
      <c r="F2" s="905" t="s">
        <v>155</v>
      </c>
      <c r="G2" s="906"/>
      <c r="H2" s="906"/>
      <c r="I2" s="907"/>
    </row>
    <row r="3" spans="1:12" s="76" customFormat="1" ht="106.5" customHeight="1" thickBot="1">
      <c r="A3" s="904"/>
      <c r="B3" s="904"/>
      <c r="C3" s="74" t="s">
        <v>243</v>
      </c>
      <c r="D3" s="74" t="s">
        <v>244</v>
      </c>
      <c r="E3" s="74" t="s">
        <v>245</v>
      </c>
      <c r="F3" s="117" t="s">
        <v>188</v>
      </c>
      <c r="G3" s="74" t="s">
        <v>251</v>
      </c>
      <c r="H3" s="74" t="s">
        <v>252</v>
      </c>
      <c r="I3" s="74" t="s">
        <v>189</v>
      </c>
    </row>
    <row r="4" spans="1:12" ht="23.25" customHeight="1">
      <c r="A4" s="2">
        <v>1396</v>
      </c>
      <c r="B4" s="703">
        <f>'18-1 (2)'!H4+'18-1 (2)'!G4+'18-1 (2)'!F4+'18-1 (2)'!E4+'18-1 (2)'!D4+'18-1 (2)'!C4+'18-1 (2)'!B4+'18 (2)'!I4+'18 (2)'!H4+'18 (2)'!G4+'18 (2)'!F4+'18 (2)'!E4+'18 (2)'!D4+'18 (2)'!C4</f>
        <v>2599877</v>
      </c>
      <c r="C4" s="171">
        <v>1025268</v>
      </c>
      <c r="D4" s="171">
        <v>803</v>
      </c>
      <c r="E4" s="171">
        <v>2931</v>
      </c>
      <c r="F4" s="171">
        <v>6710</v>
      </c>
      <c r="G4" s="171">
        <v>2024</v>
      </c>
      <c r="H4" s="171">
        <v>45844</v>
      </c>
      <c r="I4" s="171">
        <v>138057</v>
      </c>
      <c r="L4" s="147"/>
    </row>
    <row r="5" spans="1:12" ht="23.25" customHeight="1">
      <c r="A5" s="2">
        <v>1397</v>
      </c>
      <c r="B5" s="703">
        <f>'18-1 (2)'!H5+'18-1 (2)'!G5+'18-1 (2)'!F5+'18-1 (2)'!E5+'18-1 (2)'!D5+'18-1 (2)'!C5+'18-1 (2)'!B5+'18 (2)'!I5+'18 (2)'!H5+'18 (2)'!G5+'18 (2)'!F5+'18 (2)'!E5+'18 (2)'!D5+'18 (2)'!C5</f>
        <v>2576364</v>
      </c>
      <c r="C5" s="171">
        <v>1034918</v>
      </c>
      <c r="D5" s="171">
        <v>1270</v>
      </c>
      <c r="E5" s="171">
        <v>4517</v>
      </c>
      <c r="F5" s="171">
        <v>6710</v>
      </c>
      <c r="G5" s="171">
        <v>1597</v>
      </c>
      <c r="H5" s="171">
        <v>42477</v>
      </c>
      <c r="I5" s="171">
        <v>135176</v>
      </c>
      <c r="L5" s="147"/>
    </row>
    <row r="6" spans="1:12" ht="23.25" customHeight="1">
      <c r="A6" s="2">
        <v>1398</v>
      </c>
      <c r="B6" s="703">
        <f>'18-1 (2)'!H6+'18-1 (2)'!G6+'18-1 (2)'!F6+'18-1 (2)'!E6+'18-1 (2)'!D6+'18-1 (2)'!C6+'18-1 (2)'!B6+'18 (2)'!I6+'18 (2)'!H6+'18 (2)'!G6+'18 (2)'!F6+'18 (2)'!E6+'18 (2)'!D6+'18 (2)'!C6</f>
        <v>2565455</v>
      </c>
      <c r="C6" s="171">
        <v>1098606</v>
      </c>
      <c r="D6" s="171">
        <v>772</v>
      </c>
      <c r="E6" s="171">
        <v>4035</v>
      </c>
      <c r="F6" s="171">
        <v>5964</v>
      </c>
      <c r="G6" s="171">
        <v>1424</v>
      </c>
      <c r="H6" s="171">
        <v>37545</v>
      </c>
      <c r="I6" s="171">
        <v>128032</v>
      </c>
      <c r="L6" s="147"/>
    </row>
    <row r="7" spans="1:12" ht="23.25" customHeight="1">
      <c r="A7" s="2">
        <v>1399</v>
      </c>
      <c r="B7" s="703">
        <f>'18-1 (2)'!H7+'18-1 (2)'!G7+'18-1 (2)'!F7+'18-1 (2)'!E7+'18-1 (2)'!D7+'18-1 (2)'!C7+'18-1 (2)'!B7+'18 (2)'!I7+'18 (2)'!H7+'18 (2)'!G7+'18 (2)'!F7+'18 (2)'!E7+'18 (2)'!D7+'18 (2)'!C7</f>
        <v>2479721</v>
      </c>
      <c r="C7" s="171">
        <v>1079713</v>
      </c>
      <c r="D7" s="171">
        <v>374</v>
      </c>
      <c r="E7" s="171">
        <v>3625</v>
      </c>
      <c r="F7" s="171">
        <v>5478</v>
      </c>
      <c r="G7" s="171">
        <v>1333</v>
      </c>
      <c r="H7" s="171">
        <v>32369</v>
      </c>
      <c r="I7" s="171">
        <v>113112</v>
      </c>
      <c r="L7" s="147"/>
    </row>
    <row r="8" spans="1:12" ht="23.25" customHeight="1">
      <c r="A8" s="2">
        <v>1400</v>
      </c>
      <c r="B8" s="703">
        <v>2371272</v>
      </c>
      <c r="C8" s="171">
        <v>1046643</v>
      </c>
      <c r="D8" s="171">
        <v>395</v>
      </c>
      <c r="E8" s="171">
        <v>3165</v>
      </c>
      <c r="F8" s="171">
        <v>5041</v>
      </c>
      <c r="G8" s="171">
        <v>1212</v>
      </c>
      <c r="H8" s="171">
        <v>29675</v>
      </c>
      <c r="I8" s="171">
        <v>100870</v>
      </c>
      <c r="J8" s="88"/>
      <c r="L8" s="147"/>
    </row>
    <row r="9" spans="1:12" ht="23.25" customHeight="1">
      <c r="A9" s="2">
        <v>1401</v>
      </c>
      <c r="B9" s="703">
        <v>2257303</v>
      </c>
      <c r="C9" s="171">
        <v>1019936</v>
      </c>
      <c r="D9" s="171">
        <v>411</v>
      </c>
      <c r="E9" s="171">
        <v>2709</v>
      </c>
      <c r="F9" s="171">
        <v>4632</v>
      </c>
      <c r="G9" s="171">
        <v>1138</v>
      </c>
      <c r="H9" s="171">
        <v>24499</v>
      </c>
      <c r="I9" s="171">
        <v>75368</v>
      </c>
      <c r="J9" s="88"/>
      <c r="L9" s="147"/>
    </row>
    <row r="10" spans="1:12" ht="23.25" customHeight="1" thickBot="1">
      <c r="A10" s="2">
        <v>1402</v>
      </c>
      <c r="B10" s="171">
        <f>SUM(C10:I10)+'18-1 (2)'!B10+'18-1 (2)'!C10+'18-1 (2)'!D10+'18-1 (2)'!E10+'18-1 (2)'!F10+'18-1 (2)'!G10+'18-1 (2)'!H10</f>
        <v>2161878</v>
      </c>
      <c r="C10" s="171">
        <f t="shared" ref="C10:D10" si="0">SUM(C11:C43)</f>
        <v>1002715</v>
      </c>
      <c r="D10" s="171">
        <f t="shared" si="0"/>
        <v>368</v>
      </c>
      <c r="E10" s="171">
        <f t="shared" ref="E10:I10" si="1">SUM(E11:E43)</f>
        <v>2466</v>
      </c>
      <c r="F10" s="171">
        <f t="shared" si="1"/>
        <v>4155</v>
      </c>
      <c r="G10" s="171">
        <f t="shared" si="1"/>
        <v>1064</v>
      </c>
      <c r="H10" s="171">
        <f t="shared" si="1"/>
        <v>20619</v>
      </c>
      <c r="I10" s="171">
        <f t="shared" si="1"/>
        <v>60383</v>
      </c>
      <c r="J10" s="88"/>
      <c r="K10" s="154" t="s">
        <v>1281</v>
      </c>
      <c r="L10" s="155" t="s">
        <v>458</v>
      </c>
    </row>
    <row r="11" spans="1:12" ht="21.75" thickBot="1">
      <c r="A11" s="5" t="s">
        <v>41</v>
      </c>
      <c r="B11" s="706">
        <f t="shared" ref="B11:B43" si="2">SUM(C11:I11)</f>
        <v>47240</v>
      </c>
      <c r="C11" s="540">
        <v>41505</v>
      </c>
      <c r="D11" s="132">
        <v>53</v>
      </c>
      <c r="E11" s="540">
        <v>255</v>
      </c>
      <c r="F11" s="132">
        <v>182</v>
      </c>
      <c r="G11" s="540">
        <v>144</v>
      </c>
      <c r="H11" s="132">
        <v>2277</v>
      </c>
      <c r="I11" s="540">
        <v>2824</v>
      </c>
      <c r="K11" s="156">
        <v>5722</v>
      </c>
      <c r="L11" s="157" t="s">
        <v>258</v>
      </c>
    </row>
    <row r="12" spans="1:12" ht="21.75" thickBot="1">
      <c r="A12" s="6" t="s">
        <v>42</v>
      </c>
      <c r="B12" s="734">
        <f t="shared" si="2"/>
        <v>30723</v>
      </c>
      <c r="C12" s="723">
        <v>28204</v>
      </c>
      <c r="D12" s="722">
        <v>4</v>
      </c>
      <c r="E12" s="723">
        <v>30</v>
      </c>
      <c r="F12" s="722">
        <v>123</v>
      </c>
      <c r="G12" s="723">
        <v>90</v>
      </c>
      <c r="H12" s="722">
        <v>487</v>
      </c>
      <c r="I12" s="723">
        <v>1785</v>
      </c>
      <c r="K12" s="158">
        <v>4842</v>
      </c>
      <c r="L12" s="159" t="s">
        <v>259</v>
      </c>
    </row>
    <row r="13" spans="1:12" ht="21.75" thickBot="1">
      <c r="A13" s="6" t="s">
        <v>43</v>
      </c>
      <c r="B13" s="734">
        <f t="shared" si="2"/>
        <v>24747</v>
      </c>
      <c r="C13" s="723">
        <v>23236</v>
      </c>
      <c r="D13" s="722">
        <v>1</v>
      </c>
      <c r="E13" s="723">
        <v>28</v>
      </c>
      <c r="F13" s="722">
        <v>41</v>
      </c>
      <c r="G13" s="723">
        <v>70</v>
      </c>
      <c r="H13" s="722">
        <v>111</v>
      </c>
      <c r="I13" s="723">
        <v>1260</v>
      </c>
      <c r="K13" s="158">
        <v>1619</v>
      </c>
      <c r="L13" s="159" t="s">
        <v>13</v>
      </c>
    </row>
    <row r="14" spans="1:12" ht="21.75" thickBot="1">
      <c r="A14" s="6" t="s">
        <v>0</v>
      </c>
      <c r="B14" s="734">
        <f t="shared" si="2"/>
        <v>83781</v>
      </c>
      <c r="C14" s="723">
        <v>78300</v>
      </c>
      <c r="D14" s="722">
        <v>17</v>
      </c>
      <c r="E14" s="723">
        <v>288</v>
      </c>
      <c r="F14" s="722">
        <v>227</v>
      </c>
      <c r="G14" s="723">
        <v>30</v>
      </c>
      <c r="H14" s="722">
        <v>2481</v>
      </c>
      <c r="I14" s="723">
        <v>2438</v>
      </c>
      <c r="K14" s="156">
        <v>10975</v>
      </c>
      <c r="L14" s="157" t="s">
        <v>14</v>
      </c>
    </row>
    <row r="15" spans="1:12" ht="21.75" thickBot="1">
      <c r="A15" s="6" t="s">
        <v>33</v>
      </c>
      <c r="B15" s="734">
        <f t="shared" si="2"/>
        <v>21418</v>
      </c>
      <c r="C15" s="723">
        <v>20453</v>
      </c>
      <c r="D15" s="722">
        <v>6</v>
      </c>
      <c r="E15" s="723">
        <v>29</v>
      </c>
      <c r="F15" s="722">
        <v>161</v>
      </c>
      <c r="G15" s="723">
        <v>1</v>
      </c>
      <c r="H15" s="722">
        <v>59</v>
      </c>
      <c r="I15" s="723">
        <v>709</v>
      </c>
      <c r="K15" s="156">
        <v>3235</v>
      </c>
      <c r="L15" s="157" t="s">
        <v>33</v>
      </c>
    </row>
    <row r="16" spans="1:12" ht="21.75" thickBot="1">
      <c r="A16" s="6" t="s">
        <v>44</v>
      </c>
      <c r="B16" s="734">
        <f t="shared" si="2"/>
        <v>7347</v>
      </c>
      <c r="C16" s="723">
        <v>6159</v>
      </c>
      <c r="D16" s="722">
        <v>0</v>
      </c>
      <c r="E16" s="723">
        <v>4</v>
      </c>
      <c r="F16" s="722">
        <v>59</v>
      </c>
      <c r="G16" s="723">
        <v>65</v>
      </c>
      <c r="H16" s="722">
        <v>363</v>
      </c>
      <c r="I16" s="723">
        <v>697</v>
      </c>
      <c r="K16" s="156">
        <v>467</v>
      </c>
      <c r="L16" s="157" t="s">
        <v>15</v>
      </c>
    </row>
    <row r="17" spans="1:12" ht="21.75" thickBot="1">
      <c r="A17" s="6" t="s">
        <v>1</v>
      </c>
      <c r="B17" s="734">
        <f t="shared" si="2"/>
        <v>41491</v>
      </c>
      <c r="C17" s="723">
        <v>40248</v>
      </c>
      <c r="D17" s="722">
        <v>6</v>
      </c>
      <c r="E17" s="723">
        <v>16</v>
      </c>
      <c r="F17" s="722">
        <v>33</v>
      </c>
      <c r="G17" s="723">
        <v>7</v>
      </c>
      <c r="H17" s="722">
        <v>87</v>
      </c>
      <c r="I17" s="723">
        <v>1094</v>
      </c>
      <c r="K17" s="158">
        <v>345</v>
      </c>
      <c r="L17" s="159" t="s">
        <v>16</v>
      </c>
    </row>
    <row r="18" spans="1:12" ht="23.25" thickBot="1">
      <c r="A18" s="6" t="s">
        <v>45</v>
      </c>
      <c r="B18" s="734">
        <f t="shared" si="2"/>
        <v>7357</v>
      </c>
      <c r="C18" s="723">
        <v>5950</v>
      </c>
      <c r="D18" s="722">
        <v>1</v>
      </c>
      <c r="E18" s="723">
        <v>61</v>
      </c>
      <c r="F18" s="722">
        <v>82</v>
      </c>
      <c r="G18" s="723">
        <v>17</v>
      </c>
      <c r="H18" s="722">
        <v>473</v>
      </c>
      <c r="I18" s="723">
        <v>773</v>
      </c>
      <c r="K18" s="156">
        <v>913</v>
      </c>
      <c r="L18" s="157" t="s">
        <v>213</v>
      </c>
    </row>
    <row r="19" spans="1:12" ht="21.75" thickBot="1">
      <c r="A19" s="6" t="s">
        <v>46</v>
      </c>
      <c r="B19" s="734">
        <f t="shared" si="2"/>
        <v>11973</v>
      </c>
      <c r="C19" s="723">
        <v>10711</v>
      </c>
      <c r="D19" s="722">
        <v>2</v>
      </c>
      <c r="E19" s="723">
        <v>64</v>
      </c>
      <c r="F19" s="722">
        <v>22</v>
      </c>
      <c r="G19" s="723">
        <v>13</v>
      </c>
      <c r="H19" s="722">
        <v>334</v>
      </c>
      <c r="I19" s="723">
        <v>827</v>
      </c>
      <c r="K19" s="158">
        <v>1289</v>
      </c>
      <c r="L19" s="159" t="s">
        <v>214</v>
      </c>
    </row>
    <row r="20" spans="1:12" ht="21.75" thickBot="1">
      <c r="A20" s="6" t="s">
        <v>47</v>
      </c>
      <c r="B20" s="734">
        <f t="shared" si="2"/>
        <v>79176</v>
      </c>
      <c r="C20" s="723">
        <v>70172</v>
      </c>
      <c r="D20" s="722">
        <v>21</v>
      </c>
      <c r="E20" s="723">
        <v>191</v>
      </c>
      <c r="F20" s="722">
        <v>244</v>
      </c>
      <c r="G20" s="723">
        <v>65</v>
      </c>
      <c r="H20" s="722">
        <v>940</v>
      </c>
      <c r="I20" s="723">
        <v>7543</v>
      </c>
      <c r="K20" s="158">
        <v>14532</v>
      </c>
      <c r="L20" s="159" t="s">
        <v>215</v>
      </c>
    </row>
    <row r="21" spans="1:12" ht="21.75" thickBot="1">
      <c r="A21" s="6" t="s">
        <v>28</v>
      </c>
      <c r="B21" s="734">
        <f t="shared" si="2"/>
        <v>7776</v>
      </c>
      <c r="C21" s="723">
        <v>6400</v>
      </c>
      <c r="D21" s="722">
        <v>4</v>
      </c>
      <c r="E21" s="723">
        <v>31</v>
      </c>
      <c r="F21" s="722">
        <v>21</v>
      </c>
      <c r="G21" s="723">
        <v>10</v>
      </c>
      <c r="H21" s="722">
        <v>169</v>
      </c>
      <c r="I21" s="723">
        <v>1141</v>
      </c>
      <c r="K21" s="156">
        <v>1070</v>
      </c>
      <c r="L21" s="157" t="s">
        <v>216</v>
      </c>
    </row>
    <row r="22" spans="1:12" ht="21.75" thickBot="1">
      <c r="A22" s="6" t="s">
        <v>2</v>
      </c>
      <c r="B22" s="734">
        <f t="shared" si="2"/>
        <v>98416</v>
      </c>
      <c r="C22" s="723">
        <v>93474</v>
      </c>
      <c r="D22" s="722">
        <v>28</v>
      </c>
      <c r="E22" s="723">
        <v>64</v>
      </c>
      <c r="F22" s="722">
        <v>67</v>
      </c>
      <c r="G22" s="723">
        <v>49</v>
      </c>
      <c r="H22" s="722">
        <v>832</v>
      </c>
      <c r="I22" s="723">
        <v>3902</v>
      </c>
      <c r="K22" s="156">
        <v>3848</v>
      </c>
      <c r="L22" s="157" t="s">
        <v>17</v>
      </c>
    </row>
    <row r="23" spans="1:12" ht="21.75" thickBot="1">
      <c r="A23" s="6" t="s">
        <v>3</v>
      </c>
      <c r="B23" s="734">
        <f t="shared" si="2"/>
        <v>12601</v>
      </c>
      <c r="C23" s="723">
        <v>11187</v>
      </c>
      <c r="D23" s="722">
        <v>7</v>
      </c>
      <c r="E23" s="723">
        <v>21</v>
      </c>
      <c r="F23" s="722">
        <v>71</v>
      </c>
      <c r="G23" s="723">
        <v>0</v>
      </c>
      <c r="H23" s="722">
        <v>323</v>
      </c>
      <c r="I23" s="723">
        <v>992</v>
      </c>
      <c r="K23" s="156">
        <v>1351</v>
      </c>
      <c r="L23" s="157" t="s">
        <v>18</v>
      </c>
    </row>
    <row r="24" spans="1:12" ht="21.75" thickBot="1">
      <c r="A24" s="6" t="s">
        <v>4</v>
      </c>
      <c r="B24" s="734">
        <f t="shared" si="2"/>
        <v>13870</v>
      </c>
      <c r="C24" s="723">
        <v>12810</v>
      </c>
      <c r="D24" s="722">
        <v>18</v>
      </c>
      <c r="E24" s="723">
        <v>44</v>
      </c>
      <c r="F24" s="722">
        <v>45</v>
      </c>
      <c r="G24" s="723">
        <v>2</v>
      </c>
      <c r="H24" s="722">
        <v>284</v>
      </c>
      <c r="I24" s="723">
        <v>667</v>
      </c>
      <c r="K24" s="158">
        <v>1337</v>
      </c>
      <c r="L24" s="159" t="s">
        <v>19</v>
      </c>
    </row>
    <row r="25" spans="1:12" ht="23.25" thickBot="1">
      <c r="A25" s="6" t="s">
        <v>48</v>
      </c>
      <c r="B25" s="734">
        <f t="shared" si="2"/>
        <v>23592</v>
      </c>
      <c r="C25" s="723">
        <v>20870</v>
      </c>
      <c r="D25" s="722">
        <v>9</v>
      </c>
      <c r="E25" s="723">
        <v>31</v>
      </c>
      <c r="F25" s="722">
        <v>39</v>
      </c>
      <c r="G25" s="723">
        <v>0</v>
      </c>
      <c r="H25" s="722">
        <v>114</v>
      </c>
      <c r="I25" s="723">
        <v>2529</v>
      </c>
      <c r="K25" s="158">
        <v>2055</v>
      </c>
      <c r="L25" s="159" t="s">
        <v>217</v>
      </c>
    </row>
    <row r="26" spans="1:12" ht="21.75" thickBot="1">
      <c r="A26" s="6" t="s">
        <v>49</v>
      </c>
      <c r="B26" s="734">
        <f t="shared" si="2"/>
        <v>37716</v>
      </c>
      <c r="C26" s="723">
        <v>35468</v>
      </c>
      <c r="D26" s="722">
        <v>18</v>
      </c>
      <c r="E26" s="723">
        <v>241</v>
      </c>
      <c r="F26" s="722">
        <v>463</v>
      </c>
      <c r="G26" s="723">
        <v>0</v>
      </c>
      <c r="H26" s="722">
        <v>151</v>
      </c>
      <c r="I26" s="723">
        <v>1375</v>
      </c>
      <c r="K26" s="158">
        <v>1387</v>
      </c>
      <c r="L26" s="159" t="s">
        <v>124</v>
      </c>
    </row>
    <row r="27" spans="1:12" ht="23.25" thickBot="1">
      <c r="A27" s="6" t="s">
        <v>50</v>
      </c>
      <c r="B27" s="734">
        <f t="shared" si="2"/>
        <v>48258</v>
      </c>
      <c r="C27" s="723">
        <v>44761</v>
      </c>
      <c r="D27" s="722">
        <v>2</v>
      </c>
      <c r="E27" s="723">
        <v>31</v>
      </c>
      <c r="F27" s="722">
        <v>79</v>
      </c>
      <c r="G27" s="723">
        <v>2</v>
      </c>
      <c r="H27" s="722">
        <v>252</v>
      </c>
      <c r="I27" s="723">
        <v>3131</v>
      </c>
      <c r="K27" s="158">
        <v>680</v>
      </c>
      <c r="L27" s="159" t="s">
        <v>218</v>
      </c>
    </row>
    <row r="28" spans="1:12" ht="21.75" thickBot="1">
      <c r="A28" s="6" t="s">
        <v>51</v>
      </c>
      <c r="B28" s="734">
        <f t="shared" si="2"/>
        <v>28104</v>
      </c>
      <c r="C28" s="723">
        <v>26827</v>
      </c>
      <c r="D28" s="722">
        <v>16</v>
      </c>
      <c r="E28" s="723">
        <v>38</v>
      </c>
      <c r="F28" s="722">
        <v>464</v>
      </c>
      <c r="G28" s="723">
        <v>0</v>
      </c>
      <c r="H28" s="722">
        <v>80</v>
      </c>
      <c r="I28" s="723">
        <v>679</v>
      </c>
      <c r="K28" s="156">
        <v>17985</v>
      </c>
      <c r="L28" s="157" t="s">
        <v>126</v>
      </c>
    </row>
    <row r="29" spans="1:12" ht="21.75" thickBot="1">
      <c r="A29" s="6" t="s">
        <v>5</v>
      </c>
      <c r="B29" s="734">
        <f t="shared" si="2"/>
        <v>55408</v>
      </c>
      <c r="C29" s="723">
        <v>48867</v>
      </c>
      <c r="D29" s="722">
        <v>16</v>
      </c>
      <c r="E29" s="723">
        <v>67</v>
      </c>
      <c r="F29" s="722">
        <v>205</v>
      </c>
      <c r="G29" s="723">
        <v>83</v>
      </c>
      <c r="H29" s="722">
        <v>2139</v>
      </c>
      <c r="I29" s="723">
        <v>4031</v>
      </c>
      <c r="K29" s="156">
        <v>6519</v>
      </c>
      <c r="L29" s="157" t="s">
        <v>20</v>
      </c>
    </row>
    <row r="30" spans="1:12" ht="21.75" thickBot="1">
      <c r="A30" s="6" t="s">
        <v>52</v>
      </c>
      <c r="B30" s="734">
        <f t="shared" si="2"/>
        <v>16713</v>
      </c>
      <c r="C30" s="723">
        <v>14964</v>
      </c>
      <c r="D30" s="722">
        <v>18</v>
      </c>
      <c r="E30" s="723">
        <v>29</v>
      </c>
      <c r="F30" s="722">
        <v>119</v>
      </c>
      <c r="G30" s="723">
        <v>9</v>
      </c>
      <c r="H30" s="722">
        <v>297</v>
      </c>
      <c r="I30" s="723">
        <v>1277</v>
      </c>
      <c r="K30" s="156">
        <v>1547</v>
      </c>
      <c r="L30" s="157" t="s">
        <v>21</v>
      </c>
    </row>
    <row r="31" spans="1:12" ht="21.75" thickBot="1">
      <c r="A31" s="6" t="s">
        <v>6</v>
      </c>
      <c r="B31" s="734">
        <f t="shared" si="2"/>
        <v>11849</v>
      </c>
      <c r="C31" s="723">
        <v>10347</v>
      </c>
      <c r="D31" s="722">
        <v>1</v>
      </c>
      <c r="E31" s="723">
        <v>51</v>
      </c>
      <c r="F31" s="722">
        <v>56</v>
      </c>
      <c r="G31" s="723">
        <v>0</v>
      </c>
      <c r="H31" s="722">
        <v>712</v>
      </c>
      <c r="I31" s="723">
        <v>682</v>
      </c>
      <c r="K31" s="156">
        <v>36774</v>
      </c>
      <c r="L31" s="157" t="s">
        <v>22</v>
      </c>
    </row>
    <row r="32" spans="1:12" ht="21.75" thickBot="1">
      <c r="A32" s="6" t="s">
        <v>53</v>
      </c>
      <c r="B32" s="734">
        <f t="shared" si="2"/>
        <v>17009</v>
      </c>
      <c r="C32" s="723">
        <v>14670</v>
      </c>
      <c r="D32" s="722">
        <v>7</v>
      </c>
      <c r="E32" s="723">
        <v>49</v>
      </c>
      <c r="F32" s="722">
        <v>93</v>
      </c>
      <c r="G32" s="723">
        <v>17</v>
      </c>
      <c r="H32" s="722">
        <v>701</v>
      </c>
      <c r="I32" s="723">
        <v>1472</v>
      </c>
      <c r="K32" s="158">
        <v>2461</v>
      </c>
      <c r="L32" s="159" t="s">
        <v>219</v>
      </c>
    </row>
    <row r="33" spans="1:12" ht="21.75" thickBot="1">
      <c r="A33" s="6" t="s">
        <v>54</v>
      </c>
      <c r="B33" s="734">
        <f t="shared" si="2"/>
        <v>42513</v>
      </c>
      <c r="C33" s="723">
        <v>38585</v>
      </c>
      <c r="D33" s="722">
        <v>1</v>
      </c>
      <c r="E33" s="723">
        <v>138</v>
      </c>
      <c r="F33" s="722">
        <v>68</v>
      </c>
      <c r="G33" s="723">
        <v>21</v>
      </c>
      <c r="H33" s="722">
        <v>238</v>
      </c>
      <c r="I33" s="723">
        <v>3462</v>
      </c>
      <c r="K33" s="158">
        <v>2777</v>
      </c>
      <c r="L33" s="159" t="s">
        <v>220</v>
      </c>
    </row>
    <row r="34" spans="1:12" ht="21.75" thickBot="1">
      <c r="A34" s="6" t="s">
        <v>55</v>
      </c>
      <c r="B34" s="734">
        <f t="shared" si="2"/>
        <v>15874</v>
      </c>
      <c r="C34" s="723">
        <v>13860</v>
      </c>
      <c r="D34" s="722">
        <v>6</v>
      </c>
      <c r="E34" s="723">
        <v>9</v>
      </c>
      <c r="F34" s="722">
        <v>136</v>
      </c>
      <c r="G34" s="723">
        <v>49</v>
      </c>
      <c r="H34" s="722">
        <v>410</v>
      </c>
      <c r="I34" s="723">
        <v>1404</v>
      </c>
      <c r="K34" s="156">
        <v>1964</v>
      </c>
      <c r="L34" s="157" t="s">
        <v>221</v>
      </c>
    </row>
    <row r="35" spans="1:12" ht="23.25" thickBot="1">
      <c r="A35" s="6" t="s">
        <v>56</v>
      </c>
      <c r="B35" s="734">
        <f t="shared" si="2"/>
        <v>6691</v>
      </c>
      <c r="C35" s="723">
        <v>6018</v>
      </c>
      <c r="D35" s="722">
        <v>0</v>
      </c>
      <c r="E35" s="723">
        <v>0</v>
      </c>
      <c r="F35" s="722">
        <v>18</v>
      </c>
      <c r="G35" s="723">
        <v>134</v>
      </c>
      <c r="H35" s="722">
        <v>141</v>
      </c>
      <c r="I35" s="723">
        <v>380</v>
      </c>
      <c r="K35" s="158">
        <v>634</v>
      </c>
      <c r="L35" s="159" t="s">
        <v>222</v>
      </c>
    </row>
    <row r="36" spans="1:12" ht="21.75" thickBot="1">
      <c r="A36" s="6" t="s">
        <v>7</v>
      </c>
      <c r="B36" s="734">
        <f t="shared" si="2"/>
        <v>49786</v>
      </c>
      <c r="C36" s="723">
        <v>47052</v>
      </c>
      <c r="D36" s="722">
        <v>23</v>
      </c>
      <c r="E36" s="723">
        <v>80</v>
      </c>
      <c r="F36" s="722">
        <v>95</v>
      </c>
      <c r="G36" s="723">
        <v>2</v>
      </c>
      <c r="H36" s="722">
        <v>956</v>
      </c>
      <c r="I36" s="723">
        <v>1578</v>
      </c>
      <c r="K36" s="158">
        <v>4262</v>
      </c>
      <c r="L36" s="159" t="s">
        <v>131</v>
      </c>
    </row>
    <row r="37" spans="1:12" ht="21.75" thickBot="1">
      <c r="A37" s="6" t="s">
        <v>57</v>
      </c>
      <c r="B37" s="734">
        <f t="shared" si="2"/>
        <v>38437</v>
      </c>
      <c r="C37" s="723">
        <v>35648</v>
      </c>
      <c r="D37" s="722">
        <v>2</v>
      </c>
      <c r="E37" s="723">
        <v>197</v>
      </c>
      <c r="F37" s="722">
        <v>208</v>
      </c>
      <c r="G37" s="723">
        <v>25</v>
      </c>
      <c r="H37" s="722">
        <v>241</v>
      </c>
      <c r="I37" s="723">
        <v>2116</v>
      </c>
      <c r="K37" s="156">
        <v>2417</v>
      </c>
      <c r="L37" s="157" t="s">
        <v>23</v>
      </c>
    </row>
    <row r="38" spans="1:12" ht="21.75" thickBot="1">
      <c r="A38" s="6" t="s">
        <v>8</v>
      </c>
      <c r="B38" s="734">
        <f t="shared" si="2"/>
        <v>17145</v>
      </c>
      <c r="C38" s="723">
        <v>13994</v>
      </c>
      <c r="D38" s="722">
        <v>13</v>
      </c>
      <c r="E38" s="723">
        <v>52</v>
      </c>
      <c r="F38" s="722">
        <v>140</v>
      </c>
      <c r="G38" s="723">
        <v>7</v>
      </c>
      <c r="H38" s="722">
        <v>780</v>
      </c>
      <c r="I38" s="723">
        <v>2159</v>
      </c>
      <c r="K38" s="156">
        <v>1713</v>
      </c>
      <c r="L38" s="157" t="s">
        <v>24</v>
      </c>
    </row>
    <row r="39" spans="1:12" ht="21.75" thickBot="1">
      <c r="A39" s="6" t="s">
        <v>9</v>
      </c>
      <c r="B39" s="734">
        <f t="shared" si="2"/>
        <v>92828</v>
      </c>
      <c r="C39" s="723">
        <v>88522</v>
      </c>
      <c r="D39" s="722">
        <v>55</v>
      </c>
      <c r="E39" s="723">
        <v>101</v>
      </c>
      <c r="F39" s="722">
        <v>313</v>
      </c>
      <c r="G39" s="723">
        <v>93</v>
      </c>
      <c r="H39" s="722">
        <v>1495</v>
      </c>
      <c r="I39" s="723">
        <v>2249</v>
      </c>
      <c r="K39" s="158">
        <v>4323</v>
      </c>
      <c r="L39" s="159" t="s">
        <v>25</v>
      </c>
    </row>
    <row r="40" spans="1:12" ht="21.75" thickBot="1">
      <c r="A40" s="6" t="s">
        <v>58</v>
      </c>
      <c r="B40" s="734">
        <f t="shared" si="2"/>
        <v>17649</v>
      </c>
      <c r="C40" s="723">
        <v>15610</v>
      </c>
      <c r="D40" s="722">
        <v>3</v>
      </c>
      <c r="E40" s="723">
        <v>113</v>
      </c>
      <c r="F40" s="722">
        <v>72</v>
      </c>
      <c r="G40" s="723">
        <v>3</v>
      </c>
      <c r="H40" s="722">
        <v>567</v>
      </c>
      <c r="I40" s="723">
        <v>1281</v>
      </c>
      <c r="K40" s="156">
        <v>1658</v>
      </c>
      <c r="L40" s="157" t="s">
        <v>223</v>
      </c>
    </row>
    <row r="41" spans="1:12" ht="21.75" thickBot="1">
      <c r="A41" s="6" t="s">
        <v>10</v>
      </c>
      <c r="B41" s="734">
        <f t="shared" si="2"/>
        <v>41114</v>
      </c>
      <c r="C41" s="723">
        <v>39508</v>
      </c>
      <c r="D41" s="722">
        <v>0</v>
      </c>
      <c r="E41" s="723">
        <v>0</v>
      </c>
      <c r="F41" s="722">
        <v>34</v>
      </c>
      <c r="G41" s="723">
        <v>27</v>
      </c>
      <c r="H41" s="722">
        <v>138</v>
      </c>
      <c r="I41" s="723">
        <v>1407</v>
      </c>
      <c r="K41" s="158">
        <v>2476</v>
      </c>
      <c r="L41" s="159" t="s">
        <v>26</v>
      </c>
    </row>
    <row r="42" spans="1:12" ht="21.75" thickBot="1">
      <c r="A42" s="6" t="s">
        <v>11</v>
      </c>
      <c r="B42" s="734">
        <f t="shared" si="2"/>
        <v>25415</v>
      </c>
      <c r="C42" s="723">
        <v>21740</v>
      </c>
      <c r="D42" s="722">
        <v>2</v>
      </c>
      <c r="E42" s="723">
        <v>38</v>
      </c>
      <c r="F42" s="722">
        <v>104</v>
      </c>
      <c r="G42" s="723">
        <v>27</v>
      </c>
      <c r="H42" s="722">
        <v>1689</v>
      </c>
      <c r="I42" s="723">
        <v>1815</v>
      </c>
      <c r="K42" s="156">
        <v>2205</v>
      </c>
      <c r="L42" s="157" t="s">
        <v>27</v>
      </c>
    </row>
    <row r="43" spans="1:12" ht="21.75" thickBot="1">
      <c r="A43" s="6" t="s">
        <v>59</v>
      </c>
      <c r="B43" s="734">
        <f t="shared" si="2"/>
        <v>17753</v>
      </c>
      <c r="C43" s="723">
        <v>16595</v>
      </c>
      <c r="D43" s="722">
        <v>8</v>
      </c>
      <c r="E43" s="723">
        <v>75</v>
      </c>
      <c r="F43" s="722">
        <v>71</v>
      </c>
      <c r="G43" s="723">
        <v>2</v>
      </c>
      <c r="H43" s="722">
        <v>298</v>
      </c>
      <c r="I43" s="723">
        <v>704</v>
      </c>
      <c r="K43" s="158">
        <v>2571</v>
      </c>
      <c r="L43" s="159" t="s">
        <v>12</v>
      </c>
    </row>
    <row r="44" spans="1:12" ht="21">
      <c r="B44" s="171"/>
      <c r="C44" s="739"/>
      <c r="D44" s="739"/>
      <c r="E44" s="739"/>
      <c r="F44" s="739"/>
      <c r="G44" s="739"/>
      <c r="H44" s="739"/>
      <c r="I44" s="112" t="s">
        <v>290</v>
      </c>
    </row>
    <row r="45" spans="1:12">
      <c r="B45" s="739"/>
      <c r="C45" s="739"/>
      <c r="D45" s="739"/>
      <c r="E45" s="739"/>
      <c r="F45" s="739"/>
      <c r="G45" s="739"/>
      <c r="H45" s="739"/>
    </row>
    <row r="46" spans="1:12">
      <c r="B46" s="739"/>
      <c r="C46" s="739"/>
      <c r="D46" s="739"/>
      <c r="E46" s="739"/>
      <c r="F46" s="739"/>
      <c r="G46" s="739"/>
      <c r="H46" s="739"/>
    </row>
    <row r="47" spans="1:12">
      <c r="B47" s="739"/>
      <c r="C47" s="739"/>
      <c r="D47" s="739"/>
      <c r="E47" s="739"/>
      <c r="F47" s="739"/>
      <c r="G47" s="739"/>
      <c r="H47" s="739"/>
    </row>
    <row r="48" spans="1:12">
      <c r="B48" s="739"/>
      <c r="C48" s="739"/>
      <c r="D48" s="739"/>
      <c r="E48" s="739"/>
      <c r="F48" s="739"/>
      <c r="G48" s="739"/>
      <c r="H48" s="739"/>
    </row>
    <row r="49" spans="2:8">
      <c r="B49" s="739"/>
      <c r="C49" s="739"/>
      <c r="D49" s="739"/>
      <c r="E49" s="739"/>
      <c r="F49" s="739"/>
      <c r="G49" s="739"/>
      <c r="H49" s="739"/>
    </row>
    <row r="50" spans="2:8">
      <c r="B50" s="739"/>
      <c r="C50" s="739"/>
      <c r="D50" s="739"/>
      <c r="E50" s="739"/>
      <c r="F50" s="739"/>
      <c r="G50" s="739"/>
      <c r="H50" s="739"/>
    </row>
    <row r="51" spans="2:8">
      <c r="B51" s="739"/>
      <c r="C51" s="739"/>
      <c r="D51" s="739"/>
      <c r="E51" s="739"/>
      <c r="F51" s="739"/>
      <c r="G51" s="739"/>
      <c r="H51" s="739"/>
    </row>
    <row r="52" spans="2:8">
      <c r="B52" s="739"/>
      <c r="C52" s="739"/>
      <c r="D52" s="739"/>
      <c r="E52" s="739"/>
      <c r="F52" s="739"/>
      <c r="G52" s="739"/>
      <c r="H52" s="739"/>
    </row>
  </sheetData>
  <mergeCells count="5">
    <mergeCell ref="A1:I1"/>
    <mergeCell ref="A2:A3"/>
    <mergeCell ref="B2:B3"/>
    <mergeCell ref="C2:E2"/>
    <mergeCell ref="F2:I2"/>
  </mergeCells>
  <printOptions horizontalCentered="1" verticalCentered="1"/>
  <pageMargins left="0.39370078740157499" right="0.39370078740157499" top="0.45" bottom="0.55000000000000004" header="0" footer="0"/>
  <pageSetup paperSize="9" scale="7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1761E-72BD-4A9E-8306-FD9FDFB18AC6}">
  <sheetPr>
    <tabColor theme="7" tint="0.39997558519241921"/>
    <pageSetUpPr fitToPage="1"/>
  </sheetPr>
  <dimension ref="A1:O52"/>
  <sheetViews>
    <sheetView rightToLeft="1" view="pageBreakPreview" zoomScaleNormal="80" zoomScaleSheetLayoutView="100" workbookViewId="0">
      <selection activeCell="M14" sqref="M14"/>
    </sheetView>
  </sheetViews>
  <sheetFormatPr defaultColWidth="10.140625" defaultRowHeight="12.75"/>
  <cols>
    <col min="1" max="1" width="24.140625" style="75" customWidth="1"/>
    <col min="2" max="6" width="13.42578125" style="75" customWidth="1"/>
    <col min="7" max="7" width="22" style="75" customWidth="1"/>
    <col min="8" max="16384" width="10.140625" style="75"/>
  </cols>
  <sheetData>
    <row r="1" spans="1:15" ht="33.75" customHeight="1" thickBot="1">
      <c r="A1" s="874" t="s">
        <v>292</v>
      </c>
      <c r="B1" s="874"/>
      <c r="C1" s="874"/>
      <c r="D1" s="874"/>
      <c r="E1" s="874"/>
      <c r="F1" s="874"/>
      <c r="G1" s="874"/>
      <c r="H1" s="874"/>
    </row>
    <row r="2" spans="1:15" s="76" customFormat="1" ht="21.75" customHeight="1">
      <c r="A2" s="903" t="s">
        <v>61</v>
      </c>
      <c r="B2" s="908" t="s">
        <v>247</v>
      </c>
      <c r="C2" s="908" t="s">
        <v>248</v>
      </c>
      <c r="D2" s="908" t="s">
        <v>249</v>
      </c>
      <c r="E2" s="908" t="s">
        <v>79</v>
      </c>
      <c r="F2" s="908" t="s">
        <v>75</v>
      </c>
      <c r="G2" s="908" t="s">
        <v>441</v>
      </c>
      <c r="H2" s="910" t="s">
        <v>250</v>
      </c>
    </row>
    <row r="3" spans="1:15" s="76" customFormat="1" ht="39.75" customHeight="1" thickBot="1">
      <c r="A3" s="904"/>
      <c r="B3" s="909"/>
      <c r="C3" s="909"/>
      <c r="D3" s="909"/>
      <c r="E3" s="909"/>
      <c r="F3" s="909"/>
      <c r="G3" s="909"/>
      <c r="H3" s="911"/>
    </row>
    <row r="4" spans="1:15" ht="23.25" customHeight="1">
      <c r="A4" s="2">
        <v>1396</v>
      </c>
      <c r="B4" s="171">
        <v>336716</v>
      </c>
      <c r="C4" s="171">
        <v>0</v>
      </c>
      <c r="D4" s="171">
        <v>47326</v>
      </c>
      <c r="E4" s="171">
        <v>33128</v>
      </c>
      <c r="F4" s="171">
        <v>955469</v>
      </c>
      <c r="G4" s="171">
        <v>2288</v>
      </c>
      <c r="H4" s="171">
        <v>3313</v>
      </c>
      <c r="I4" s="88"/>
      <c r="L4" s="147"/>
    </row>
    <row r="5" spans="1:15" ht="23.25" customHeight="1">
      <c r="A5" s="2">
        <v>1397</v>
      </c>
      <c r="B5" s="171">
        <v>320325</v>
      </c>
      <c r="C5" s="171">
        <v>1148</v>
      </c>
      <c r="D5" s="171">
        <v>46031</v>
      </c>
      <c r="E5" s="171">
        <v>34034</v>
      </c>
      <c r="F5" s="171">
        <v>942040</v>
      </c>
      <c r="G5" s="171">
        <v>2905</v>
      </c>
      <c r="H5" s="171">
        <v>3216</v>
      </c>
      <c r="I5" s="88"/>
      <c r="L5" s="147"/>
    </row>
    <row r="6" spans="1:15" ht="23.25" customHeight="1">
      <c r="A6" s="2">
        <v>1398</v>
      </c>
      <c r="B6" s="171">
        <v>295567</v>
      </c>
      <c r="C6" s="171">
        <v>995</v>
      </c>
      <c r="D6" s="171">
        <v>44486</v>
      </c>
      <c r="E6" s="171">
        <v>31234</v>
      </c>
      <c r="F6" s="171">
        <v>910951</v>
      </c>
      <c r="G6" s="171">
        <v>2753</v>
      </c>
      <c r="H6" s="171">
        <v>3091</v>
      </c>
      <c r="I6" s="88"/>
      <c r="L6" s="147"/>
    </row>
    <row r="7" spans="1:15" ht="23.25" customHeight="1">
      <c r="A7" s="2">
        <v>1399</v>
      </c>
      <c r="B7" s="171">
        <v>272633</v>
      </c>
      <c r="C7" s="171">
        <v>974</v>
      </c>
      <c r="D7" s="171">
        <v>42565</v>
      </c>
      <c r="E7" s="171">
        <v>28610</v>
      </c>
      <c r="F7" s="171">
        <v>893259</v>
      </c>
      <c r="G7" s="171">
        <v>2668</v>
      </c>
      <c r="H7" s="171">
        <v>3008</v>
      </c>
      <c r="I7" s="88"/>
      <c r="L7" s="147"/>
    </row>
    <row r="8" spans="1:15" ht="23.25" customHeight="1">
      <c r="A8" s="2">
        <v>1400</v>
      </c>
      <c r="B8" s="171">
        <v>247605</v>
      </c>
      <c r="C8" s="171">
        <v>758</v>
      </c>
      <c r="D8" s="171">
        <v>40344</v>
      </c>
      <c r="E8" s="171">
        <v>26550</v>
      </c>
      <c r="F8" s="171">
        <v>863463</v>
      </c>
      <c r="G8" s="171">
        <v>2628</v>
      </c>
      <c r="H8" s="171">
        <v>2923</v>
      </c>
      <c r="I8" s="88"/>
      <c r="L8" s="147"/>
    </row>
    <row r="9" spans="1:15" ht="23.25" customHeight="1">
      <c r="A9" s="2">
        <v>1401</v>
      </c>
      <c r="B9" s="171">
        <v>226268</v>
      </c>
      <c r="C9" s="171">
        <v>480</v>
      </c>
      <c r="D9" s="171">
        <v>37695</v>
      </c>
      <c r="E9" s="171">
        <v>24599</v>
      </c>
      <c r="F9" s="171">
        <v>834221</v>
      </c>
      <c r="G9" s="171">
        <v>2549</v>
      </c>
      <c r="H9" s="171">
        <v>2798</v>
      </c>
      <c r="I9" s="88"/>
      <c r="L9" s="147"/>
    </row>
    <row r="10" spans="1:15" ht="23.25" customHeight="1" thickBot="1">
      <c r="A10" s="2">
        <v>1402</v>
      </c>
      <c r="B10" s="171">
        <f>SUM(B11:B43)</f>
        <v>206250</v>
      </c>
      <c r="C10" s="171">
        <f>SUM(C11:C43)</f>
        <v>447</v>
      </c>
      <c r="D10" s="171">
        <f>SUM(D11:D43)</f>
        <v>31201</v>
      </c>
      <c r="E10" s="171">
        <f t="shared" ref="E10:H10" si="0">SUM(E11:E43)</f>
        <v>22055</v>
      </c>
      <c r="F10" s="171">
        <f t="shared" si="0"/>
        <v>805108</v>
      </c>
      <c r="G10" s="171">
        <f t="shared" si="0"/>
        <v>2477</v>
      </c>
      <c r="H10" s="171">
        <f t="shared" si="0"/>
        <v>2570</v>
      </c>
      <c r="I10" s="88"/>
      <c r="L10" s="147"/>
    </row>
    <row r="11" spans="1:15" ht="21.75" thickBot="1">
      <c r="A11" s="5" t="s">
        <v>41</v>
      </c>
      <c r="B11" s="132">
        <v>35607</v>
      </c>
      <c r="C11" s="540">
        <v>118</v>
      </c>
      <c r="D11" s="132">
        <v>1184</v>
      </c>
      <c r="E11" s="540">
        <v>981</v>
      </c>
      <c r="F11" s="132">
        <v>50977</v>
      </c>
      <c r="G11" s="540">
        <v>318</v>
      </c>
      <c r="H11" s="132">
        <v>369</v>
      </c>
      <c r="J11" s="88">
        <f>B11-'7'!D10</f>
        <v>0</v>
      </c>
      <c r="K11" s="88">
        <f>D11-'7'!H10</f>
        <v>0</v>
      </c>
      <c r="L11" s="740">
        <f>E11-'7'!I10</f>
        <v>0</v>
      </c>
      <c r="M11" s="88">
        <f>F11-'7'!E10</f>
        <v>0</v>
      </c>
      <c r="N11" s="88">
        <f>G11-'17'!E10-'17'!D10</f>
        <v>0</v>
      </c>
      <c r="O11" s="88">
        <f>H11-'7'!K10</f>
        <v>0</v>
      </c>
    </row>
    <row r="12" spans="1:15" ht="21.75" thickBot="1">
      <c r="A12" s="6" t="s">
        <v>42</v>
      </c>
      <c r="B12" s="722">
        <v>10158</v>
      </c>
      <c r="C12" s="540">
        <v>1</v>
      </c>
      <c r="D12" s="722">
        <v>1435</v>
      </c>
      <c r="E12" s="540">
        <v>1277</v>
      </c>
      <c r="F12" s="722">
        <v>41390</v>
      </c>
      <c r="G12" s="540">
        <v>253</v>
      </c>
      <c r="H12" s="722">
        <v>314</v>
      </c>
      <c r="J12" s="88">
        <f>B12-'7'!D11</f>
        <v>0</v>
      </c>
      <c r="K12" s="88">
        <f>D12-'7'!H11</f>
        <v>0</v>
      </c>
      <c r="L12" s="740">
        <f>E12-'7'!I11</f>
        <v>0</v>
      </c>
      <c r="M12" s="88">
        <f>F12-'7'!E11</f>
        <v>0</v>
      </c>
      <c r="N12" s="88">
        <f>G12-'17'!E11-'17'!D11</f>
        <v>0</v>
      </c>
      <c r="O12" s="88">
        <f>H12-'7'!K11</f>
        <v>0</v>
      </c>
    </row>
    <row r="13" spans="1:15" ht="21.75" thickBot="1">
      <c r="A13" s="6" t="s">
        <v>43</v>
      </c>
      <c r="B13" s="722">
        <v>4679</v>
      </c>
      <c r="C13" s="540">
        <v>0</v>
      </c>
      <c r="D13" s="722">
        <v>1039</v>
      </c>
      <c r="E13" s="540">
        <v>715</v>
      </c>
      <c r="F13" s="722">
        <v>18303</v>
      </c>
      <c r="G13" s="540">
        <v>76</v>
      </c>
      <c r="H13" s="722">
        <v>170</v>
      </c>
      <c r="J13" s="88">
        <f>B13-'7'!D12</f>
        <v>0</v>
      </c>
      <c r="K13" s="88">
        <f>D13-'7'!H12</f>
        <v>0</v>
      </c>
      <c r="L13" s="740">
        <f>E13-'7'!I12</f>
        <v>0</v>
      </c>
      <c r="M13" s="88">
        <f>F13-'7'!E12</f>
        <v>0</v>
      </c>
      <c r="N13" s="88">
        <f>G13-'17'!E12-'17'!D12</f>
        <v>0</v>
      </c>
      <c r="O13" s="88">
        <f>H13-'7'!K12</f>
        <v>0</v>
      </c>
    </row>
    <row r="14" spans="1:15" ht="21.75" thickBot="1">
      <c r="A14" s="6" t="s">
        <v>0</v>
      </c>
      <c r="B14" s="722">
        <v>21109</v>
      </c>
      <c r="C14" s="540">
        <v>161</v>
      </c>
      <c r="D14" s="722">
        <v>343</v>
      </c>
      <c r="E14" s="540">
        <v>1230</v>
      </c>
      <c r="F14" s="722">
        <v>74067</v>
      </c>
      <c r="G14" s="540">
        <v>11</v>
      </c>
      <c r="H14" s="722">
        <v>375</v>
      </c>
      <c r="J14" s="88">
        <f>B14-'7'!D13</f>
        <v>0</v>
      </c>
      <c r="K14" s="88">
        <f>D14-'7'!H13</f>
        <v>0</v>
      </c>
      <c r="L14" s="740">
        <f>E14-'7'!I13</f>
        <v>0</v>
      </c>
      <c r="M14" s="88">
        <f>F14-'7'!E13</f>
        <v>0</v>
      </c>
      <c r="N14" s="88">
        <f>G14-'17'!E13-'17'!D13</f>
        <v>0</v>
      </c>
      <c r="O14" s="88">
        <f>H14-'7'!K13</f>
        <v>0</v>
      </c>
    </row>
    <row r="15" spans="1:15" ht="21.75" thickBot="1">
      <c r="A15" s="6" t="s">
        <v>33</v>
      </c>
      <c r="B15" s="722">
        <v>1870</v>
      </c>
      <c r="C15" s="540">
        <v>0</v>
      </c>
      <c r="D15" s="722">
        <v>1</v>
      </c>
      <c r="E15" s="540">
        <v>106</v>
      </c>
      <c r="F15" s="722">
        <v>24813</v>
      </c>
      <c r="G15" s="540">
        <v>26</v>
      </c>
      <c r="H15" s="722">
        <v>15</v>
      </c>
      <c r="J15" s="88">
        <f>B15-'7'!D14</f>
        <v>0</v>
      </c>
      <c r="K15" s="88">
        <f>D15-'7'!H14</f>
        <v>0</v>
      </c>
      <c r="L15" s="740">
        <f>E15-'7'!I14</f>
        <v>0</v>
      </c>
      <c r="M15" s="88">
        <f>F15-'7'!E14</f>
        <v>0</v>
      </c>
      <c r="N15" s="88">
        <f>G15-'17'!E14-'17'!D14</f>
        <v>0</v>
      </c>
      <c r="O15" s="88">
        <f>H15-'7'!K14</f>
        <v>0</v>
      </c>
    </row>
    <row r="16" spans="1:15" ht="21.75" thickBot="1">
      <c r="A16" s="6" t="s">
        <v>44</v>
      </c>
      <c r="B16" s="722">
        <v>2552</v>
      </c>
      <c r="C16" s="540">
        <v>0</v>
      </c>
      <c r="D16" s="722">
        <v>41</v>
      </c>
      <c r="E16" s="540">
        <v>121</v>
      </c>
      <c r="F16" s="722">
        <v>6305</v>
      </c>
      <c r="G16" s="540">
        <v>0</v>
      </c>
      <c r="H16" s="722">
        <v>23</v>
      </c>
      <c r="J16" s="88">
        <f>B16-'7'!D15</f>
        <v>0</v>
      </c>
      <c r="K16" s="88">
        <f>D16-'7'!H15</f>
        <v>0</v>
      </c>
      <c r="L16" s="740">
        <f>E16-'7'!I15</f>
        <v>0</v>
      </c>
      <c r="M16" s="88">
        <f>F16-'7'!E15</f>
        <v>0</v>
      </c>
      <c r="N16" s="88">
        <f>G16-'17'!E15-'17'!D15</f>
        <v>0</v>
      </c>
      <c r="O16" s="88">
        <f>H16-'7'!K15</f>
        <v>0</v>
      </c>
    </row>
    <row r="17" spans="1:15" ht="21.75" thickBot="1">
      <c r="A17" s="6" t="s">
        <v>1</v>
      </c>
      <c r="B17" s="722">
        <v>809</v>
      </c>
      <c r="C17" s="540">
        <v>0</v>
      </c>
      <c r="D17" s="722">
        <v>1306</v>
      </c>
      <c r="E17" s="540">
        <v>599</v>
      </c>
      <c r="F17" s="722">
        <v>5994</v>
      </c>
      <c r="G17" s="540">
        <v>5</v>
      </c>
      <c r="H17" s="722">
        <v>6</v>
      </c>
      <c r="J17" s="88">
        <f>B17-'7'!D16</f>
        <v>0</v>
      </c>
      <c r="K17" s="88">
        <f>D17-'7'!H16</f>
        <v>0</v>
      </c>
      <c r="L17" s="740">
        <f>E17-'7'!I16</f>
        <v>0</v>
      </c>
      <c r="M17" s="88">
        <f>F17-'7'!E16</f>
        <v>0</v>
      </c>
      <c r="N17" s="88">
        <f>G17-'17'!E16-'17'!D16</f>
        <v>0</v>
      </c>
      <c r="O17" s="88">
        <f>H17-'7'!K16</f>
        <v>0</v>
      </c>
    </row>
    <row r="18" spans="1:15" ht="21.75" thickBot="1">
      <c r="A18" s="6" t="s">
        <v>45</v>
      </c>
      <c r="B18" s="722">
        <v>5807</v>
      </c>
      <c r="C18" s="540">
        <v>0</v>
      </c>
      <c r="D18" s="722">
        <v>4</v>
      </c>
      <c r="E18" s="540">
        <v>131</v>
      </c>
      <c r="F18" s="722">
        <v>20609</v>
      </c>
      <c r="G18" s="540">
        <v>3</v>
      </c>
      <c r="H18" s="722">
        <v>27</v>
      </c>
      <c r="J18" s="88">
        <f>B18-'7'!D17</f>
        <v>0</v>
      </c>
      <c r="K18" s="88">
        <f>D18-'7'!H17</f>
        <v>0</v>
      </c>
      <c r="L18" s="740">
        <f>E18-'7'!I17</f>
        <v>0</v>
      </c>
      <c r="M18" s="88">
        <f>F18-'7'!E17</f>
        <v>0</v>
      </c>
      <c r="N18" s="88">
        <f>G18-'17'!E17-'17'!D17</f>
        <v>0</v>
      </c>
      <c r="O18" s="88">
        <f>H18-'7'!K17</f>
        <v>0</v>
      </c>
    </row>
    <row r="19" spans="1:15" ht="21.75" thickBot="1">
      <c r="A19" s="6" t="s">
        <v>46</v>
      </c>
      <c r="B19" s="722">
        <v>2471</v>
      </c>
      <c r="C19" s="540">
        <v>0</v>
      </c>
      <c r="D19" s="722">
        <v>183</v>
      </c>
      <c r="E19" s="540">
        <v>817</v>
      </c>
      <c r="F19" s="722">
        <v>8840</v>
      </c>
      <c r="G19" s="540">
        <v>186</v>
      </c>
      <c r="H19" s="722">
        <v>4</v>
      </c>
      <c r="J19" s="88">
        <f>B19-'7'!D18</f>
        <v>0</v>
      </c>
      <c r="K19" s="88">
        <f>D19-'7'!H18</f>
        <v>0</v>
      </c>
      <c r="L19" s="740">
        <f>E19-'7'!I18</f>
        <v>0</v>
      </c>
      <c r="M19" s="88">
        <f>F19-'7'!E18</f>
        <v>0</v>
      </c>
      <c r="N19" s="88">
        <f>G19-'17'!E18-'17'!D18</f>
        <v>0</v>
      </c>
      <c r="O19" s="88">
        <f>H19-'7'!K18</f>
        <v>0</v>
      </c>
    </row>
    <row r="20" spans="1:15" ht="21.75" thickBot="1">
      <c r="A20" s="6" t="s">
        <v>47</v>
      </c>
      <c r="B20" s="722">
        <v>9167</v>
      </c>
      <c r="C20" s="540">
        <v>34</v>
      </c>
      <c r="D20" s="722">
        <v>932</v>
      </c>
      <c r="E20" s="540">
        <v>2227</v>
      </c>
      <c r="F20" s="722">
        <v>59644</v>
      </c>
      <c r="G20" s="540">
        <v>391</v>
      </c>
      <c r="H20" s="722">
        <v>141</v>
      </c>
      <c r="J20" s="88">
        <f>B20-'7'!D19</f>
        <v>0</v>
      </c>
      <c r="K20" s="88">
        <f>D20-'7'!H19</f>
        <v>0</v>
      </c>
      <c r="L20" s="740">
        <f>E20-'7'!I19</f>
        <v>0</v>
      </c>
      <c r="M20" s="88">
        <f>F20-'7'!E19</f>
        <v>0</v>
      </c>
      <c r="N20" s="88">
        <f>G20-'17'!E19-'17'!D19</f>
        <v>0</v>
      </c>
      <c r="O20" s="88">
        <f>H20-'7'!K19</f>
        <v>0</v>
      </c>
    </row>
    <row r="21" spans="1:15" ht="21.75" thickBot="1">
      <c r="A21" s="6" t="s">
        <v>28</v>
      </c>
      <c r="B21" s="722">
        <v>1766</v>
      </c>
      <c r="C21" s="540">
        <v>0</v>
      </c>
      <c r="D21" s="722">
        <v>181</v>
      </c>
      <c r="E21" s="540">
        <v>308</v>
      </c>
      <c r="F21" s="722">
        <v>8443</v>
      </c>
      <c r="G21" s="540">
        <v>124</v>
      </c>
      <c r="H21" s="722">
        <v>32</v>
      </c>
      <c r="J21" s="88">
        <f>B21-'7'!D20</f>
        <v>0</v>
      </c>
      <c r="K21" s="88">
        <f>D21-'7'!H20</f>
        <v>0</v>
      </c>
      <c r="L21" s="740">
        <f>E21-'7'!I20</f>
        <v>0</v>
      </c>
      <c r="M21" s="88">
        <f>F21-'7'!E20</f>
        <v>0</v>
      </c>
      <c r="N21" s="88">
        <f>G21-'17'!E20-'17'!D20</f>
        <v>0</v>
      </c>
      <c r="O21" s="88">
        <f>H21-'7'!K20</f>
        <v>0</v>
      </c>
    </row>
    <row r="22" spans="1:15" ht="21.75" thickBot="1">
      <c r="A22" s="6" t="s">
        <v>2</v>
      </c>
      <c r="B22" s="722">
        <v>1645</v>
      </c>
      <c r="C22" s="540">
        <v>1</v>
      </c>
      <c r="D22" s="722">
        <v>960</v>
      </c>
      <c r="E22" s="540">
        <v>1028</v>
      </c>
      <c r="F22" s="722">
        <v>34069</v>
      </c>
      <c r="G22" s="540">
        <v>8</v>
      </c>
      <c r="H22" s="722">
        <v>26</v>
      </c>
      <c r="J22" s="88">
        <f>B22-'7'!D21</f>
        <v>0</v>
      </c>
      <c r="K22" s="88">
        <f>D22-'7'!H21</f>
        <v>0</v>
      </c>
      <c r="L22" s="740">
        <f>E22-'7'!I21</f>
        <v>0</v>
      </c>
      <c r="M22" s="88">
        <f>F22-'7'!E21</f>
        <v>0</v>
      </c>
      <c r="N22" s="88">
        <f>G22-'17'!E21-'17'!D21</f>
        <v>0</v>
      </c>
      <c r="O22" s="88">
        <f>H22-'7'!K21</f>
        <v>0</v>
      </c>
    </row>
    <row r="23" spans="1:15" ht="21.75" thickBot="1">
      <c r="A23" s="6" t="s">
        <v>3</v>
      </c>
      <c r="B23" s="722">
        <v>5054</v>
      </c>
      <c r="C23" s="540">
        <v>0</v>
      </c>
      <c r="D23" s="722">
        <v>289</v>
      </c>
      <c r="E23" s="540">
        <v>299</v>
      </c>
      <c r="F23" s="722">
        <v>12625</v>
      </c>
      <c r="G23" s="540">
        <v>30</v>
      </c>
      <c r="H23" s="722">
        <v>21</v>
      </c>
      <c r="J23" s="88">
        <f>B23-'7'!D22</f>
        <v>0</v>
      </c>
      <c r="K23" s="88">
        <f>D23-'7'!H22</f>
        <v>0</v>
      </c>
      <c r="L23" s="740">
        <f>E23-'7'!I22</f>
        <v>0</v>
      </c>
      <c r="M23" s="88">
        <f>F23-'7'!E22</f>
        <v>0</v>
      </c>
      <c r="N23" s="88">
        <f>G23-'17'!E22-'17'!D22</f>
        <v>0</v>
      </c>
      <c r="O23" s="88">
        <f>H23-'7'!K22</f>
        <v>0</v>
      </c>
    </row>
    <row r="24" spans="1:15" ht="21.75" thickBot="1">
      <c r="A24" s="6" t="s">
        <v>4</v>
      </c>
      <c r="B24" s="722">
        <v>2259</v>
      </c>
      <c r="C24" s="540">
        <v>29</v>
      </c>
      <c r="D24" s="722">
        <v>138</v>
      </c>
      <c r="E24" s="540">
        <v>327</v>
      </c>
      <c r="F24" s="722">
        <v>8613</v>
      </c>
      <c r="G24" s="540">
        <v>1</v>
      </c>
      <c r="H24" s="722">
        <v>20</v>
      </c>
      <c r="J24" s="88">
        <f>B24-'7'!D23</f>
        <v>0</v>
      </c>
      <c r="K24" s="88">
        <f>D24-'7'!H23</f>
        <v>0</v>
      </c>
      <c r="L24" s="740">
        <f>E24-'7'!I23</f>
        <v>0</v>
      </c>
      <c r="M24" s="88">
        <f>F24-'7'!E23</f>
        <v>0</v>
      </c>
      <c r="N24" s="88">
        <f>G24-'17'!E23-'17'!D23</f>
        <v>0</v>
      </c>
      <c r="O24" s="88">
        <f>H24-'7'!K23</f>
        <v>0</v>
      </c>
    </row>
    <row r="25" spans="1:15" ht="21.75" thickBot="1">
      <c r="A25" s="6" t="s">
        <v>48</v>
      </c>
      <c r="B25" s="722">
        <v>1130</v>
      </c>
      <c r="C25" s="540">
        <v>0</v>
      </c>
      <c r="D25" s="722">
        <v>264</v>
      </c>
      <c r="E25" s="540">
        <v>793</v>
      </c>
      <c r="F25" s="722">
        <v>13189</v>
      </c>
      <c r="G25" s="540">
        <v>1</v>
      </c>
      <c r="H25" s="722">
        <v>0</v>
      </c>
      <c r="J25" s="88">
        <f>B25-'7'!D24</f>
        <v>0</v>
      </c>
      <c r="K25" s="88">
        <f>D25-'7'!H24</f>
        <v>0</v>
      </c>
      <c r="L25" s="740">
        <f>E25-'7'!I24</f>
        <v>0</v>
      </c>
      <c r="M25" s="88">
        <f>F25-'7'!E24</f>
        <v>0</v>
      </c>
      <c r="N25" s="88">
        <f>G25-'17'!E24-'17'!D24</f>
        <v>0</v>
      </c>
      <c r="O25" s="88">
        <f>H25-'7'!K24</f>
        <v>0</v>
      </c>
    </row>
    <row r="26" spans="1:15" ht="21.75" thickBot="1">
      <c r="A26" s="6" t="s">
        <v>49</v>
      </c>
      <c r="B26" s="722">
        <v>1961</v>
      </c>
      <c r="C26" s="540">
        <v>16</v>
      </c>
      <c r="D26" s="722">
        <v>1221</v>
      </c>
      <c r="E26" s="540">
        <v>235</v>
      </c>
      <c r="F26" s="722">
        <v>25472</v>
      </c>
      <c r="G26" s="540">
        <v>0</v>
      </c>
      <c r="H26" s="722">
        <v>0</v>
      </c>
      <c r="J26" s="88">
        <f>B26-'7'!D25</f>
        <v>0</v>
      </c>
      <c r="K26" s="88">
        <f>D26-'7'!H25</f>
        <v>0</v>
      </c>
      <c r="L26" s="740">
        <f>E26-'7'!I25</f>
        <v>0</v>
      </c>
      <c r="M26" s="88">
        <f>F26-'7'!E25</f>
        <v>0</v>
      </c>
      <c r="N26" s="88">
        <f>G26-'17'!E25-'17'!D25</f>
        <v>0</v>
      </c>
      <c r="O26" s="88">
        <f>H26-'7'!K25</f>
        <v>0</v>
      </c>
    </row>
    <row r="27" spans="1:15" ht="21.75" thickBot="1">
      <c r="A27" s="6" t="s">
        <v>50</v>
      </c>
      <c r="B27" s="722">
        <v>2555</v>
      </c>
      <c r="C27" s="540">
        <v>0</v>
      </c>
      <c r="D27" s="722">
        <v>37</v>
      </c>
      <c r="E27" s="540">
        <v>149</v>
      </c>
      <c r="F27" s="722">
        <v>29746</v>
      </c>
      <c r="G27" s="540">
        <v>238</v>
      </c>
      <c r="H27" s="722">
        <v>18</v>
      </c>
      <c r="J27" s="88">
        <f>B27-'7'!D26</f>
        <v>0</v>
      </c>
      <c r="K27" s="88">
        <f>D27-'7'!H26</f>
        <v>0</v>
      </c>
      <c r="L27" s="740">
        <f>E27-'7'!I26</f>
        <v>0</v>
      </c>
      <c r="M27" s="88">
        <f>F27-'7'!E26</f>
        <v>0</v>
      </c>
      <c r="N27" s="88">
        <f>G27-'17'!E26-'17'!D26</f>
        <v>0</v>
      </c>
      <c r="O27" s="88">
        <f>H27-'7'!K26</f>
        <v>0</v>
      </c>
    </row>
    <row r="28" spans="1:15" ht="21.75" thickBot="1">
      <c r="A28" s="6" t="s">
        <v>51</v>
      </c>
      <c r="B28" s="722">
        <v>1309</v>
      </c>
      <c r="C28" s="540">
        <v>0</v>
      </c>
      <c r="D28" s="722">
        <v>217</v>
      </c>
      <c r="E28" s="540">
        <v>140</v>
      </c>
      <c r="F28" s="722">
        <v>15056</v>
      </c>
      <c r="G28" s="540">
        <v>0</v>
      </c>
      <c r="H28" s="722">
        <v>4</v>
      </c>
      <c r="J28" s="88">
        <f>B28-'7'!D27</f>
        <v>0</v>
      </c>
      <c r="K28" s="88">
        <f>D28-'7'!H27</f>
        <v>0</v>
      </c>
      <c r="L28" s="740">
        <f>E28-'7'!I27</f>
        <v>0</v>
      </c>
      <c r="M28" s="88">
        <f>F28-'7'!E27</f>
        <v>0</v>
      </c>
      <c r="N28" s="88">
        <f>G28-'17'!E27-'17'!D27</f>
        <v>0</v>
      </c>
      <c r="O28" s="88">
        <f>H28-'7'!K27</f>
        <v>0</v>
      </c>
    </row>
    <row r="29" spans="1:15" ht="21.75" thickBot="1">
      <c r="A29" s="6" t="s">
        <v>5</v>
      </c>
      <c r="B29" s="722">
        <v>17304</v>
      </c>
      <c r="C29" s="540">
        <v>0</v>
      </c>
      <c r="D29" s="722">
        <v>3884</v>
      </c>
      <c r="E29" s="540">
        <v>1089</v>
      </c>
      <c r="F29" s="722">
        <v>65371</v>
      </c>
      <c r="G29" s="540">
        <v>40</v>
      </c>
      <c r="H29" s="722">
        <v>114</v>
      </c>
      <c r="J29" s="88">
        <f>B29-'7'!D28</f>
        <v>0</v>
      </c>
      <c r="K29" s="88">
        <f>D29-'7'!H28</f>
        <v>0</v>
      </c>
      <c r="L29" s="740">
        <f>E29-'7'!I28</f>
        <v>0</v>
      </c>
      <c r="M29" s="88">
        <f>F29-'7'!E28</f>
        <v>0</v>
      </c>
      <c r="N29" s="88">
        <f>G29-'17'!E28-'17'!D28</f>
        <v>0</v>
      </c>
      <c r="O29" s="88">
        <f>H29-'7'!K28</f>
        <v>0</v>
      </c>
    </row>
    <row r="30" spans="1:15" ht="21.75" thickBot="1">
      <c r="A30" s="6" t="s">
        <v>52</v>
      </c>
      <c r="B30" s="722">
        <v>1033</v>
      </c>
      <c r="C30" s="540">
        <v>0</v>
      </c>
      <c r="D30" s="722">
        <v>375</v>
      </c>
      <c r="E30" s="540">
        <v>259</v>
      </c>
      <c r="F30" s="722">
        <v>20784</v>
      </c>
      <c r="G30" s="540">
        <v>1</v>
      </c>
      <c r="H30" s="722">
        <v>19</v>
      </c>
      <c r="J30" s="88">
        <f>B30-'7'!D29</f>
        <v>0</v>
      </c>
      <c r="K30" s="88">
        <f>D30-'7'!H29</f>
        <v>0</v>
      </c>
      <c r="L30" s="740">
        <f>E30-'7'!I29</f>
        <v>0</v>
      </c>
      <c r="M30" s="88">
        <f>F30-'7'!E29</f>
        <v>0</v>
      </c>
      <c r="N30" s="88">
        <f>G30-'17'!E29-'17'!D29</f>
        <v>0</v>
      </c>
      <c r="O30" s="88">
        <f>H30-'7'!K29</f>
        <v>0</v>
      </c>
    </row>
    <row r="31" spans="1:15" ht="21.75" thickBot="1">
      <c r="A31" s="6" t="s">
        <v>6</v>
      </c>
      <c r="B31" s="722">
        <v>3661</v>
      </c>
      <c r="C31" s="540">
        <v>0</v>
      </c>
      <c r="D31" s="722">
        <v>13</v>
      </c>
      <c r="E31" s="540">
        <v>102</v>
      </c>
      <c r="F31" s="722">
        <v>11054</v>
      </c>
      <c r="G31" s="540">
        <v>140</v>
      </c>
      <c r="H31" s="722">
        <v>32</v>
      </c>
      <c r="J31" s="88">
        <f>B31-'7'!D30</f>
        <v>0</v>
      </c>
      <c r="K31" s="88">
        <f>D31-'7'!H30</f>
        <v>0</v>
      </c>
      <c r="L31" s="740">
        <f>E31-'7'!I30</f>
        <v>0</v>
      </c>
      <c r="M31" s="88">
        <f>F31-'7'!E30</f>
        <v>0</v>
      </c>
      <c r="N31" s="88">
        <f>G31-'17'!E30-'17'!D30</f>
        <v>0</v>
      </c>
      <c r="O31" s="88">
        <f>H31-'7'!K30</f>
        <v>0</v>
      </c>
    </row>
    <row r="32" spans="1:15" ht="21.75" thickBot="1">
      <c r="A32" s="6" t="s">
        <v>53</v>
      </c>
      <c r="B32" s="722">
        <v>10417</v>
      </c>
      <c r="C32" s="540">
        <v>0</v>
      </c>
      <c r="D32" s="722">
        <v>2232</v>
      </c>
      <c r="E32" s="540">
        <v>369</v>
      </c>
      <c r="F32" s="722">
        <v>18517</v>
      </c>
      <c r="G32" s="540">
        <v>323</v>
      </c>
      <c r="H32" s="722">
        <v>76</v>
      </c>
      <c r="J32" s="88">
        <f>B32-'7'!D31</f>
        <v>0</v>
      </c>
      <c r="K32" s="88">
        <f>D32-'7'!H31</f>
        <v>0</v>
      </c>
      <c r="L32" s="740">
        <f>E32-'7'!I31</f>
        <v>0</v>
      </c>
      <c r="M32" s="88">
        <f>F32-'7'!E31</f>
        <v>0</v>
      </c>
      <c r="N32" s="88">
        <f>G32-'17'!E31-'17'!D31</f>
        <v>0</v>
      </c>
      <c r="O32" s="88">
        <f>H32-'7'!K31</f>
        <v>0</v>
      </c>
    </row>
    <row r="33" spans="1:15" ht="21.75" thickBot="1">
      <c r="A33" s="6" t="s">
        <v>54</v>
      </c>
      <c r="B33" s="722">
        <v>8905</v>
      </c>
      <c r="C33" s="540">
        <v>0</v>
      </c>
      <c r="D33" s="722">
        <v>31</v>
      </c>
      <c r="E33" s="540">
        <v>1221</v>
      </c>
      <c r="F33" s="722">
        <v>28262</v>
      </c>
      <c r="G33" s="540">
        <v>9</v>
      </c>
      <c r="H33" s="722">
        <v>49</v>
      </c>
      <c r="J33" s="88">
        <f>B33-'7'!D32</f>
        <v>0</v>
      </c>
      <c r="K33" s="88">
        <f>D33-'7'!H32</f>
        <v>0</v>
      </c>
      <c r="L33" s="740">
        <f>E33-'7'!I32</f>
        <v>0</v>
      </c>
      <c r="M33" s="88">
        <f>F33-'7'!E32</f>
        <v>0</v>
      </c>
      <c r="N33" s="88">
        <f>G33-'17'!E32-'17'!D32</f>
        <v>0</v>
      </c>
      <c r="O33" s="88">
        <f>H33-'7'!K32</f>
        <v>0</v>
      </c>
    </row>
    <row r="34" spans="1:15" ht="21.75" thickBot="1">
      <c r="A34" s="6" t="s">
        <v>55</v>
      </c>
      <c r="B34" s="722">
        <v>4367</v>
      </c>
      <c r="C34" s="540">
        <v>0</v>
      </c>
      <c r="D34" s="722">
        <v>10</v>
      </c>
      <c r="E34" s="540">
        <v>482</v>
      </c>
      <c r="F34" s="722">
        <v>26976</v>
      </c>
      <c r="G34" s="540">
        <v>1</v>
      </c>
      <c r="H34" s="722">
        <v>124</v>
      </c>
      <c r="J34" s="88">
        <f>B34-'7'!D33</f>
        <v>0</v>
      </c>
      <c r="K34" s="88">
        <f>D34-'7'!H33</f>
        <v>0</v>
      </c>
      <c r="L34" s="740">
        <f>E34-'7'!I33</f>
        <v>0</v>
      </c>
      <c r="M34" s="88">
        <f>F34-'7'!E33</f>
        <v>0</v>
      </c>
      <c r="N34" s="88">
        <f>G34-'17'!E33-'17'!D33</f>
        <v>0</v>
      </c>
      <c r="O34" s="88">
        <f>H34-'7'!K33</f>
        <v>0</v>
      </c>
    </row>
    <row r="35" spans="1:15" ht="21.75" thickBot="1">
      <c r="A35" s="6" t="s">
        <v>56</v>
      </c>
      <c r="B35" s="722">
        <v>828</v>
      </c>
      <c r="C35" s="540">
        <v>0</v>
      </c>
      <c r="D35" s="722">
        <v>0</v>
      </c>
      <c r="E35" s="540">
        <v>368</v>
      </c>
      <c r="F35" s="722">
        <v>3650</v>
      </c>
      <c r="G35" s="540">
        <v>0</v>
      </c>
      <c r="H35" s="722">
        <v>3</v>
      </c>
      <c r="J35" s="88">
        <f>B35-'7'!D34</f>
        <v>0</v>
      </c>
      <c r="K35" s="88">
        <f>D35-'7'!H34</f>
        <v>0</v>
      </c>
      <c r="L35" s="740">
        <f>E35-'7'!I34</f>
        <v>0</v>
      </c>
      <c r="M35" s="88">
        <f>F35-'7'!E34</f>
        <v>0</v>
      </c>
      <c r="N35" s="88">
        <f>G35-'17'!E34-'17'!D34</f>
        <v>0</v>
      </c>
      <c r="O35" s="88">
        <f>H35-'7'!K34</f>
        <v>0</v>
      </c>
    </row>
    <row r="36" spans="1:15" ht="21.75" thickBot="1">
      <c r="A36" s="6" t="s">
        <v>7</v>
      </c>
      <c r="B36" s="722">
        <v>5981</v>
      </c>
      <c r="C36" s="540">
        <v>21</v>
      </c>
      <c r="D36" s="722">
        <v>1820</v>
      </c>
      <c r="E36" s="540">
        <v>907</v>
      </c>
      <c r="F36" s="722">
        <v>15946</v>
      </c>
      <c r="G36" s="540">
        <v>132</v>
      </c>
      <c r="H36" s="722">
        <v>13</v>
      </c>
      <c r="J36" s="88">
        <f>B36-'7'!D35</f>
        <v>0</v>
      </c>
      <c r="K36" s="88">
        <f>D36-'7'!H35</f>
        <v>0</v>
      </c>
      <c r="L36" s="740">
        <f>E36-'7'!I35</f>
        <v>0</v>
      </c>
      <c r="M36" s="88">
        <f>F36-'7'!E35</f>
        <v>0</v>
      </c>
      <c r="N36" s="88">
        <f>G36-'17'!E35-'17'!D35</f>
        <v>0</v>
      </c>
      <c r="O36" s="88">
        <f>H36-'7'!K35</f>
        <v>0</v>
      </c>
    </row>
    <row r="37" spans="1:15" ht="21.75" thickBot="1">
      <c r="A37" s="6" t="s">
        <v>57</v>
      </c>
      <c r="B37" s="722">
        <v>5763</v>
      </c>
      <c r="C37" s="540">
        <v>3</v>
      </c>
      <c r="D37" s="722">
        <v>247</v>
      </c>
      <c r="E37" s="540">
        <v>1291</v>
      </c>
      <c r="F37" s="722">
        <v>25657</v>
      </c>
      <c r="G37" s="540">
        <v>48</v>
      </c>
      <c r="H37" s="722">
        <v>172</v>
      </c>
      <c r="J37" s="88">
        <f>B37-'7'!D36</f>
        <v>0</v>
      </c>
      <c r="K37" s="88">
        <f>D37-'7'!H36</f>
        <v>0</v>
      </c>
      <c r="L37" s="740">
        <f>E37-'7'!I36</f>
        <v>0</v>
      </c>
      <c r="M37" s="88">
        <f>F37-'7'!E36</f>
        <v>0</v>
      </c>
      <c r="N37" s="88">
        <f>G37-'17'!E36-'17'!D36</f>
        <v>0</v>
      </c>
      <c r="O37" s="88">
        <f>H37-'7'!K36</f>
        <v>0</v>
      </c>
    </row>
    <row r="38" spans="1:15" ht="21.75" thickBot="1">
      <c r="A38" s="6" t="s">
        <v>8</v>
      </c>
      <c r="B38" s="722">
        <v>2275</v>
      </c>
      <c r="C38" s="540">
        <v>1</v>
      </c>
      <c r="D38" s="722">
        <v>183</v>
      </c>
      <c r="E38" s="540">
        <v>591</v>
      </c>
      <c r="F38" s="722">
        <v>23578</v>
      </c>
      <c r="G38" s="540">
        <v>1</v>
      </c>
      <c r="H38" s="722">
        <v>76</v>
      </c>
      <c r="J38" s="88">
        <f>B38-'7'!D37</f>
        <v>0</v>
      </c>
      <c r="K38" s="88">
        <f>D38-'7'!H37</f>
        <v>0</v>
      </c>
      <c r="L38" s="740">
        <f>E38-'7'!I37</f>
        <v>0</v>
      </c>
      <c r="M38" s="88">
        <f>F38-'7'!E37</f>
        <v>0</v>
      </c>
      <c r="N38" s="88">
        <f>G38-'17'!E37-'17'!D37</f>
        <v>0</v>
      </c>
      <c r="O38" s="88">
        <f>H38-'7'!K37</f>
        <v>0</v>
      </c>
    </row>
    <row r="39" spans="1:15" ht="21.75" thickBot="1">
      <c r="A39" s="6" t="s">
        <v>9</v>
      </c>
      <c r="B39" s="722">
        <v>12326</v>
      </c>
      <c r="C39" s="540">
        <v>6</v>
      </c>
      <c r="D39" s="722">
        <v>11757</v>
      </c>
      <c r="E39" s="540">
        <v>1758</v>
      </c>
      <c r="F39" s="722">
        <v>40322</v>
      </c>
      <c r="G39" s="540">
        <v>12</v>
      </c>
      <c r="H39" s="722">
        <v>129</v>
      </c>
      <c r="J39" s="88">
        <f>B39-'7'!D38</f>
        <v>0</v>
      </c>
      <c r="K39" s="88">
        <f>D39-'7'!H38</f>
        <v>0</v>
      </c>
      <c r="L39" s="740">
        <f>E39-'7'!I38</f>
        <v>0</v>
      </c>
      <c r="M39" s="88">
        <f>F39-'7'!E38</f>
        <v>0</v>
      </c>
      <c r="N39" s="88">
        <f>G39-'17'!E38-'17'!D38</f>
        <v>0</v>
      </c>
      <c r="O39" s="88">
        <f>H39-'7'!K38</f>
        <v>0</v>
      </c>
    </row>
    <row r="40" spans="1:15" ht="21.75" thickBot="1">
      <c r="A40" s="6" t="s">
        <v>58</v>
      </c>
      <c r="B40" s="722">
        <v>5844</v>
      </c>
      <c r="C40" s="540">
        <v>0</v>
      </c>
      <c r="D40" s="722">
        <v>107</v>
      </c>
      <c r="E40" s="540">
        <v>502</v>
      </c>
      <c r="F40" s="722">
        <v>17025</v>
      </c>
      <c r="G40" s="540">
        <v>2</v>
      </c>
      <c r="H40" s="722">
        <v>47</v>
      </c>
      <c r="J40" s="88">
        <f>B40-'7'!D39</f>
        <v>0</v>
      </c>
      <c r="K40" s="88">
        <f>D40-'7'!H39</f>
        <v>0</v>
      </c>
      <c r="L40" s="740">
        <f>E40-'7'!I39</f>
        <v>0</v>
      </c>
      <c r="M40" s="88">
        <f>F40-'7'!E39</f>
        <v>0</v>
      </c>
      <c r="N40" s="88">
        <f>G40-'17'!E39-'17'!D39</f>
        <v>0</v>
      </c>
      <c r="O40" s="88">
        <f>H40-'7'!K39</f>
        <v>0</v>
      </c>
    </row>
    <row r="41" spans="1:15" ht="21.75" thickBot="1">
      <c r="A41" s="6" t="s">
        <v>10</v>
      </c>
      <c r="B41" s="722">
        <v>1238</v>
      </c>
      <c r="C41" s="540">
        <v>0</v>
      </c>
      <c r="D41" s="722">
        <v>213</v>
      </c>
      <c r="E41" s="540">
        <v>707</v>
      </c>
      <c r="F41" s="722">
        <v>6264</v>
      </c>
      <c r="G41" s="540">
        <v>8</v>
      </c>
      <c r="H41" s="722">
        <v>1</v>
      </c>
      <c r="J41" s="88">
        <f>B41-'7'!D40</f>
        <v>0</v>
      </c>
      <c r="K41" s="88">
        <f>D41-'7'!H40</f>
        <v>0</v>
      </c>
      <c r="L41" s="740">
        <f>E41-'7'!I40</f>
        <v>0</v>
      </c>
      <c r="M41" s="88">
        <f>F41-'7'!E40</f>
        <v>0</v>
      </c>
      <c r="N41" s="88">
        <f>G41-'17'!E40-'17'!D40</f>
        <v>0</v>
      </c>
      <c r="O41" s="88">
        <f>H41-'7'!K40</f>
        <v>0</v>
      </c>
    </row>
    <row r="42" spans="1:15" ht="21.75" thickBot="1">
      <c r="A42" s="6" t="s">
        <v>11</v>
      </c>
      <c r="B42" s="722">
        <v>7882</v>
      </c>
      <c r="C42" s="540">
        <v>4</v>
      </c>
      <c r="D42" s="722">
        <v>554</v>
      </c>
      <c r="E42" s="540">
        <v>586</v>
      </c>
      <c r="F42" s="722">
        <v>28147</v>
      </c>
      <c r="G42" s="540">
        <v>89</v>
      </c>
      <c r="H42" s="722">
        <v>140</v>
      </c>
      <c r="J42" s="88">
        <f>B42-'7'!D41</f>
        <v>0</v>
      </c>
      <c r="K42" s="88">
        <f>D42-'7'!H41</f>
        <v>0</v>
      </c>
      <c r="L42" s="740">
        <f>E42-'7'!I41</f>
        <v>0</v>
      </c>
      <c r="M42" s="88">
        <f>F42-'7'!E41</f>
        <v>0</v>
      </c>
      <c r="N42" s="88">
        <f>G42-'17'!E41-'17'!D41</f>
        <v>0</v>
      </c>
      <c r="O42" s="88">
        <f>H42-'7'!K41</f>
        <v>0</v>
      </c>
    </row>
    <row r="43" spans="1:15" ht="21.75" thickBot="1">
      <c r="A43" s="6" t="s">
        <v>59</v>
      </c>
      <c r="B43" s="722">
        <v>6518</v>
      </c>
      <c r="C43" s="540">
        <v>52</v>
      </c>
      <c r="D43" s="722">
        <v>0</v>
      </c>
      <c r="E43" s="540">
        <v>340</v>
      </c>
      <c r="F43" s="722">
        <v>15400</v>
      </c>
      <c r="G43" s="540">
        <v>0</v>
      </c>
      <c r="H43" s="722">
        <v>10</v>
      </c>
      <c r="J43" s="88">
        <f>B43-'7'!D42</f>
        <v>0</v>
      </c>
      <c r="K43" s="88">
        <f>D43-'7'!H42</f>
        <v>0</v>
      </c>
      <c r="L43" s="740">
        <f>E43-'7'!I42</f>
        <v>0</v>
      </c>
      <c r="M43" s="88">
        <f>F43-'7'!E42</f>
        <v>0</v>
      </c>
      <c r="N43" s="88">
        <f>G43-'17'!E42-'17'!D42</f>
        <v>0</v>
      </c>
      <c r="O43" s="88">
        <f>H43-'7'!K42</f>
        <v>0</v>
      </c>
    </row>
    <row r="44" spans="1:15">
      <c r="B44" s="739"/>
      <c r="C44" s="739"/>
      <c r="D44" s="739"/>
      <c r="E44" s="739"/>
      <c r="F44" s="739"/>
      <c r="G44" s="739"/>
      <c r="H44" s="739"/>
    </row>
    <row r="45" spans="1:15">
      <c r="B45" s="739"/>
      <c r="C45" s="739"/>
      <c r="D45" s="739"/>
      <c r="E45" s="739"/>
      <c r="F45" s="739"/>
      <c r="G45" s="739"/>
      <c r="H45" s="739"/>
    </row>
    <row r="46" spans="1:15">
      <c r="B46" s="739"/>
      <c r="C46" s="739"/>
      <c r="D46" s="739"/>
      <c r="E46" s="739"/>
      <c r="F46" s="739"/>
      <c r="G46" s="739"/>
      <c r="H46" s="739"/>
    </row>
    <row r="47" spans="1:15">
      <c r="B47" s="739"/>
      <c r="C47" s="739"/>
      <c r="D47" s="739"/>
      <c r="E47" s="739"/>
      <c r="F47" s="739"/>
      <c r="G47" s="739"/>
      <c r="H47" s="739"/>
    </row>
    <row r="48" spans="1:15">
      <c r="B48" s="739"/>
      <c r="C48" s="739"/>
      <c r="D48" s="739"/>
      <c r="E48" s="739"/>
      <c r="F48" s="739"/>
      <c r="G48" s="739"/>
      <c r="H48" s="739"/>
    </row>
    <row r="49" spans="2:8">
      <c r="B49" s="739"/>
      <c r="C49" s="739"/>
      <c r="D49" s="739"/>
      <c r="E49" s="739"/>
      <c r="F49" s="739"/>
      <c r="G49" s="739"/>
      <c r="H49" s="739"/>
    </row>
    <row r="50" spans="2:8">
      <c r="B50" s="739"/>
      <c r="C50" s="739"/>
      <c r="D50" s="739"/>
      <c r="E50" s="739"/>
      <c r="F50" s="739"/>
      <c r="G50" s="739"/>
      <c r="H50" s="739"/>
    </row>
    <row r="51" spans="2:8">
      <c r="B51" s="739"/>
      <c r="C51" s="739"/>
      <c r="D51" s="739"/>
      <c r="E51" s="739"/>
      <c r="F51" s="739"/>
      <c r="G51" s="739"/>
      <c r="H51" s="739"/>
    </row>
    <row r="52" spans="2:8">
      <c r="B52" s="739"/>
      <c r="C52" s="739"/>
      <c r="D52" s="739"/>
      <c r="E52" s="739"/>
      <c r="F52" s="739"/>
      <c r="G52" s="739"/>
      <c r="H52" s="739"/>
    </row>
  </sheetData>
  <mergeCells count="9">
    <mergeCell ref="A1:H1"/>
    <mergeCell ref="A2:A3"/>
    <mergeCell ref="B2:B3"/>
    <mergeCell ref="C2:C3"/>
    <mergeCell ref="D2:D3"/>
    <mergeCell ref="E2:E3"/>
    <mergeCell ref="F2:F3"/>
    <mergeCell ref="G2:G3"/>
    <mergeCell ref="H2:H3"/>
  </mergeCells>
  <printOptions horizontalCentered="1" verticalCentered="1"/>
  <pageMargins left="0.39370078740157499" right="0.39370078740157499" top="0.45" bottom="0.55000000000000004" header="0" footer="0"/>
  <pageSetup paperSize="9"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5E62C-5976-45B2-A941-603CA58B2358}">
  <sheetPr>
    <tabColor theme="7" tint="0.39997558519241921"/>
    <pageSetUpPr fitToPage="1"/>
  </sheetPr>
  <dimension ref="A1:AH52"/>
  <sheetViews>
    <sheetView rightToLeft="1" view="pageBreakPreview" zoomScaleSheetLayoutView="100" workbookViewId="0">
      <pane xSplit="1" ySplit="2" topLeftCell="B3" activePane="bottomRight" state="frozen"/>
      <selection activeCell="M14" sqref="M14"/>
      <selection pane="topRight" activeCell="M14" sqref="M14"/>
      <selection pane="bottomLeft" activeCell="M14" sqref="M14"/>
      <selection pane="bottomRight" activeCell="M14" sqref="M14"/>
    </sheetView>
  </sheetViews>
  <sheetFormatPr defaultColWidth="7.140625" defaultRowHeight="15.75"/>
  <cols>
    <col min="1" max="1" width="17.42578125" style="17" customWidth="1"/>
    <col min="2" max="2" width="7.140625" style="17" customWidth="1"/>
    <col min="3" max="3" width="7.85546875" style="17" customWidth="1"/>
    <col min="4" max="5" width="7.140625" style="17" customWidth="1"/>
    <col min="6" max="6" width="7.85546875" style="17" customWidth="1"/>
    <col min="7" max="9" width="6.5703125" style="17" customWidth="1"/>
    <col min="10" max="10" width="6.7109375" style="17" customWidth="1"/>
    <col min="11" max="11" width="8" style="17" customWidth="1"/>
    <col min="12" max="12" width="6.140625" style="17" customWidth="1"/>
    <col min="13" max="13" width="6.7109375" style="17" customWidth="1"/>
    <col min="14" max="14" width="7.5703125" style="17" customWidth="1"/>
    <col min="15" max="15" width="7.28515625" style="17" customWidth="1"/>
    <col min="16" max="16" width="5.42578125" style="17" customWidth="1"/>
    <col min="17" max="17" width="6.85546875" style="17" bestFit="1" customWidth="1"/>
    <col min="18" max="228" width="10.28515625" style="17" customWidth="1"/>
    <col min="229" max="229" width="16.85546875" style="17" customWidth="1"/>
    <col min="230" max="230" width="10" style="17" customWidth="1"/>
    <col min="231" max="231" width="7.7109375" style="17" customWidth="1"/>
    <col min="232" max="232" width="6.85546875" style="17" customWidth="1"/>
    <col min="233" max="233" width="7.140625" style="17"/>
    <col min="234" max="234" width="17.42578125" style="17" customWidth="1"/>
    <col min="235" max="235" width="7.140625" style="17"/>
    <col min="236" max="236" width="7.85546875" style="17" customWidth="1"/>
    <col min="237" max="238" width="7.140625" style="17"/>
    <col min="239" max="239" width="6.7109375" style="17" customWidth="1"/>
    <col min="240" max="242" width="6.5703125" style="17" customWidth="1"/>
    <col min="243" max="243" width="6.7109375" style="17" customWidth="1"/>
    <col min="244" max="244" width="8" style="17" customWidth="1"/>
    <col min="245" max="245" width="6.140625" style="17" customWidth="1"/>
    <col min="246" max="246" width="6.7109375" style="17" customWidth="1"/>
    <col min="247" max="247" width="7.5703125" style="17" customWidth="1"/>
    <col min="248" max="248" width="7.28515625" style="17" customWidth="1"/>
    <col min="249" max="249" width="5.42578125" style="17" customWidth="1"/>
    <col min="250" max="250" width="6.85546875" style="17" bestFit="1" customWidth="1"/>
    <col min="251" max="251" width="10" style="17" customWidth="1"/>
    <col min="252" max="484" width="10.28515625" style="17" customWidth="1"/>
    <col min="485" max="485" width="16.85546875" style="17" customWidth="1"/>
    <col min="486" max="486" width="10" style="17" customWidth="1"/>
    <col min="487" max="487" width="7.7109375" style="17" customWidth="1"/>
    <col min="488" max="488" width="6.85546875" style="17" customWidth="1"/>
    <col min="489" max="489" width="7.140625" style="17"/>
    <col min="490" max="490" width="17.42578125" style="17" customWidth="1"/>
    <col min="491" max="491" width="7.140625" style="17"/>
    <col min="492" max="492" width="7.85546875" style="17" customWidth="1"/>
    <col min="493" max="494" width="7.140625" style="17"/>
    <col min="495" max="495" width="6.7109375" style="17" customWidth="1"/>
    <col min="496" max="498" width="6.5703125" style="17" customWidth="1"/>
    <col min="499" max="499" width="6.7109375" style="17" customWidth="1"/>
    <col min="500" max="500" width="8" style="17" customWidth="1"/>
    <col min="501" max="501" width="6.140625" style="17" customWidth="1"/>
    <col min="502" max="502" width="6.7109375" style="17" customWidth="1"/>
    <col min="503" max="503" width="7.5703125" style="17" customWidth="1"/>
    <col min="504" max="504" width="7.28515625" style="17" customWidth="1"/>
    <col min="505" max="505" width="5.42578125" style="17" customWidth="1"/>
    <col min="506" max="506" width="6.85546875" style="17" bestFit="1" customWidth="1"/>
    <col min="507" max="507" width="10" style="17" customWidth="1"/>
    <col min="508" max="740" width="10.28515625" style="17" customWidth="1"/>
    <col min="741" max="741" width="16.85546875" style="17" customWidth="1"/>
    <col min="742" max="742" width="10" style="17" customWidth="1"/>
    <col min="743" max="743" width="7.7109375" style="17" customWidth="1"/>
    <col min="744" max="744" width="6.85546875" style="17" customWidth="1"/>
    <col min="745" max="745" width="7.140625" style="17"/>
    <col min="746" max="746" width="17.42578125" style="17" customWidth="1"/>
    <col min="747" max="747" width="7.140625" style="17"/>
    <col min="748" max="748" width="7.85546875" style="17" customWidth="1"/>
    <col min="749" max="750" width="7.140625" style="17"/>
    <col min="751" max="751" width="6.7109375" style="17" customWidth="1"/>
    <col min="752" max="754" width="6.5703125" style="17" customWidth="1"/>
    <col min="755" max="755" width="6.7109375" style="17" customWidth="1"/>
    <col min="756" max="756" width="8" style="17" customWidth="1"/>
    <col min="757" max="757" width="6.140625" style="17" customWidth="1"/>
    <col min="758" max="758" width="6.7109375" style="17" customWidth="1"/>
    <col min="759" max="759" width="7.5703125" style="17" customWidth="1"/>
    <col min="760" max="760" width="7.28515625" style="17" customWidth="1"/>
    <col min="761" max="761" width="5.42578125" style="17" customWidth="1"/>
    <col min="762" max="762" width="6.85546875" style="17" bestFit="1" customWidth="1"/>
    <col min="763" max="763" width="10" style="17" customWidth="1"/>
    <col min="764" max="996" width="10.28515625" style="17" customWidth="1"/>
    <col min="997" max="997" width="16.85546875" style="17" customWidth="1"/>
    <col min="998" max="998" width="10" style="17" customWidth="1"/>
    <col min="999" max="999" width="7.7109375" style="17" customWidth="1"/>
    <col min="1000" max="1000" width="6.85546875" style="17" customWidth="1"/>
    <col min="1001" max="1001" width="7.140625" style="17"/>
    <col min="1002" max="1002" width="17.42578125" style="17" customWidth="1"/>
    <col min="1003" max="1003" width="7.140625" style="17"/>
    <col min="1004" max="1004" width="7.85546875" style="17" customWidth="1"/>
    <col min="1005" max="1006" width="7.140625" style="17"/>
    <col min="1007" max="1007" width="6.7109375" style="17" customWidth="1"/>
    <col min="1008" max="1010" width="6.5703125" style="17" customWidth="1"/>
    <col min="1011" max="1011" width="6.7109375" style="17" customWidth="1"/>
    <col min="1012" max="1012" width="8" style="17" customWidth="1"/>
    <col min="1013" max="1013" width="6.140625" style="17" customWidth="1"/>
    <col min="1014" max="1014" width="6.7109375" style="17" customWidth="1"/>
    <col min="1015" max="1015" width="7.5703125" style="17" customWidth="1"/>
    <col min="1016" max="1016" width="7.28515625" style="17" customWidth="1"/>
    <col min="1017" max="1017" width="5.42578125" style="17" customWidth="1"/>
    <col min="1018" max="1018" width="6.85546875" style="17" bestFit="1" customWidth="1"/>
    <col min="1019" max="1019" width="10" style="17" customWidth="1"/>
    <col min="1020" max="1252" width="10.28515625" style="17" customWidth="1"/>
    <col min="1253" max="1253" width="16.85546875" style="17" customWidth="1"/>
    <col min="1254" max="1254" width="10" style="17" customWidth="1"/>
    <col min="1255" max="1255" width="7.7109375" style="17" customWidth="1"/>
    <col min="1256" max="1256" width="6.85546875" style="17" customWidth="1"/>
    <col min="1257" max="1257" width="7.140625" style="17"/>
    <col min="1258" max="1258" width="17.42578125" style="17" customWidth="1"/>
    <col min="1259" max="1259" width="7.140625" style="17"/>
    <col min="1260" max="1260" width="7.85546875" style="17" customWidth="1"/>
    <col min="1261" max="1262" width="7.140625" style="17"/>
    <col min="1263" max="1263" width="6.7109375" style="17" customWidth="1"/>
    <col min="1264" max="1266" width="6.5703125" style="17" customWidth="1"/>
    <col min="1267" max="1267" width="6.7109375" style="17" customWidth="1"/>
    <col min="1268" max="1268" width="8" style="17" customWidth="1"/>
    <col min="1269" max="1269" width="6.140625" style="17" customWidth="1"/>
    <col min="1270" max="1270" width="6.7109375" style="17" customWidth="1"/>
    <col min="1271" max="1271" width="7.5703125" style="17" customWidth="1"/>
    <col min="1272" max="1272" width="7.28515625" style="17" customWidth="1"/>
    <col min="1273" max="1273" width="5.42578125" style="17" customWidth="1"/>
    <col min="1274" max="1274" width="6.85546875" style="17" bestFit="1" customWidth="1"/>
    <col min="1275" max="1275" width="10" style="17" customWidth="1"/>
    <col min="1276" max="1508" width="10.28515625" style="17" customWidth="1"/>
    <col min="1509" max="1509" width="16.85546875" style="17" customWidth="1"/>
    <col min="1510" max="1510" width="10" style="17" customWidth="1"/>
    <col min="1511" max="1511" width="7.7109375" style="17" customWidth="1"/>
    <col min="1512" max="1512" width="6.85546875" style="17" customWidth="1"/>
    <col min="1513" max="1513" width="7.140625" style="17"/>
    <col min="1514" max="1514" width="17.42578125" style="17" customWidth="1"/>
    <col min="1515" max="1515" width="7.140625" style="17"/>
    <col min="1516" max="1516" width="7.85546875" style="17" customWidth="1"/>
    <col min="1517" max="1518" width="7.140625" style="17"/>
    <col min="1519" max="1519" width="6.7109375" style="17" customWidth="1"/>
    <col min="1520" max="1522" width="6.5703125" style="17" customWidth="1"/>
    <col min="1523" max="1523" width="6.7109375" style="17" customWidth="1"/>
    <col min="1524" max="1524" width="8" style="17" customWidth="1"/>
    <col min="1525" max="1525" width="6.140625" style="17" customWidth="1"/>
    <col min="1526" max="1526" width="6.7109375" style="17" customWidth="1"/>
    <col min="1527" max="1527" width="7.5703125" style="17" customWidth="1"/>
    <col min="1528" max="1528" width="7.28515625" style="17" customWidth="1"/>
    <col min="1529" max="1529" width="5.42578125" style="17" customWidth="1"/>
    <col min="1530" max="1530" width="6.85546875" style="17" bestFit="1" customWidth="1"/>
    <col min="1531" max="1531" width="10" style="17" customWidth="1"/>
    <col min="1532" max="1764" width="10.28515625" style="17" customWidth="1"/>
    <col min="1765" max="1765" width="16.85546875" style="17" customWidth="1"/>
    <col min="1766" max="1766" width="10" style="17" customWidth="1"/>
    <col min="1767" max="1767" width="7.7109375" style="17" customWidth="1"/>
    <col min="1768" max="1768" width="6.85546875" style="17" customWidth="1"/>
    <col min="1769" max="1769" width="7.140625" style="17"/>
    <col min="1770" max="1770" width="17.42578125" style="17" customWidth="1"/>
    <col min="1771" max="1771" width="7.140625" style="17"/>
    <col min="1772" max="1772" width="7.85546875" style="17" customWidth="1"/>
    <col min="1773" max="1774" width="7.140625" style="17"/>
    <col min="1775" max="1775" width="6.7109375" style="17" customWidth="1"/>
    <col min="1776" max="1778" width="6.5703125" style="17" customWidth="1"/>
    <col min="1779" max="1779" width="6.7109375" style="17" customWidth="1"/>
    <col min="1780" max="1780" width="8" style="17" customWidth="1"/>
    <col min="1781" max="1781" width="6.140625" style="17" customWidth="1"/>
    <col min="1782" max="1782" width="6.7109375" style="17" customWidth="1"/>
    <col min="1783" max="1783" width="7.5703125" style="17" customWidth="1"/>
    <col min="1784" max="1784" width="7.28515625" style="17" customWidth="1"/>
    <col min="1785" max="1785" width="5.42578125" style="17" customWidth="1"/>
    <col min="1786" max="1786" width="6.85546875" style="17" bestFit="1" customWidth="1"/>
    <col min="1787" max="1787" width="10" style="17" customWidth="1"/>
    <col min="1788" max="2020" width="10.28515625" style="17" customWidth="1"/>
    <col min="2021" max="2021" width="16.85546875" style="17" customWidth="1"/>
    <col min="2022" max="2022" width="10" style="17" customWidth="1"/>
    <col min="2023" max="2023" width="7.7109375" style="17" customWidth="1"/>
    <col min="2024" max="2024" width="6.85546875" style="17" customWidth="1"/>
    <col min="2025" max="2025" width="7.140625" style="17"/>
    <col min="2026" max="2026" width="17.42578125" style="17" customWidth="1"/>
    <col min="2027" max="2027" width="7.140625" style="17"/>
    <col min="2028" max="2028" width="7.85546875" style="17" customWidth="1"/>
    <col min="2029" max="2030" width="7.140625" style="17"/>
    <col min="2031" max="2031" width="6.7109375" style="17" customWidth="1"/>
    <col min="2032" max="2034" width="6.5703125" style="17" customWidth="1"/>
    <col min="2035" max="2035" width="6.7109375" style="17" customWidth="1"/>
    <col min="2036" max="2036" width="8" style="17" customWidth="1"/>
    <col min="2037" max="2037" width="6.140625" style="17" customWidth="1"/>
    <col min="2038" max="2038" width="6.7109375" style="17" customWidth="1"/>
    <col min="2039" max="2039" width="7.5703125" style="17" customWidth="1"/>
    <col min="2040" max="2040" width="7.28515625" style="17" customWidth="1"/>
    <col min="2041" max="2041" width="5.42578125" style="17" customWidth="1"/>
    <col min="2042" max="2042" width="6.85546875" style="17" bestFit="1" customWidth="1"/>
    <col min="2043" max="2043" width="10" style="17" customWidth="1"/>
    <col min="2044" max="2276" width="10.28515625" style="17" customWidth="1"/>
    <col min="2277" max="2277" width="16.85546875" style="17" customWidth="1"/>
    <col min="2278" max="2278" width="10" style="17" customWidth="1"/>
    <col min="2279" max="2279" width="7.7109375" style="17" customWidth="1"/>
    <col min="2280" max="2280" width="6.85546875" style="17" customWidth="1"/>
    <col min="2281" max="2281" width="7.140625" style="17"/>
    <col min="2282" max="2282" width="17.42578125" style="17" customWidth="1"/>
    <col min="2283" max="2283" width="7.140625" style="17"/>
    <col min="2284" max="2284" width="7.85546875" style="17" customWidth="1"/>
    <col min="2285" max="2286" width="7.140625" style="17"/>
    <col min="2287" max="2287" width="6.7109375" style="17" customWidth="1"/>
    <col min="2288" max="2290" width="6.5703125" style="17" customWidth="1"/>
    <col min="2291" max="2291" width="6.7109375" style="17" customWidth="1"/>
    <col min="2292" max="2292" width="8" style="17" customWidth="1"/>
    <col min="2293" max="2293" width="6.140625" style="17" customWidth="1"/>
    <col min="2294" max="2294" width="6.7109375" style="17" customWidth="1"/>
    <col min="2295" max="2295" width="7.5703125" style="17" customWidth="1"/>
    <col min="2296" max="2296" width="7.28515625" style="17" customWidth="1"/>
    <col min="2297" max="2297" width="5.42578125" style="17" customWidth="1"/>
    <col min="2298" max="2298" width="6.85546875" style="17" bestFit="1" customWidth="1"/>
    <col min="2299" max="2299" width="10" style="17" customWidth="1"/>
    <col min="2300" max="2532" width="10.28515625" style="17" customWidth="1"/>
    <col min="2533" max="2533" width="16.85546875" style="17" customWidth="1"/>
    <col min="2534" max="2534" width="10" style="17" customWidth="1"/>
    <col min="2535" max="2535" width="7.7109375" style="17" customWidth="1"/>
    <col min="2536" max="2536" width="6.85546875" style="17" customWidth="1"/>
    <col min="2537" max="2537" width="7.140625" style="17"/>
    <col min="2538" max="2538" width="17.42578125" style="17" customWidth="1"/>
    <col min="2539" max="2539" width="7.140625" style="17"/>
    <col min="2540" max="2540" width="7.85546875" style="17" customWidth="1"/>
    <col min="2541" max="2542" width="7.140625" style="17"/>
    <col min="2543" max="2543" width="6.7109375" style="17" customWidth="1"/>
    <col min="2544" max="2546" width="6.5703125" style="17" customWidth="1"/>
    <col min="2547" max="2547" width="6.7109375" style="17" customWidth="1"/>
    <col min="2548" max="2548" width="8" style="17" customWidth="1"/>
    <col min="2549" max="2549" width="6.140625" style="17" customWidth="1"/>
    <col min="2550" max="2550" width="6.7109375" style="17" customWidth="1"/>
    <col min="2551" max="2551" width="7.5703125" style="17" customWidth="1"/>
    <col min="2552" max="2552" width="7.28515625" style="17" customWidth="1"/>
    <col min="2553" max="2553" width="5.42578125" style="17" customWidth="1"/>
    <col min="2554" max="2554" width="6.85546875" style="17" bestFit="1" customWidth="1"/>
    <col min="2555" max="2555" width="10" style="17" customWidth="1"/>
    <col min="2556" max="2788" width="10.28515625" style="17" customWidth="1"/>
    <col min="2789" max="2789" width="16.85546875" style="17" customWidth="1"/>
    <col min="2790" max="2790" width="10" style="17" customWidth="1"/>
    <col min="2791" max="2791" width="7.7109375" style="17" customWidth="1"/>
    <col min="2792" max="2792" width="6.85546875" style="17" customWidth="1"/>
    <col min="2793" max="2793" width="7.140625" style="17"/>
    <col min="2794" max="2794" width="17.42578125" style="17" customWidth="1"/>
    <col min="2795" max="2795" width="7.140625" style="17"/>
    <col min="2796" max="2796" width="7.85546875" style="17" customWidth="1"/>
    <col min="2797" max="2798" width="7.140625" style="17"/>
    <col min="2799" max="2799" width="6.7109375" style="17" customWidth="1"/>
    <col min="2800" max="2802" width="6.5703125" style="17" customWidth="1"/>
    <col min="2803" max="2803" width="6.7109375" style="17" customWidth="1"/>
    <col min="2804" max="2804" width="8" style="17" customWidth="1"/>
    <col min="2805" max="2805" width="6.140625" style="17" customWidth="1"/>
    <col min="2806" max="2806" width="6.7109375" style="17" customWidth="1"/>
    <col min="2807" max="2807" width="7.5703125" style="17" customWidth="1"/>
    <col min="2808" max="2808" width="7.28515625" style="17" customWidth="1"/>
    <col min="2809" max="2809" width="5.42578125" style="17" customWidth="1"/>
    <col min="2810" max="2810" width="6.85546875" style="17" bestFit="1" customWidth="1"/>
    <col min="2811" max="2811" width="10" style="17" customWidth="1"/>
    <col min="2812" max="3044" width="10.28515625" style="17" customWidth="1"/>
    <col min="3045" max="3045" width="16.85546875" style="17" customWidth="1"/>
    <col min="3046" max="3046" width="10" style="17" customWidth="1"/>
    <col min="3047" max="3047" width="7.7109375" style="17" customWidth="1"/>
    <col min="3048" max="3048" width="6.85546875" style="17" customWidth="1"/>
    <col min="3049" max="3049" width="7.140625" style="17"/>
    <col min="3050" max="3050" width="17.42578125" style="17" customWidth="1"/>
    <col min="3051" max="3051" width="7.140625" style="17"/>
    <col min="3052" max="3052" width="7.85546875" style="17" customWidth="1"/>
    <col min="3053" max="3054" width="7.140625" style="17"/>
    <col min="3055" max="3055" width="6.7109375" style="17" customWidth="1"/>
    <col min="3056" max="3058" width="6.5703125" style="17" customWidth="1"/>
    <col min="3059" max="3059" width="6.7109375" style="17" customWidth="1"/>
    <col min="3060" max="3060" width="8" style="17" customWidth="1"/>
    <col min="3061" max="3061" width="6.140625" style="17" customWidth="1"/>
    <col min="3062" max="3062" width="6.7109375" style="17" customWidth="1"/>
    <col min="3063" max="3063" width="7.5703125" style="17" customWidth="1"/>
    <col min="3064" max="3064" width="7.28515625" style="17" customWidth="1"/>
    <col min="3065" max="3065" width="5.42578125" style="17" customWidth="1"/>
    <col min="3066" max="3066" width="6.85546875" style="17" bestFit="1" customWidth="1"/>
    <col min="3067" max="3067" width="10" style="17" customWidth="1"/>
    <col min="3068" max="3300" width="10.28515625" style="17" customWidth="1"/>
    <col min="3301" max="3301" width="16.85546875" style="17" customWidth="1"/>
    <col min="3302" max="3302" width="10" style="17" customWidth="1"/>
    <col min="3303" max="3303" width="7.7109375" style="17" customWidth="1"/>
    <col min="3304" max="3304" width="6.85546875" style="17" customWidth="1"/>
    <col min="3305" max="3305" width="7.140625" style="17"/>
    <col min="3306" max="3306" width="17.42578125" style="17" customWidth="1"/>
    <col min="3307" max="3307" width="7.140625" style="17"/>
    <col min="3308" max="3308" width="7.85546875" style="17" customWidth="1"/>
    <col min="3309" max="3310" width="7.140625" style="17"/>
    <col min="3311" max="3311" width="6.7109375" style="17" customWidth="1"/>
    <col min="3312" max="3314" width="6.5703125" style="17" customWidth="1"/>
    <col min="3315" max="3315" width="6.7109375" style="17" customWidth="1"/>
    <col min="3316" max="3316" width="8" style="17" customWidth="1"/>
    <col min="3317" max="3317" width="6.140625" style="17" customWidth="1"/>
    <col min="3318" max="3318" width="6.7109375" style="17" customWidth="1"/>
    <col min="3319" max="3319" width="7.5703125" style="17" customWidth="1"/>
    <col min="3320" max="3320" width="7.28515625" style="17" customWidth="1"/>
    <col min="3321" max="3321" width="5.42578125" style="17" customWidth="1"/>
    <col min="3322" max="3322" width="6.85546875" style="17" bestFit="1" customWidth="1"/>
    <col min="3323" max="3323" width="10" style="17" customWidth="1"/>
    <col min="3324" max="3556" width="10.28515625" style="17" customWidth="1"/>
    <col min="3557" max="3557" width="16.85546875" style="17" customWidth="1"/>
    <col min="3558" max="3558" width="10" style="17" customWidth="1"/>
    <col min="3559" max="3559" width="7.7109375" style="17" customWidth="1"/>
    <col min="3560" max="3560" width="6.85546875" style="17" customWidth="1"/>
    <col min="3561" max="3561" width="7.140625" style="17"/>
    <col min="3562" max="3562" width="17.42578125" style="17" customWidth="1"/>
    <col min="3563" max="3563" width="7.140625" style="17"/>
    <col min="3564" max="3564" width="7.85546875" style="17" customWidth="1"/>
    <col min="3565" max="3566" width="7.140625" style="17"/>
    <col min="3567" max="3567" width="6.7109375" style="17" customWidth="1"/>
    <col min="3568" max="3570" width="6.5703125" style="17" customWidth="1"/>
    <col min="3571" max="3571" width="6.7109375" style="17" customWidth="1"/>
    <col min="3572" max="3572" width="8" style="17" customWidth="1"/>
    <col min="3573" max="3573" width="6.140625" style="17" customWidth="1"/>
    <col min="3574" max="3574" width="6.7109375" style="17" customWidth="1"/>
    <col min="3575" max="3575" width="7.5703125" style="17" customWidth="1"/>
    <col min="3576" max="3576" width="7.28515625" style="17" customWidth="1"/>
    <col min="3577" max="3577" width="5.42578125" style="17" customWidth="1"/>
    <col min="3578" max="3578" width="6.85546875" style="17" bestFit="1" customWidth="1"/>
    <col min="3579" max="3579" width="10" style="17" customWidth="1"/>
    <col min="3580" max="3812" width="10.28515625" style="17" customWidth="1"/>
    <col min="3813" max="3813" width="16.85546875" style="17" customWidth="1"/>
    <col min="3814" max="3814" width="10" style="17" customWidth="1"/>
    <col min="3815" max="3815" width="7.7109375" style="17" customWidth="1"/>
    <col min="3816" max="3816" width="6.85546875" style="17" customWidth="1"/>
    <col min="3817" max="3817" width="7.140625" style="17"/>
    <col min="3818" max="3818" width="17.42578125" style="17" customWidth="1"/>
    <col min="3819" max="3819" width="7.140625" style="17"/>
    <col min="3820" max="3820" width="7.85546875" style="17" customWidth="1"/>
    <col min="3821" max="3822" width="7.140625" style="17"/>
    <col min="3823" max="3823" width="6.7109375" style="17" customWidth="1"/>
    <col min="3824" max="3826" width="6.5703125" style="17" customWidth="1"/>
    <col min="3827" max="3827" width="6.7109375" style="17" customWidth="1"/>
    <col min="3828" max="3828" width="8" style="17" customWidth="1"/>
    <col min="3829" max="3829" width="6.140625" style="17" customWidth="1"/>
    <col min="3830" max="3830" width="6.7109375" style="17" customWidth="1"/>
    <col min="3831" max="3831" width="7.5703125" style="17" customWidth="1"/>
    <col min="3832" max="3832" width="7.28515625" style="17" customWidth="1"/>
    <col min="3833" max="3833" width="5.42578125" style="17" customWidth="1"/>
    <col min="3834" max="3834" width="6.85546875" style="17" bestFit="1" customWidth="1"/>
    <col min="3835" max="3835" width="10" style="17" customWidth="1"/>
    <col min="3836" max="4068" width="10.28515625" style="17" customWidth="1"/>
    <col min="4069" max="4069" width="16.85546875" style="17" customWidth="1"/>
    <col min="4070" max="4070" width="10" style="17" customWidth="1"/>
    <col min="4071" max="4071" width="7.7109375" style="17" customWidth="1"/>
    <col min="4072" max="4072" width="6.85546875" style="17" customWidth="1"/>
    <col min="4073" max="4073" width="7.140625" style="17"/>
    <col min="4074" max="4074" width="17.42578125" style="17" customWidth="1"/>
    <col min="4075" max="4075" width="7.140625" style="17"/>
    <col min="4076" max="4076" width="7.85546875" style="17" customWidth="1"/>
    <col min="4077" max="4078" width="7.140625" style="17"/>
    <col min="4079" max="4079" width="6.7109375" style="17" customWidth="1"/>
    <col min="4080" max="4082" width="6.5703125" style="17" customWidth="1"/>
    <col min="4083" max="4083" width="6.7109375" style="17" customWidth="1"/>
    <col min="4084" max="4084" width="8" style="17" customWidth="1"/>
    <col min="4085" max="4085" width="6.140625" style="17" customWidth="1"/>
    <col min="4086" max="4086" width="6.7109375" style="17" customWidth="1"/>
    <col min="4087" max="4087" width="7.5703125" style="17" customWidth="1"/>
    <col min="4088" max="4088" width="7.28515625" style="17" customWidth="1"/>
    <col min="4089" max="4089" width="5.42578125" style="17" customWidth="1"/>
    <col min="4090" max="4090" width="6.85546875" style="17" bestFit="1" customWidth="1"/>
    <col min="4091" max="4091" width="10" style="17" customWidth="1"/>
    <col min="4092" max="4324" width="10.28515625" style="17" customWidth="1"/>
    <col min="4325" max="4325" width="16.85546875" style="17" customWidth="1"/>
    <col min="4326" max="4326" width="10" style="17" customWidth="1"/>
    <col min="4327" max="4327" width="7.7109375" style="17" customWidth="1"/>
    <col min="4328" max="4328" width="6.85546875" style="17" customWidth="1"/>
    <col min="4329" max="4329" width="7.140625" style="17"/>
    <col min="4330" max="4330" width="17.42578125" style="17" customWidth="1"/>
    <col min="4331" max="4331" width="7.140625" style="17"/>
    <col min="4332" max="4332" width="7.85546875" style="17" customWidth="1"/>
    <col min="4333" max="4334" width="7.140625" style="17"/>
    <col min="4335" max="4335" width="6.7109375" style="17" customWidth="1"/>
    <col min="4336" max="4338" width="6.5703125" style="17" customWidth="1"/>
    <col min="4339" max="4339" width="6.7109375" style="17" customWidth="1"/>
    <col min="4340" max="4340" width="8" style="17" customWidth="1"/>
    <col min="4341" max="4341" width="6.140625" style="17" customWidth="1"/>
    <col min="4342" max="4342" width="6.7109375" style="17" customWidth="1"/>
    <col min="4343" max="4343" width="7.5703125" style="17" customWidth="1"/>
    <col min="4344" max="4344" width="7.28515625" style="17" customWidth="1"/>
    <col min="4345" max="4345" width="5.42578125" style="17" customWidth="1"/>
    <col min="4346" max="4346" width="6.85546875" style="17" bestFit="1" customWidth="1"/>
    <col min="4347" max="4347" width="10" style="17" customWidth="1"/>
    <col min="4348" max="4580" width="10.28515625" style="17" customWidth="1"/>
    <col min="4581" max="4581" width="16.85546875" style="17" customWidth="1"/>
    <col min="4582" max="4582" width="10" style="17" customWidth="1"/>
    <col min="4583" max="4583" width="7.7109375" style="17" customWidth="1"/>
    <col min="4584" max="4584" width="6.85546875" style="17" customWidth="1"/>
    <col min="4585" max="4585" width="7.140625" style="17"/>
    <col min="4586" max="4586" width="17.42578125" style="17" customWidth="1"/>
    <col min="4587" max="4587" width="7.140625" style="17"/>
    <col min="4588" max="4588" width="7.85546875" style="17" customWidth="1"/>
    <col min="4589" max="4590" width="7.140625" style="17"/>
    <col min="4591" max="4591" width="6.7109375" style="17" customWidth="1"/>
    <col min="4592" max="4594" width="6.5703125" style="17" customWidth="1"/>
    <col min="4595" max="4595" width="6.7109375" style="17" customWidth="1"/>
    <col min="4596" max="4596" width="8" style="17" customWidth="1"/>
    <col min="4597" max="4597" width="6.140625" style="17" customWidth="1"/>
    <col min="4598" max="4598" width="6.7109375" style="17" customWidth="1"/>
    <col min="4599" max="4599" width="7.5703125" style="17" customWidth="1"/>
    <col min="4600" max="4600" width="7.28515625" style="17" customWidth="1"/>
    <col min="4601" max="4601" width="5.42578125" style="17" customWidth="1"/>
    <col min="4602" max="4602" width="6.85546875" style="17" bestFit="1" customWidth="1"/>
    <col min="4603" max="4603" width="10" style="17" customWidth="1"/>
    <col min="4604" max="4836" width="10.28515625" style="17" customWidth="1"/>
    <col min="4837" max="4837" width="16.85546875" style="17" customWidth="1"/>
    <col min="4838" max="4838" width="10" style="17" customWidth="1"/>
    <col min="4839" max="4839" width="7.7109375" style="17" customWidth="1"/>
    <col min="4840" max="4840" width="6.85546875" style="17" customWidth="1"/>
    <col min="4841" max="4841" width="7.140625" style="17"/>
    <col min="4842" max="4842" width="17.42578125" style="17" customWidth="1"/>
    <col min="4843" max="4843" width="7.140625" style="17"/>
    <col min="4844" max="4844" width="7.85546875" style="17" customWidth="1"/>
    <col min="4845" max="4846" width="7.140625" style="17"/>
    <col min="4847" max="4847" width="6.7109375" style="17" customWidth="1"/>
    <col min="4848" max="4850" width="6.5703125" style="17" customWidth="1"/>
    <col min="4851" max="4851" width="6.7109375" style="17" customWidth="1"/>
    <col min="4852" max="4852" width="8" style="17" customWidth="1"/>
    <col min="4853" max="4853" width="6.140625" style="17" customWidth="1"/>
    <col min="4854" max="4854" width="6.7109375" style="17" customWidth="1"/>
    <col min="4855" max="4855" width="7.5703125" style="17" customWidth="1"/>
    <col min="4856" max="4856" width="7.28515625" style="17" customWidth="1"/>
    <col min="4857" max="4857" width="5.42578125" style="17" customWidth="1"/>
    <col min="4858" max="4858" width="6.85546875" style="17" bestFit="1" customWidth="1"/>
    <col min="4859" max="4859" width="10" style="17" customWidth="1"/>
    <col min="4860" max="5092" width="10.28515625" style="17" customWidth="1"/>
    <col min="5093" max="5093" width="16.85546875" style="17" customWidth="1"/>
    <col min="5094" max="5094" width="10" style="17" customWidth="1"/>
    <col min="5095" max="5095" width="7.7109375" style="17" customWidth="1"/>
    <col min="5096" max="5096" width="6.85546875" style="17" customWidth="1"/>
    <col min="5097" max="5097" width="7.140625" style="17"/>
    <col min="5098" max="5098" width="17.42578125" style="17" customWidth="1"/>
    <col min="5099" max="5099" width="7.140625" style="17"/>
    <col min="5100" max="5100" width="7.85546875" style="17" customWidth="1"/>
    <col min="5101" max="5102" width="7.140625" style="17"/>
    <col min="5103" max="5103" width="6.7109375" style="17" customWidth="1"/>
    <col min="5104" max="5106" width="6.5703125" style="17" customWidth="1"/>
    <col min="5107" max="5107" width="6.7109375" style="17" customWidth="1"/>
    <col min="5108" max="5108" width="8" style="17" customWidth="1"/>
    <col min="5109" max="5109" width="6.140625" style="17" customWidth="1"/>
    <col min="5110" max="5110" width="6.7109375" style="17" customWidth="1"/>
    <col min="5111" max="5111" width="7.5703125" style="17" customWidth="1"/>
    <col min="5112" max="5112" width="7.28515625" style="17" customWidth="1"/>
    <col min="5113" max="5113" width="5.42578125" style="17" customWidth="1"/>
    <col min="5114" max="5114" width="6.85546875" style="17" bestFit="1" customWidth="1"/>
    <col min="5115" max="5115" width="10" style="17" customWidth="1"/>
    <col min="5116" max="5348" width="10.28515625" style="17" customWidth="1"/>
    <col min="5349" max="5349" width="16.85546875" style="17" customWidth="1"/>
    <col min="5350" max="5350" width="10" style="17" customWidth="1"/>
    <col min="5351" max="5351" width="7.7109375" style="17" customWidth="1"/>
    <col min="5352" max="5352" width="6.85546875" style="17" customWidth="1"/>
    <col min="5353" max="5353" width="7.140625" style="17"/>
    <col min="5354" max="5354" width="17.42578125" style="17" customWidth="1"/>
    <col min="5355" max="5355" width="7.140625" style="17"/>
    <col min="5356" max="5356" width="7.85546875" style="17" customWidth="1"/>
    <col min="5357" max="5358" width="7.140625" style="17"/>
    <col min="5359" max="5359" width="6.7109375" style="17" customWidth="1"/>
    <col min="5360" max="5362" width="6.5703125" style="17" customWidth="1"/>
    <col min="5363" max="5363" width="6.7109375" style="17" customWidth="1"/>
    <col min="5364" max="5364" width="8" style="17" customWidth="1"/>
    <col min="5365" max="5365" width="6.140625" style="17" customWidth="1"/>
    <col min="5366" max="5366" width="6.7109375" style="17" customWidth="1"/>
    <col min="5367" max="5367" width="7.5703125" style="17" customWidth="1"/>
    <col min="5368" max="5368" width="7.28515625" style="17" customWidth="1"/>
    <col min="5369" max="5369" width="5.42578125" style="17" customWidth="1"/>
    <col min="5370" max="5370" width="6.85546875" style="17" bestFit="1" customWidth="1"/>
    <col min="5371" max="5371" width="10" style="17" customWidth="1"/>
    <col min="5372" max="5604" width="10.28515625" style="17" customWidth="1"/>
    <col min="5605" max="5605" width="16.85546875" style="17" customWidth="1"/>
    <col min="5606" max="5606" width="10" style="17" customWidth="1"/>
    <col min="5607" max="5607" width="7.7109375" style="17" customWidth="1"/>
    <col min="5608" max="5608" width="6.85546875" style="17" customWidth="1"/>
    <col min="5609" max="5609" width="7.140625" style="17"/>
    <col min="5610" max="5610" width="17.42578125" style="17" customWidth="1"/>
    <col min="5611" max="5611" width="7.140625" style="17"/>
    <col min="5612" max="5612" width="7.85546875" style="17" customWidth="1"/>
    <col min="5613" max="5614" width="7.140625" style="17"/>
    <col min="5615" max="5615" width="6.7109375" style="17" customWidth="1"/>
    <col min="5616" max="5618" width="6.5703125" style="17" customWidth="1"/>
    <col min="5619" max="5619" width="6.7109375" style="17" customWidth="1"/>
    <col min="5620" max="5620" width="8" style="17" customWidth="1"/>
    <col min="5621" max="5621" width="6.140625" style="17" customWidth="1"/>
    <col min="5622" max="5622" width="6.7109375" style="17" customWidth="1"/>
    <col min="5623" max="5623" width="7.5703125" style="17" customWidth="1"/>
    <col min="5624" max="5624" width="7.28515625" style="17" customWidth="1"/>
    <col min="5625" max="5625" width="5.42578125" style="17" customWidth="1"/>
    <col min="5626" max="5626" width="6.85546875" style="17" bestFit="1" customWidth="1"/>
    <col min="5627" max="5627" width="10" style="17" customWidth="1"/>
    <col min="5628" max="5860" width="10.28515625" style="17" customWidth="1"/>
    <col min="5861" max="5861" width="16.85546875" style="17" customWidth="1"/>
    <col min="5862" max="5862" width="10" style="17" customWidth="1"/>
    <col min="5863" max="5863" width="7.7109375" style="17" customWidth="1"/>
    <col min="5864" max="5864" width="6.85546875" style="17" customWidth="1"/>
    <col min="5865" max="5865" width="7.140625" style="17"/>
    <col min="5866" max="5866" width="17.42578125" style="17" customWidth="1"/>
    <col min="5867" max="5867" width="7.140625" style="17"/>
    <col min="5868" max="5868" width="7.85546875" style="17" customWidth="1"/>
    <col min="5869" max="5870" width="7.140625" style="17"/>
    <col min="5871" max="5871" width="6.7109375" style="17" customWidth="1"/>
    <col min="5872" max="5874" width="6.5703125" style="17" customWidth="1"/>
    <col min="5875" max="5875" width="6.7109375" style="17" customWidth="1"/>
    <col min="5876" max="5876" width="8" style="17" customWidth="1"/>
    <col min="5877" max="5877" width="6.140625" style="17" customWidth="1"/>
    <col min="5878" max="5878" width="6.7109375" style="17" customWidth="1"/>
    <col min="5879" max="5879" width="7.5703125" style="17" customWidth="1"/>
    <col min="5880" max="5880" width="7.28515625" style="17" customWidth="1"/>
    <col min="5881" max="5881" width="5.42578125" style="17" customWidth="1"/>
    <col min="5882" max="5882" width="6.85546875" style="17" bestFit="1" customWidth="1"/>
    <col min="5883" max="5883" width="10" style="17" customWidth="1"/>
    <col min="5884" max="6116" width="10.28515625" style="17" customWidth="1"/>
    <col min="6117" max="6117" width="16.85546875" style="17" customWidth="1"/>
    <col min="6118" max="6118" width="10" style="17" customWidth="1"/>
    <col min="6119" max="6119" width="7.7109375" style="17" customWidth="1"/>
    <col min="6120" max="6120" width="6.85546875" style="17" customWidth="1"/>
    <col min="6121" max="6121" width="7.140625" style="17"/>
    <col min="6122" max="6122" width="17.42578125" style="17" customWidth="1"/>
    <col min="6123" max="6123" width="7.140625" style="17"/>
    <col min="6124" max="6124" width="7.85546875" style="17" customWidth="1"/>
    <col min="6125" max="6126" width="7.140625" style="17"/>
    <col min="6127" max="6127" width="6.7109375" style="17" customWidth="1"/>
    <col min="6128" max="6130" width="6.5703125" style="17" customWidth="1"/>
    <col min="6131" max="6131" width="6.7109375" style="17" customWidth="1"/>
    <col min="6132" max="6132" width="8" style="17" customWidth="1"/>
    <col min="6133" max="6133" width="6.140625" style="17" customWidth="1"/>
    <col min="6134" max="6134" width="6.7109375" style="17" customWidth="1"/>
    <col min="6135" max="6135" width="7.5703125" style="17" customWidth="1"/>
    <col min="6136" max="6136" width="7.28515625" style="17" customWidth="1"/>
    <col min="6137" max="6137" width="5.42578125" style="17" customWidth="1"/>
    <col min="6138" max="6138" width="6.85546875" style="17" bestFit="1" customWidth="1"/>
    <col min="6139" max="6139" width="10" style="17" customWidth="1"/>
    <col min="6140" max="6372" width="10.28515625" style="17" customWidth="1"/>
    <col min="6373" max="6373" width="16.85546875" style="17" customWidth="1"/>
    <col min="6374" max="6374" width="10" style="17" customWidth="1"/>
    <col min="6375" max="6375" width="7.7109375" style="17" customWidth="1"/>
    <col min="6376" max="6376" width="6.85546875" style="17" customWidth="1"/>
    <col min="6377" max="6377" width="7.140625" style="17"/>
    <col min="6378" max="6378" width="17.42578125" style="17" customWidth="1"/>
    <col min="6379" max="6379" width="7.140625" style="17"/>
    <col min="6380" max="6380" width="7.85546875" style="17" customWidth="1"/>
    <col min="6381" max="6382" width="7.140625" style="17"/>
    <col min="6383" max="6383" width="6.7109375" style="17" customWidth="1"/>
    <col min="6384" max="6386" width="6.5703125" style="17" customWidth="1"/>
    <col min="6387" max="6387" width="6.7109375" style="17" customWidth="1"/>
    <col min="6388" max="6388" width="8" style="17" customWidth="1"/>
    <col min="6389" max="6389" width="6.140625" style="17" customWidth="1"/>
    <col min="6390" max="6390" width="6.7109375" style="17" customWidth="1"/>
    <col min="6391" max="6391" width="7.5703125" style="17" customWidth="1"/>
    <col min="6392" max="6392" width="7.28515625" style="17" customWidth="1"/>
    <col min="6393" max="6393" width="5.42578125" style="17" customWidth="1"/>
    <col min="6394" max="6394" width="6.85546875" style="17" bestFit="1" customWidth="1"/>
    <col min="6395" max="6395" width="10" style="17" customWidth="1"/>
    <col min="6396" max="6628" width="10.28515625" style="17" customWidth="1"/>
    <col min="6629" max="6629" width="16.85546875" style="17" customWidth="1"/>
    <col min="6630" max="6630" width="10" style="17" customWidth="1"/>
    <col min="6631" max="6631" width="7.7109375" style="17" customWidth="1"/>
    <col min="6632" max="6632" width="6.85546875" style="17" customWidth="1"/>
    <col min="6633" max="6633" width="7.140625" style="17"/>
    <col min="6634" max="6634" width="17.42578125" style="17" customWidth="1"/>
    <col min="6635" max="6635" width="7.140625" style="17"/>
    <col min="6636" max="6636" width="7.85546875" style="17" customWidth="1"/>
    <col min="6637" max="6638" width="7.140625" style="17"/>
    <col min="6639" max="6639" width="6.7109375" style="17" customWidth="1"/>
    <col min="6640" max="6642" width="6.5703125" style="17" customWidth="1"/>
    <col min="6643" max="6643" width="6.7109375" style="17" customWidth="1"/>
    <col min="6644" max="6644" width="8" style="17" customWidth="1"/>
    <col min="6645" max="6645" width="6.140625" style="17" customWidth="1"/>
    <col min="6646" max="6646" width="6.7109375" style="17" customWidth="1"/>
    <col min="6647" max="6647" width="7.5703125" style="17" customWidth="1"/>
    <col min="6648" max="6648" width="7.28515625" style="17" customWidth="1"/>
    <col min="6649" max="6649" width="5.42578125" style="17" customWidth="1"/>
    <col min="6650" max="6650" width="6.85546875" style="17" bestFit="1" customWidth="1"/>
    <col min="6651" max="6651" width="10" style="17" customWidth="1"/>
    <col min="6652" max="6884" width="10.28515625" style="17" customWidth="1"/>
    <col min="6885" max="6885" width="16.85546875" style="17" customWidth="1"/>
    <col min="6886" max="6886" width="10" style="17" customWidth="1"/>
    <col min="6887" max="6887" width="7.7109375" style="17" customWidth="1"/>
    <col min="6888" max="6888" width="6.85546875" style="17" customWidth="1"/>
    <col min="6889" max="6889" width="7.140625" style="17"/>
    <col min="6890" max="6890" width="17.42578125" style="17" customWidth="1"/>
    <col min="6891" max="6891" width="7.140625" style="17"/>
    <col min="6892" max="6892" width="7.85546875" style="17" customWidth="1"/>
    <col min="6893" max="6894" width="7.140625" style="17"/>
    <col min="6895" max="6895" width="6.7109375" style="17" customWidth="1"/>
    <col min="6896" max="6898" width="6.5703125" style="17" customWidth="1"/>
    <col min="6899" max="6899" width="6.7109375" style="17" customWidth="1"/>
    <col min="6900" max="6900" width="8" style="17" customWidth="1"/>
    <col min="6901" max="6901" width="6.140625" style="17" customWidth="1"/>
    <col min="6902" max="6902" width="6.7109375" style="17" customWidth="1"/>
    <col min="6903" max="6903" width="7.5703125" style="17" customWidth="1"/>
    <col min="6904" max="6904" width="7.28515625" style="17" customWidth="1"/>
    <col min="6905" max="6905" width="5.42578125" style="17" customWidth="1"/>
    <col min="6906" max="6906" width="6.85546875" style="17" bestFit="1" customWidth="1"/>
    <col min="6907" max="6907" width="10" style="17" customWidth="1"/>
    <col min="6908" max="7140" width="10.28515625" style="17" customWidth="1"/>
    <col min="7141" max="7141" width="16.85546875" style="17" customWidth="1"/>
    <col min="7142" max="7142" width="10" style="17" customWidth="1"/>
    <col min="7143" max="7143" width="7.7109375" style="17" customWidth="1"/>
    <col min="7144" max="7144" width="6.85546875" style="17" customWidth="1"/>
    <col min="7145" max="7145" width="7.140625" style="17"/>
    <col min="7146" max="7146" width="17.42578125" style="17" customWidth="1"/>
    <col min="7147" max="7147" width="7.140625" style="17"/>
    <col min="7148" max="7148" width="7.85546875" style="17" customWidth="1"/>
    <col min="7149" max="7150" width="7.140625" style="17"/>
    <col min="7151" max="7151" width="6.7109375" style="17" customWidth="1"/>
    <col min="7152" max="7154" width="6.5703125" style="17" customWidth="1"/>
    <col min="7155" max="7155" width="6.7109375" style="17" customWidth="1"/>
    <col min="7156" max="7156" width="8" style="17" customWidth="1"/>
    <col min="7157" max="7157" width="6.140625" style="17" customWidth="1"/>
    <col min="7158" max="7158" width="6.7109375" style="17" customWidth="1"/>
    <col min="7159" max="7159" width="7.5703125" style="17" customWidth="1"/>
    <col min="7160" max="7160" width="7.28515625" style="17" customWidth="1"/>
    <col min="7161" max="7161" width="5.42578125" style="17" customWidth="1"/>
    <col min="7162" max="7162" width="6.85546875" style="17" bestFit="1" customWidth="1"/>
    <col min="7163" max="7163" width="10" style="17" customWidth="1"/>
    <col min="7164" max="7396" width="10.28515625" style="17" customWidth="1"/>
    <col min="7397" max="7397" width="16.85546875" style="17" customWidth="1"/>
    <col min="7398" max="7398" width="10" style="17" customWidth="1"/>
    <col min="7399" max="7399" width="7.7109375" style="17" customWidth="1"/>
    <col min="7400" max="7400" width="6.85546875" style="17" customWidth="1"/>
    <col min="7401" max="7401" width="7.140625" style="17"/>
    <col min="7402" max="7402" width="17.42578125" style="17" customWidth="1"/>
    <col min="7403" max="7403" width="7.140625" style="17"/>
    <col min="7404" max="7404" width="7.85546875" style="17" customWidth="1"/>
    <col min="7405" max="7406" width="7.140625" style="17"/>
    <col min="7407" max="7407" width="6.7109375" style="17" customWidth="1"/>
    <col min="7408" max="7410" width="6.5703125" style="17" customWidth="1"/>
    <col min="7411" max="7411" width="6.7109375" style="17" customWidth="1"/>
    <col min="7412" max="7412" width="8" style="17" customWidth="1"/>
    <col min="7413" max="7413" width="6.140625" style="17" customWidth="1"/>
    <col min="7414" max="7414" width="6.7109375" style="17" customWidth="1"/>
    <col min="7415" max="7415" width="7.5703125" style="17" customWidth="1"/>
    <col min="7416" max="7416" width="7.28515625" style="17" customWidth="1"/>
    <col min="7417" max="7417" width="5.42578125" style="17" customWidth="1"/>
    <col min="7418" max="7418" width="6.85546875" style="17" bestFit="1" customWidth="1"/>
    <col min="7419" max="7419" width="10" style="17" customWidth="1"/>
    <col min="7420" max="7652" width="10.28515625" style="17" customWidth="1"/>
    <col min="7653" max="7653" width="16.85546875" style="17" customWidth="1"/>
    <col min="7654" max="7654" width="10" style="17" customWidth="1"/>
    <col min="7655" max="7655" width="7.7109375" style="17" customWidth="1"/>
    <col min="7656" max="7656" width="6.85546875" style="17" customWidth="1"/>
    <col min="7657" max="7657" width="7.140625" style="17"/>
    <col min="7658" max="7658" width="17.42578125" style="17" customWidth="1"/>
    <col min="7659" max="7659" width="7.140625" style="17"/>
    <col min="7660" max="7660" width="7.85546875" style="17" customWidth="1"/>
    <col min="7661" max="7662" width="7.140625" style="17"/>
    <col min="7663" max="7663" width="6.7109375" style="17" customWidth="1"/>
    <col min="7664" max="7666" width="6.5703125" style="17" customWidth="1"/>
    <col min="7667" max="7667" width="6.7109375" style="17" customWidth="1"/>
    <col min="7668" max="7668" width="8" style="17" customWidth="1"/>
    <col min="7669" max="7669" width="6.140625" style="17" customWidth="1"/>
    <col min="7670" max="7670" width="6.7109375" style="17" customWidth="1"/>
    <col min="7671" max="7671" width="7.5703125" style="17" customWidth="1"/>
    <col min="7672" max="7672" width="7.28515625" style="17" customWidth="1"/>
    <col min="7673" max="7673" width="5.42578125" style="17" customWidth="1"/>
    <col min="7674" max="7674" width="6.85546875" style="17" bestFit="1" customWidth="1"/>
    <col min="7675" max="7675" width="10" style="17" customWidth="1"/>
    <col min="7676" max="7908" width="10.28515625" style="17" customWidth="1"/>
    <col min="7909" max="7909" width="16.85546875" style="17" customWidth="1"/>
    <col min="7910" max="7910" width="10" style="17" customWidth="1"/>
    <col min="7911" max="7911" width="7.7109375" style="17" customWidth="1"/>
    <col min="7912" max="7912" width="6.85546875" style="17" customWidth="1"/>
    <col min="7913" max="7913" width="7.140625" style="17"/>
    <col min="7914" max="7914" width="17.42578125" style="17" customWidth="1"/>
    <col min="7915" max="7915" width="7.140625" style="17"/>
    <col min="7916" max="7916" width="7.85546875" style="17" customWidth="1"/>
    <col min="7917" max="7918" width="7.140625" style="17"/>
    <col min="7919" max="7919" width="6.7109375" style="17" customWidth="1"/>
    <col min="7920" max="7922" width="6.5703125" style="17" customWidth="1"/>
    <col min="7923" max="7923" width="6.7109375" style="17" customWidth="1"/>
    <col min="7924" max="7924" width="8" style="17" customWidth="1"/>
    <col min="7925" max="7925" width="6.140625" style="17" customWidth="1"/>
    <col min="7926" max="7926" width="6.7109375" style="17" customWidth="1"/>
    <col min="7927" max="7927" width="7.5703125" style="17" customWidth="1"/>
    <col min="7928" max="7928" width="7.28515625" style="17" customWidth="1"/>
    <col min="7929" max="7929" width="5.42578125" style="17" customWidth="1"/>
    <col min="7930" max="7930" width="6.85546875" style="17" bestFit="1" customWidth="1"/>
    <col min="7931" max="7931" width="10" style="17" customWidth="1"/>
    <col min="7932" max="8164" width="10.28515625" style="17" customWidth="1"/>
    <col min="8165" max="8165" width="16.85546875" style="17" customWidth="1"/>
    <col min="8166" max="8166" width="10" style="17" customWidth="1"/>
    <col min="8167" max="8167" width="7.7109375" style="17" customWidth="1"/>
    <col min="8168" max="8168" width="6.85546875" style="17" customWidth="1"/>
    <col min="8169" max="8169" width="7.140625" style="17"/>
    <col min="8170" max="8170" width="17.42578125" style="17" customWidth="1"/>
    <col min="8171" max="8171" width="7.140625" style="17"/>
    <col min="8172" max="8172" width="7.85546875" style="17" customWidth="1"/>
    <col min="8173" max="8174" width="7.140625" style="17"/>
    <col min="8175" max="8175" width="6.7109375" style="17" customWidth="1"/>
    <col min="8176" max="8178" width="6.5703125" style="17" customWidth="1"/>
    <col min="8179" max="8179" width="6.7109375" style="17" customWidth="1"/>
    <col min="8180" max="8180" width="8" style="17" customWidth="1"/>
    <col min="8181" max="8181" width="6.140625" style="17" customWidth="1"/>
    <col min="8182" max="8182" width="6.7109375" style="17" customWidth="1"/>
    <col min="8183" max="8183" width="7.5703125" style="17" customWidth="1"/>
    <col min="8184" max="8184" width="7.28515625" style="17" customWidth="1"/>
    <col min="8185" max="8185" width="5.42578125" style="17" customWidth="1"/>
    <col min="8186" max="8186" width="6.85546875" style="17" bestFit="1" customWidth="1"/>
    <col min="8187" max="8187" width="10" style="17" customWidth="1"/>
    <col min="8188" max="8420" width="10.28515625" style="17" customWidth="1"/>
    <col min="8421" max="8421" width="16.85546875" style="17" customWidth="1"/>
    <col min="8422" max="8422" width="10" style="17" customWidth="1"/>
    <col min="8423" max="8423" width="7.7109375" style="17" customWidth="1"/>
    <col min="8424" max="8424" width="6.85546875" style="17" customWidth="1"/>
    <col min="8425" max="8425" width="7.140625" style="17"/>
    <col min="8426" max="8426" width="17.42578125" style="17" customWidth="1"/>
    <col min="8427" max="8427" width="7.140625" style="17"/>
    <col min="8428" max="8428" width="7.85546875" style="17" customWidth="1"/>
    <col min="8429" max="8430" width="7.140625" style="17"/>
    <col min="8431" max="8431" width="6.7109375" style="17" customWidth="1"/>
    <col min="8432" max="8434" width="6.5703125" style="17" customWidth="1"/>
    <col min="8435" max="8435" width="6.7109375" style="17" customWidth="1"/>
    <col min="8436" max="8436" width="8" style="17" customWidth="1"/>
    <col min="8437" max="8437" width="6.140625" style="17" customWidth="1"/>
    <col min="8438" max="8438" width="6.7109375" style="17" customWidth="1"/>
    <col min="8439" max="8439" width="7.5703125" style="17" customWidth="1"/>
    <col min="8440" max="8440" width="7.28515625" style="17" customWidth="1"/>
    <col min="8441" max="8441" width="5.42578125" style="17" customWidth="1"/>
    <col min="8442" max="8442" width="6.85546875" style="17" bestFit="1" customWidth="1"/>
    <col min="8443" max="8443" width="10" style="17" customWidth="1"/>
    <col min="8444" max="8676" width="10.28515625" style="17" customWidth="1"/>
    <col min="8677" max="8677" width="16.85546875" style="17" customWidth="1"/>
    <col min="8678" max="8678" width="10" style="17" customWidth="1"/>
    <col min="8679" max="8679" width="7.7109375" style="17" customWidth="1"/>
    <col min="8680" max="8680" width="6.85546875" style="17" customWidth="1"/>
    <col min="8681" max="8681" width="7.140625" style="17"/>
    <col min="8682" max="8682" width="17.42578125" style="17" customWidth="1"/>
    <col min="8683" max="8683" width="7.140625" style="17"/>
    <col min="8684" max="8684" width="7.85546875" style="17" customWidth="1"/>
    <col min="8685" max="8686" width="7.140625" style="17"/>
    <col min="8687" max="8687" width="6.7109375" style="17" customWidth="1"/>
    <col min="8688" max="8690" width="6.5703125" style="17" customWidth="1"/>
    <col min="8691" max="8691" width="6.7109375" style="17" customWidth="1"/>
    <col min="8692" max="8692" width="8" style="17" customWidth="1"/>
    <col min="8693" max="8693" width="6.140625" style="17" customWidth="1"/>
    <col min="8694" max="8694" width="6.7109375" style="17" customWidth="1"/>
    <col min="8695" max="8695" width="7.5703125" style="17" customWidth="1"/>
    <col min="8696" max="8696" width="7.28515625" style="17" customWidth="1"/>
    <col min="8697" max="8697" width="5.42578125" style="17" customWidth="1"/>
    <col min="8698" max="8698" width="6.85546875" style="17" bestFit="1" customWidth="1"/>
    <col min="8699" max="8699" width="10" style="17" customWidth="1"/>
    <col min="8700" max="8932" width="10.28515625" style="17" customWidth="1"/>
    <col min="8933" max="8933" width="16.85546875" style="17" customWidth="1"/>
    <col min="8934" max="8934" width="10" style="17" customWidth="1"/>
    <col min="8935" max="8935" width="7.7109375" style="17" customWidth="1"/>
    <col min="8936" max="8936" width="6.85546875" style="17" customWidth="1"/>
    <col min="8937" max="8937" width="7.140625" style="17"/>
    <col min="8938" max="8938" width="17.42578125" style="17" customWidth="1"/>
    <col min="8939" max="8939" width="7.140625" style="17"/>
    <col min="8940" max="8940" width="7.85546875" style="17" customWidth="1"/>
    <col min="8941" max="8942" width="7.140625" style="17"/>
    <col min="8943" max="8943" width="6.7109375" style="17" customWidth="1"/>
    <col min="8944" max="8946" width="6.5703125" style="17" customWidth="1"/>
    <col min="8947" max="8947" width="6.7109375" style="17" customWidth="1"/>
    <col min="8948" max="8948" width="8" style="17" customWidth="1"/>
    <col min="8949" max="8949" width="6.140625" style="17" customWidth="1"/>
    <col min="8950" max="8950" width="6.7109375" style="17" customWidth="1"/>
    <col min="8951" max="8951" width="7.5703125" style="17" customWidth="1"/>
    <col min="8952" max="8952" width="7.28515625" style="17" customWidth="1"/>
    <col min="8953" max="8953" width="5.42578125" style="17" customWidth="1"/>
    <col min="8954" max="8954" width="6.85546875" style="17" bestFit="1" customWidth="1"/>
    <col min="8955" max="8955" width="10" style="17" customWidth="1"/>
    <col min="8956" max="9188" width="10.28515625" style="17" customWidth="1"/>
    <col min="9189" max="9189" width="16.85546875" style="17" customWidth="1"/>
    <col min="9190" max="9190" width="10" style="17" customWidth="1"/>
    <col min="9191" max="9191" width="7.7109375" style="17" customWidth="1"/>
    <col min="9192" max="9192" width="6.85546875" style="17" customWidth="1"/>
    <col min="9193" max="9193" width="7.140625" style="17"/>
    <col min="9194" max="9194" width="17.42578125" style="17" customWidth="1"/>
    <col min="9195" max="9195" width="7.140625" style="17"/>
    <col min="9196" max="9196" width="7.85546875" style="17" customWidth="1"/>
    <col min="9197" max="9198" width="7.140625" style="17"/>
    <col min="9199" max="9199" width="6.7109375" style="17" customWidth="1"/>
    <col min="9200" max="9202" width="6.5703125" style="17" customWidth="1"/>
    <col min="9203" max="9203" width="6.7109375" style="17" customWidth="1"/>
    <col min="9204" max="9204" width="8" style="17" customWidth="1"/>
    <col min="9205" max="9205" width="6.140625" style="17" customWidth="1"/>
    <col min="9206" max="9206" width="6.7109375" style="17" customWidth="1"/>
    <col min="9207" max="9207" width="7.5703125" style="17" customWidth="1"/>
    <col min="9208" max="9208" width="7.28515625" style="17" customWidth="1"/>
    <col min="9209" max="9209" width="5.42578125" style="17" customWidth="1"/>
    <col min="9210" max="9210" width="6.85546875" style="17" bestFit="1" customWidth="1"/>
    <col min="9211" max="9211" width="10" style="17" customWidth="1"/>
    <col min="9212" max="9444" width="10.28515625" style="17" customWidth="1"/>
    <col min="9445" max="9445" width="16.85546875" style="17" customWidth="1"/>
    <col min="9446" max="9446" width="10" style="17" customWidth="1"/>
    <col min="9447" max="9447" width="7.7109375" style="17" customWidth="1"/>
    <col min="9448" max="9448" width="6.85546875" style="17" customWidth="1"/>
    <col min="9449" max="9449" width="7.140625" style="17"/>
    <col min="9450" max="9450" width="17.42578125" style="17" customWidth="1"/>
    <col min="9451" max="9451" width="7.140625" style="17"/>
    <col min="9452" max="9452" width="7.85546875" style="17" customWidth="1"/>
    <col min="9453" max="9454" width="7.140625" style="17"/>
    <col min="9455" max="9455" width="6.7109375" style="17" customWidth="1"/>
    <col min="9456" max="9458" width="6.5703125" style="17" customWidth="1"/>
    <col min="9459" max="9459" width="6.7109375" style="17" customWidth="1"/>
    <col min="9460" max="9460" width="8" style="17" customWidth="1"/>
    <col min="9461" max="9461" width="6.140625" style="17" customWidth="1"/>
    <col min="9462" max="9462" width="6.7109375" style="17" customWidth="1"/>
    <col min="9463" max="9463" width="7.5703125" style="17" customWidth="1"/>
    <col min="9464" max="9464" width="7.28515625" style="17" customWidth="1"/>
    <col min="9465" max="9465" width="5.42578125" style="17" customWidth="1"/>
    <col min="9466" max="9466" width="6.85546875" style="17" bestFit="1" customWidth="1"/>
    <col min="9467" max="9467" width="10" style="17" customWidth="1"/>
    <col min="9468" max="9700" width="10.28515625" style="17" customWidth="1"/>
    <col min="9701" max="9701" width="16.85546875" style="17" customWidth="1"/>
    <col min="9702" max="9702" width="10" style="17" customWidth="1"/>
    <col min="9703" max="9703" width="7.7109375" style="17" customWidth="1"/>
    <col min="9704" max="9704" width="6.85546875" style="17" customWidth="1"/>
    <col min="9705" max="9705" width="7.140625" style="17"/>
    <col min="9706" max="9706" width="17.42578125" style="17" customWidth="1"/>
    <col min="9707" max="9707" width="7.140625" style="17"/>
    <col min="9708" max="9708" width="7.85546875" style="17" customWidth="1"/>
    <col min="9709" max="9710" width="7.140625" style="17"/>
    <col min="9711" max="9711" width="6.7109375" style="17" customWidth="1"/>
    <col min="9712" max="9714" width="6.5703125" style="17" customWidth="1"/>
    <col min="9715" max="9715" width="6.7109375" style="17" customWidth="1"/>
    <col min="9716" max="9716" width="8" style="17" customWidth="1"/>
    <col min="9717" max="9717" width="6.140625" style="17" customWidth="1"/>
    <col min="9718" max="9718" width="6.7109375" style="17" customWidth="1"/>
    <col min="9719" max="9719" width="7.5703125" style="17" customWidth="1"/>
    <col min="9720" max="9720" width="7.28515625" style="17" customWidth="1"/>
    <col min="9721" max="9721" width="5.42578125" style="17" customWidth="1"/>
    <col min="9722" max="9722" width="6.85546875" style="17" bestFit="1" customWidth="1"/>
    <col min="9723" max="9723" width="10" style="17" customWidth="1"/>
    <col min="9724" max="9956" width="10.28515625" style="17" customWidth="1"/>
    <col min="9957" max="9957" width="16.85546875" style="17" customWidth="1"/>
    <col min="9958" max="9958" width="10" style="17" customWidth="1"/>
    <col min="9959" max="9959" width="7.7109375" style="17" customWidth="1"/>
    <col min="9960" max="9960" width="6.85546875" style="17" customWidth="1"/>
    <col min="9961" max="9961" width="7.140625" style="17"/>
    <col min="9962" max="9962" width="17.42578125" style="17" customWidth="1"/>
    <col min="9963" max="9963" width="7.140625" style="17"/>
    <col min="9964" max="9964" width="7.85546875" style="17" customWidth="1"/>
    <col min="9965" max="9966" width="7.140625" style="17"/>
    <col min="9967" max="9967" width="6.7109375" style="17" customWidth="1"/>
    <col min="9968" max="9970" width="6.5703125" style="17" customWidth="1"/>
    <col min="9971" max="9971" width="6.7109375" style="17" customWidth="1"/>
    <col min="9972" max="9972" width="8" style="17" customWidth="1"/>
    <col min="9973" max="9973" width="6.140625" style="17" customWidth="1"/>
    <col min="9974" max="9974" width="6.7109375" style="17" customWidth="1"/>
    <col min="9975" max="9975" width="7.5703125" style="17" customWidth="1"/>
    <col min="9976" max="9976" width="7.28515625" style="17" customWidth="1"/>
    <col min="9977" max="9977" width="5.42578125" style="17" customWidth="1"/>
    <col min="9978" max="9978" width="6.85546875" style="17" bestFit="1" customWidth="1"/>
    <col min="9979" max="9979" width="10" style="17" customWidth="1"/>
    <col min="9980" max="10212" width="10.28515625" style="17" customWidth="1"/>
    <col min="10213" max="10213" width="16.85546875" style="17" customWidth="1"/>
    <col min="10214" max="10214" width="10" style="17" customWidth="1"/>
    <col min="10215" max="10215" width="7.7109375" style="17" customWidth="1"/>
    <col min="10216" max="10216" width="6.85546875" style="17" customWidth="1"/>
    <col min="10217" max="10217" width="7.140625" style="17"/>
    <col min="10218" max="10218" width="17.42578125" style="17" customWidth="1"/>
    <col min="10219" max="10219" width="7.140625" style="17"/>
    <col min="10220" max="10220" width="7.85546875" style="17" customWidth="1"/>
    <col min="10221" max="10222" width="7.140625" style="17"/>
    <col min="10223" max="10223" width="6.7109375" style="17" customWidth="1"/>
    <col min="10224" max="10226" width="6.5703125" style="17" customWidth="1"/>
    <col min="10227" max="10227" width="6.7109375" style="17" customWidth="1"/>
    <col min="10228" max="10228" width="8" style="17" customWidth="1"/>
    <col min="10229" max="10229" width="6.140625" style="17" customWidth="1"/>
    <col min="10230" max="10230" width="6.7109375" style="17" customWidth="1"/>
    <col min="10231" max="10231" width="7.5703125" style="17" customWidth="1"/>
    <col min="10232" max="10232" width="7.28515625" style="17" customWidth="1"/>
    <col min="10233" max="10233" width="5.42578125" style="17" customWidth="1"/>
    <col min="10234" max="10234" width="6.85546875" style="17" bestFit="1" customWidth="1"/>
    <col min="10235" max="10235" width="10" style="17" customWidth="1"/>
    <col min="10236" max="10468" width="10.28515625" style="17" customWidth="1"/>
    <col min="10469" max="10469" width="16.85546875" style="17" customWidth="1"/>
    <col min="10470" max="10470" width="10" style="17" customWidth="1"/>
    <col min="10471" max="10471" width="7.7109375" style="17" customWidth="1"/>
    <col min="10472" max="10472" width="6.85546875" style="17" customWidth="1"/>
    <col min="10473" max="10473" width="7.140625" style="17"/>
    <col min="10474" max="10474" width="17.42578125" style="17" customWidth="1"/>
    <col min="10475" max="10475" width="7.140625" style="17"/>
    <col min="10476" max="10476" width="7.85546875" style="17" customWidth="1"/>
    <col min="10477" max="10478" width="7.140625" style="17"/>
    <col min="10479" max="10479" width="6.7109375" style="17" customWidth="1"/>
    <col min="10480" max="10482" width="6.5703125" style="17" customWidth="1"/>
    <col min="10483" max="10483" width="6.7109375" style="17" customWidth="1"/>
    <col min="10484" max="10484" width="8" style="17" customWidth="1"/>
    <col min="10485" max="10485" width="6.140625" style="17" customWidth="1"/>
    <col min="10486" max="10486" width="6.7109375" style="17" customWidth="1"/>
    <col min="10487" max="10487" width="7.5703125" style="17" customWidth="1"/>
    <col min="10488" max="10488" width="7.28515625" style="17" customWidth="1"/>
    <col min="10489" max="10489" width="5.42578125" style="17" customWidth="1"/>
    <col min="10490" max="10490" width="6.85546875" style="17" bestFit="1" customWidth="1"/>
    <col min="10491" max="10491" width="10" style="17" customWidth="1"/>
    <col min="10492" max="10724" width="10.28515625" style="17" customWidth="1"/>
    <col min="10725" max="10725" width="16.85546875" style="17" customWidth="1"/>
    <col min="10726" max="10726" width="10" style="17" customWidth="1"/>
    <col min="10727" max="10727" width="7.7109375" style="17" customWidth="1"/>
    <col min="10728" max="10728" width="6.85546875" style="17" customWidth="1"/>
    <col min="10729" max="10729" width="7.140625" style="17"/>
    <col min="10730" max="10730" width="17.42578125" style="17" customWidth="1"/>
    <col min="10731" max="10731" width="7.140625" style="17"/>
    <col min="10732" max="10732" width="7.85546875" style="17" customWidth="1"/>
    <col min="10733" max="10734" width="7.140625" style="17"/>
    <col min="10735" max="10735" width="6.7109375" style="17" customWidth="1"/>
    <col min="10736" max="10738" width="6.5703125" style="17" customWidth="1"/>
    <col min="10739" max="10739" width="6.7109375" style="17" customWidth="1"/>
    <col min="10740" max="10740" width="8" style="17" customWidth="1"/>
    <col min="10741" max="10741" width="6.140625" style="17" customWidth="1"/>
    <col min="10742" max="10742" width="6.7109375" style="17" customWidth="1"/>
    <col min="10743" max="10743" width="7.5703125" style="17" customWidth="1"/>
    <col min="10744" max="10744" width="7.28515625" style="17" customWidth="1"/>
    <col min="10745" max="10745" width="5.42578125" style="17" customWidth="1"/>
    <col min="10746" max="10746" width="6.85546875" style="17" bestFit="1" customWidth="1"/>
    <col min="10747" max="10747" width="10" style="17" customWidth="1"/>
    <col min="10748" max="10980" width="10.28515625" style="17" customWidth="1"/>
    <col min="10981" max="10981" width="16.85546875" style="17" customWidth="1"/>
    <col min="10982" max="10982" width="10" style="17" customWidth="1"/>
    <col min="10983" max="10983" width="7.7109375" style="17" customWidth="1"/>
    <col min="10984" max="10984" width="6.85546875" style="17" customWidth="1"/>
    <col min="10985" max="10985" width="7.140625" style="17"/>
    <col min="10986" max="10986" width="17.42578125" style="17" customWidth="1"/>
    <col min="10987" max="10987" width="7.140625" style="17"/>
    <col min="10988" max="10988" width="7.85546875" style="17" customWidth="1"/>
    <col min="10989" max="10990" width="7.140625" style="17"/>
    <col min="10991" max="10991" width="6.7109375" style="17" customWidth="1"/>
    <col min="10992" max="10994" width="6.5703125" style="17" customWidth="1"/>
    <col min="10995" max="10995" width="6.7109375" style="17" customWidth="1"/>
    <col min="10996" max="10996" width="8" style="17" customWidth="1"/>
    <col min="10997" max="10997" width="6.140625" style="17" customWidth="1"/>
    <col min="10998" max="10998" width="6.7109375" style="17" customWidth="1"/>
    <col min="10999" max="10999" width="7.5703125" style="17" customWidth="1"/>
    <col min="11000" max="11000" width="7.28515625" style="17" customWidth="1"/>
    <col min="11001" max="11001" width="5.42578125" style="17" customWidth="1"/>
    <col min="11002" max="11002" width="6.85546875" style="17" bestFit="1" customWidth="1"/>
    <col min="11003" max="11003" width="10" style="17" customWidth="1"/>
    <col min="11004" max="11236" width="10.28515625" style="17" customWidth="1"/>
    <col min="11237" max="11237" width="16.85546875" style="17" customWidth="1"/>
    <col min="11238" max="11238" width="10" style="17" customWidth="1"/>
    <col min="11239" max="11239" width="7.7109375" style="17" customWidth="1"/>
    <col min="11240" max="11240" width="6.85546875" style="17" customWidth="1"/>
    <col min="11241" max="11241" width="7.140625" style="17"/>
    <col min="11242" max="11242" width="17.42578125" style="17" customWidth="1"/>
    <col min="11243" max="11243" width="7.140625" style="17"/>
    <col min="11244" max="11244" width="7.85546875" style="17" customWidth="1"/>
    <col min="11245" max="11246" width="7.140625" style="17"/>
    <col min="11247" max="11247" width="6.7109375" style="17" customWidth="1"/>
    <col min="11248" max="11250" width="6.5703125" style="17" customWidth="1"/>
    <col min="11251" max="11251" width="6.7109375" style="17" customWidth="1"/>
    <col min="11252" max="11252" width="8" style="17" customWidth="1"/>
    <col min="11253" max="11253" width="6.140625" style="17" customWidth="1"/>
    <col min="11254" max="11254" width="6.7109375" style="17" customWidth="1"/>
    <col min="11255" max="11255" width="7.5703125" style="17" customWidth="1"/>
    <col min="11256" max="11256" width="7.28515625" style="17" customWidth="1"/>
    <col min="11257" max="11257" width="5.42578125" style="17" customWidth="1"/>
    <col min="11258" max="11258" width="6.85546875" style="17" bestFit="1" customWidth="1"/>
    <col min="11259" max="11259" width="10" style="17" customWidth="1"/>
    <col min="11260" max="11492" width="10.28515625" style="17" customWidth="1"/>
    <col min="11493" max="11493" width="16.85546875" style="17" customWidth="1"/>
    <col min="11494" max="11494" width="10" style="17" customWidth="1"/>
    <col min="11495" max="11495" width="7.7109375" style="17" customWidth="1"/>
    <col min="11496" max="11496" width="6.85546875" style="17" customWidth="1"/>
    <col min="11497" max="11497" width="7.140625" style="17"/>
    <col min="11498" max="11498" width="17.42578125" style="17" customWidth="1"/>
    <col min="11499" max="11499" width="7.140625" style="17"/>
    <col min="11500" max="11500" width="7.85546875" style="17" customWidth="1"/>
    <col min="11501" max="11502" width="7.140625" style="17"/>
    <col min="11503" max="11503" width="6.7109375" style="17" customWidth="1"/>
    <col min="11504" max="11506" width="6.5703125" style="17" customWidth="1"/>
    <col min="11507" max="11507" width="6.7109375" style="17" customWidth="1"/>
    <col min="11508" max="11508" width="8" style="17" customWidth="1"/>
    <col min="11509" max="11509" width="6.140625" style="17" customWidth="1"/>
    <col min="11510" max="11510" width="6.7109375" style="17" customWidth="1"/>
    <col min="11511" max="11511" width="7.5703125" style="17" customWidth="1"/>
    <col min="11512" max="11512" width="7.28515625" style="17" customWidth="1"/>
    <col min="11513" max="11513" width="5.42578125" style="17" customWidth="1"/>
    <col min="11514" max="11514" width="6.85546875" style="17" bestFit="1" customWidth="1"/>
    <col min="11515" max="11515" width="10" style="17" customWidth="1"/>
    <col min="11516" max="11748" width="10.28515625" style="17" customWidth="1"/>
    <col min="11749" max="11749" width="16.85546875" style="17" customWidth="1"/>
    <col min="11750" max="11750" width="10" style="17" customWidth="1"/>
    <col min="11751" max="11751" width="7.7109375" style="17" customWidth="1"/>
    <col min="11752" max="11752" width="6.85546875" style="17" customWidth="1"/>
    <col min="11753" max="11753" width="7.140625" style="17"/>
    <col min="11754" max="11754" width="17.42578125" style="17" customWidth="1"/>
    <col min="11755" max="11755" width="7.140625" style="17"/>
    <col min="11756" max="11756" width="7.85546875" style="17" customWidth="1"/>
    <col min="11757" max="11758" width="7.140625" style="17"/>
    <col min="11759" max="11759" width="6.7109375" style="17" customWidth="1"/>
    <col min="11760" max="11762" width="6.5703125" style="17" customWidth="1"/>
    <col min="11763" max="11763" width="6.7109375" style="17" customWidth="1"/>
    <col min="11764" max="11764" width="8" style="17" customWidth="1"/>
    <col min="11765" max="11765" width="6.140625" style="17" customWidth="1"/>
    <col min="11766" max="11766" width="6.7109375" style="17" customWidth="1"/>
    <col min="11767" max="11767" width="7.5703125" style="17" customWidth="1"/>
    <col min="11768" max="11768" width="7.28515625" style="17" customWidth="1"/>
    <col min="11769" max="11769" width="5.42578125" style="17" customWidth="1"/>
    <col min="11770" max="11770" width="6.85546875" style="17" bestFit="1" customWidth="1"/>
    <col min="11771" max="11771" width="10" style="17" customWidth="1"/>
    <col min="11772" max="12004" width="10.28515625" style="17" customWidth="1"/>
    <col min="12005" max="12005" width="16.85546875" style="17" customWidth="1"/>
    <col min="12006" max="12006" width="10" style="17" customWidth="1"/>
    <col min="12007" max="12007" width="7.7109375" style="17" customWidth="1"/>
    <col min="12008" max="12008" width="6.85546875" style="17" customWidth="1"/>
    <col min="12009" max="12009" width="7.140625" style="17"/>
    <col min="12010" max="12010" width="17.42578125" style="17" customWidth="1"/>
    <col min="12011" max="12011" width="7.140625" style="17"/>
    <col min="12012" max="12012" width="7.85546875" style="17" customWidth="1"/>
    <col min="12013" max="12014" width="7.140625" style="17"/>
    <col min="12015" max="12015" width="6.7109375" style="17" customWidth="1"/>
    <col min="12016" max="12018" width="6.5703125" style="17" customWidth="1"/>
    <col min="12019" max="12019" width="6.7109375" style="17" customWidth="1"/>
    <col min="12020" max="12020" width="8" style="17" customWidth="1"/>
    <col min="12021" max="12021" width="6.140625" style="17" customWidth="1"/>
    <col min="12022" max="12022" width="6.7109375" style="17" customWidth="1"/>
    <col min="12023" max="12023" width="7.5703125" style="17" customWidth="1"/>
    <col min="12024" max="12024" width="7.28515625" style="17" customWidth="1"/>
    <col min="12025" max="12025" width="5.42578125" style="17" customWidth="1"/>
    <col min="12026" max="12026" width="6.85546875" style="17" bestFit="1" customWidth="1"/>
    <col min="12027" max="12027" width="10" style="17" customWidth="1"/>
    <col min="12028" max="12260" width="10.28515625" style="17" customWidth="1"/>
    <col min="12261" max="12261" width="16.85546875" style="17" customWidth="1"/>
    <col min="12262" max="12262" width="10" style="17" customWidth="1"/>
    <col min="12263" max="12263" width="7.7109375" style="17" customWidth="1"/>
    <col min="12264" max="12264" width="6.85546875" style="17" customWidth="1"/>
    <col min="12265" max="12265" width="7.140625" style="17"/>
    <col min="12266" max="12266" width="17.42578125" style="17" customWidth="1"/>
    <col min="12267" max="12267" width="7.140625" style="17"/>
    <col min="12268" max="12268" width="7.85546875" style="17" customWidth="1"/>
    <col min="12269" max="12270" width="7.140625" style="17"/>
    <col min="12271" max="12271" width="6.7109375" style="17" customWidth="1"/>
    <col min="12272" max="12274" width="6.5703125" style="17" customWidth="1"/>
    <col min="12275" max="12275" width="6.7109375" style="17" customWidth="1"/>
    <col min="12276" max="12276" width="8" style="17" customWidth="1"/>
    <col min="12277" max="12277" width="6.140625" style="17" customWidth="1"/>
    <col min="12278" max="12278" width="6.7109375" style="17" customWidth="1"/>
    <col min="12279" max="12279" width="7.5703125" style="17" customWidth="1"/>
    <col min="12280" max="12280" width="7.28515625" style="17" customWidth="1"/>
    <col min="12281" max="12281" width="5.42578125" style="17" customWidth="1"/>
    <col min="12282" max="12282" width="6.85546875" style="17" bestFit="1" customWidth="1"/>
    <col min="12283" max="12283" width="10" style="17" customWidth="1"/>
    <col min="12284" max="12516" width="10.28515625" style="17" customWidth="1"/>
    <col min="12517" max="12517" width="16.85546875" style="17" customWidth="1"/>
    <col min="12518" max="12518" width="10" style="17" customWidth="1"/>
    <col min="12519" max="12519" width="7.7109375" style="17" customWidth="1"/>
    <col min="12520" max="12520" width="6.85546875" style="17" customWidth="1"/>
    <col min="12521" max="12521" width="7.140625" style="17"/>
    <col min="12522" max="12522" width="17.42578125" style="17" customWidth="1"/>
    <col min="12523" max="12523" width="7.140625" style="17"/>
    <col min="12524" max="12524" width="7.85546875" style="17" customWidth="1"/>
    <col min="12525" max="12526" width="7.140625" style="17"/>
    <col min="12527" max="12527" width="6.7109375" style="17" customWidth="1"/>
    <col min="12528" max="12530" width="6.5703125" style="17" customWidth="1"/>
    <col min="12531" max="12531" width="6.7109375" style="17" customWidth="1"/>
    <col min="12532" max="12532" width="8" style="17" customWidth="1"/>
    <col min="12533" max="12533" width="6.140625" style="17" customWidth="1"/>
    <col min="12534" max="12534" width="6.7109375" style="17" customWidth="1"/>
    <col min="12535" max="12535" width="7.5703125" style="17" customWidth="1"/>
    <col min="12536" max="12536" width="7.28515625" style="17" customWidth="1"/>
    <col min="12537" max="12537" width="5.42578125" style="17" customWidth="1"/>
    <col min="12538" max="12538" width="6.85546875" style="17" bestFit="1" customWidth="1"/>
    <col min="12539" max="12539" width="10" style="17" customWidth="1"/>
    <col min="12540" max="12772" width="10.28515625" style="17" customWidth="1"/>
    <col min="12773" max="12773" width="16.85546875" style="17" customWidth="1"/>
    <col min="12774" max="12774" width="10" style="17" customWidth="1"/>
    <col min="12775" max="12775" width="7.7109375" style="17" customWidth="1"/>
    <col min="12776" max="12776" width="6.85546875" style="17" customWidth="1"/>
    <col min="12777" max="12777" width="7.140625" style="17"/>
    <col min="12778" max="12778" width="17.42578125" style="17" customWidth="1"/>
    <col min="12779" max="12779" width="7.140625" style="17"/>
    <col min="12780" max="12780" width="7.85546875" style="17" customWidth="1"/>
    <col min="12781" max="12782" width="7.140625" style="17"/>
    <col min="12783" max="12783" width="6.7109375" style="17" customWidth="1"/>
    <col min="12784" max="12786" width="6.5703125" style="17" customWidth="1"/>
    <col min="12787" max="12787" width="6.7109375" style="17" customWidth="1"/>
    <col min="12788" max="12788" width="8" style="17" customWidth="1"/>
    <col min="12789" max="12789" width="6.140625" style="17" customWidth="1"/>
    <col min="12790" max="12790" width="6.7109375" style="17" customWidth="1"/>
    <col min="12791" max="12791" width="7.5703125" style="17" customWidth="1"/>
    <col min="12792" max="12792" width="7.28515625" style="17" customWidth="1"/>
    <col min="12793" max="12793" width="5.42578125" style="17" customWidth="1"/>
    <col min="12794" max="12794" width="6.85546875" style="17" bestFit="1" customWidth="1"/>
    <col min="12795" max="12795" width="10" style="17" customWidth="1"/>
    <col min="12796" max="13028" width="10.28515625" style="17" customWidth="1"/>
    <col min="13029" max="13029" width="16.85546875" style="17" customWidth="1"/>
    <col min="13030" max="13030" width="10" style="17" customWidth="1"/>
    <col min="13031" max="13031" width="7.7109375" style="17" customWidth="1"/>
    <col min="13032" max="13032" width="6.85546875" style="17" customWidth="1"/>
    <col min="13033" max="13033" width="7.140625" style="17"/>
    <col min="13034" max="13034" width="17.42578125" style="17" customWidth="1"/>
    <col min="13035" max="13035" width="7.140625" style="17"/>
    <col min="13036" max="13036" width="7.85546875" style="17" customWidth="1"/>
    <col min="13037" max="13038" width="7.140625" style="17"/>
    <col min="13039" max="13039" width="6.7109375" style="17" customWidth="1"/>
    <col min="13040" max="13042" width="6.5703125" style="17" customWidth="1"/>
    <col min="13043" max="13043" width="6.7109375" style="17" customWidth="1"/>
    <col min="13044" max="13044" width="8" style="17" customWidth="1"/>
    <col min="13045" max="13045" width="6.140625" style="17" customWidth="1"/>
    <col min="13046" max="13046" width="6.7109375" style="17" customWidth="1"/>
    <col min="13047" max="13047" width="7.5703125" style="17" customWidth="1"/>
    <col min="13048" max="13048" width="7.28515625" style="17" customWidth="1"/>
    <col min="13049" max="13049" width="5.42578125" style="17" customWidth="1"/>
    <col min="13050" max="13050" width="6.85546875" style="17" bestFit="1" customWidth="1"/>
    <col min="13051" max="13051" width="10" style="17" customWidth="1"/>
    <col min="13052" max="13284" width="10.28515625" style="17" customWidth="1"/>
    <col min="13285" max="13285" width="16.85546875" style="17" customWidth="1"/>
    <col min="13286" max="13286" width="10" style="17" customWidth="1"/>
    <col min="13287" max="13287" width="7.7109375" style="17" customWidth="1"/>
    <col min="13288" max="13288" width="6.85546875" style="17" customWidth="1"/>
    <col min="13289" max="13289" width="7.140625" style="17"/>
    <col min="13290" max="13290" width="17.42578125" style="17" customWidth="1"/>
    <col min="13291" max="13291" width="7.140625" style="17"/>
    <col min="13292" max="13292" width="7.85546875" style="17" customWidth="1"/>
    <col min="13293" max="13294" width="7.140625" style="17"/>
    <col min="13295" max="13295" width="6.7109375" style="17" customWidth="1"/>
    <col min="13296" max="13298" width="6.5703125" style="17" customWidth="1"/>
    <col min="13299" max="13299" width="6.7109375" style="17" customWidth="1"/>
    <col min="13300" max="13300" width="8" style="17" customWidth="1"/>
    <col min="13301" max="13301" width="6.140625" style="17" customWidth="1"/>
    <col min="13302" max="13302" width="6.7109375" style="17" customWidth="1"/>
    <col min="13303" max="13303" width="7.5703125" style="17" customWidth="1"/>
    <col min="13304" max="13304" width="7.28515625" style="17" customWidth="1"/>
    <col min="13305" max="13305" width="5.42578125" style="17" customWidth="1"/>
    <col min="13306" max="13306" width="6.85546875" style="17" bestFit="1" customWidth="1"/>
    <col min="13307" max="13307" width="10" style="17" customWidth="1"/>
    <col min="13308" max="13540" width="10.28515625" style="17" customWidth="1"/>
    <col min="13541" max="13541" width="16.85546875" style="17" customWidth="1"/>
    <col min="13542" max="13542" width="10" style="17" customWidth="1"/>
    <col min="13543" max="13543" width="7.7109375" style="17" customWidth="1"/>
    <col min="13544" max="13544" width="6.85546875" style="17" customWidth="1"/>
    <col min="13545" max="13545" width="7.140625" style="17"/>
    <col min="13546" max="13546" width="17.42578125" style="17" customWidth="1"/>
    <col min="13547" max="13547" width="7.140625" style="17"/>
    <col min="13548" max="13548" width="7.85546875" style="17" customWidth="1"/>
    <col min="13549" max="13550" width="7.140625" style="17"/>
    <col min="13551" max="13551" width="6.7109375" style="17" customWidth="1"/>
    <col min="13552" max="13554" width="6.5703125" style="17" customWidth="1"/>
    <col min="13555" max="13555" width="6.7109375" style="17" customWidth="1"/>
    <col min="13556" max="13556" width="8" style="17" customWidth="1"/>
    <col min="13557" max="13557" width="6.140625" style="17" customWidth="1"/>
    <col min="13558" max="13558" width="6.7109375" style="17" customWidth="1"/>
    <col min="13559" max="13559" width="7.5703125" style="17" customWidth="1"/>
    <col min="13560" max="13560" width="7.28515625" style="17" customWidth="1"/>
    <col min="13561" max="13561" width="5.42578125" style="17" customWidth="1"/>
    <col min="13562" max="13562" width="6.85546875" style="17" bestFit="1" customWidth="1"/>
    <col min="13563" max="13563" width="10" style="17" customWidth="1"/>
    <col min="13564" max="13796" width="10.28515625" style="17" customWidth="1"/>
    <col min="13797" max="13797" width="16.85546875" style="17" customWidth="1"/>
    <col min="13798" max="13798" width="10" style="17" customWidth="1"/>
    <col min="13799" max="13799" width="7.7109375" style="17" customWidth="1"/>
    <col min="13800" max="13800" width="6.85546875" style="17" customWidth="1"/>
    <col min="13801" max="13801" width="7.140625" style="17"/>
    <col min="13802" max="13802" width="17.42578125" style="17" customWidth="1"/>
    <col min="13803" max="13803" width="7.140625" style="17"/>
    <col min="13804" max="13804" width="7.85546875" style="17" customWidth="1"/>
    <col min="13805" max="13806" width="7.140625" style="17"/>
    <col min="13807" max="13807" width="6.7109375" style="17" customWidth="1"/>
    <col min="13808" max="13810" width="6.5703125" style="17" customWidth="1"/>
    <col min="13811" max="13811" width="6.7109375" style="17" customWidth="1"/>
    <col min="13812" max="13812" width="8" style="17" customWidth="1"/>
    <col min="13813" max="13813" width="6.140625" style="17" customWidth="1"/>
    <col min="13814" max="13814" width="6.7109375" style="17" customWidth="1"/>
    <col min="13815" max="13815" width="7.5703125" style="17" customWidth="1"/>
    <col min="13816" max="13816" width="7.28515625" style="17" customWidth="1"/>
    <col min="13817" max="13817" width="5.42578125" style="17" customWidth="1"/>
    <col min="13818" max="13818" width="6.85546875" style="17" bestFit="1" customWidth="1"/>
    <col min="13819" max="13819" width="10" style="17" customWidth="1"/>
    <col min="13820" max="14052" width="10.28515625" style="17" customWidth="1"/>
    <col min="14053" max="14053" width="16.85546875" style="17" customWidth="1"/>
    <col min="14054" max="14054" width="10" style="17" customWidth="1"/>
    <col min="14055" max="14055" width="7.7109375" style="17" customWidth="1"/>
    <col min="14056" max="14056" width="6.85546875" style="17" customWidth="1"/>
    <col min="14057" max="14057" width="7.140625" style="17"/>
    <col min="14058" max="14058" width="17.42578125" style="17" customWidth="1"/>
    <col min="14059" max="14059" width="7.140625" style="17"/>
    <col min="14060" max="14060" width="7.85546875" style="17" customWidth="1"/>
    <col min="14061" max="14062" width="7.140625" style="17"/>
    <col min="14063" max="14063" width="6.7109375" style="17" customWidth="1"/>
    <col min="14064" max="14066" width="6.5703125" style="17" customWidth="1"/>
    <col min="14067" max="14067" width="6.7109375" style="17" customWidth="1"/>
    <col min="14068" max="14068" width="8" style="17" customWidth="1"/>
    <col min="14069" max="14069" width="6.140625" style="17" customWidth="1"/>
    <col min="14070" max="14070" width="6.7109375" style="17" customWidth="1"/>
    <col min="14071" max="14071" width="7.5703125" style="17" customWidth="1"/>
    <col min="14072" max="14072" width="7.28515625" style="17" customWidth="1"/>
    <col min="14073" max="14073" width="5.42578125" style="17" customWidth="1"/>
    <col min="14074" max="14074" width="6.85546875" style="17" bestFit="1" customWidth="1"/>
    <col min="14075" max="14075" width="10" style="17" customWidth="1"/>
    <col min="14076" max="14308" width="10.28515625" style="17" customWidth="1"/>
    <col min="14309" max="14309" width="16.85546875" style="17" customWidth="1"/>
    <col min="14310" max="14310" width="10" style="17" customWidth="1"/>
    <col min="14311" max="14311" width="7.7109375" style="17" customWidth="1"/>
    <col min="14312" max="14312" width="6.85546875" style="17" customWidth="1"/>
    <col min="14313" max="14313" width="7.140625" style="17"/>
    <col min="14314" max="14314" width="17.42578125" style="17" customWidth="1"/>
    <col min="14315" max="14315" width="7.140625" style="17"/>
    <col min="14316" max="14316" width="7.85546875" style="17" customWidth="1"/>
    <col min="14317" max="14318" width="7.140625" style="17"/>
    <col min="14319" max="14319" width="6.7109375" style="17" customWidth="1"/>
    <col min="14320" max="14322" width="6.5703125" style="17" customWidth="1"/>
    <col min="14323" max="14323" width="6.7109375" style="17" customWidth="1"/>
    <col min="14324" max="14324" width="8" style="17" customWidth="1"/>
    <col min="14325" max="14325" width="6.140625" style="17" customWidth="1"/>
    <col min="14326" max="14326" width="6.7109375" style="17" customWidth="1"/>
    <col min="14327" max="14327" width="7.5703125" style="17" customWidth="1"/>
    <col min="14328" max="14328" width="7.28515625" style="17" customWidth="1"/>
    <col min="14329" max="14329" width="5.42578125" style="17" customWidth="1"/>
    <col min="14330" max="14330" width="6.85546875" style="17" bestFit="1" customWidth="1"/>
    <col min="14331" max="14331" width="10" style="17" customWidth="1"/>
    <col min="14332" max="14564" width="10.28515625" style="17" customWidth="1"/>
    <col min="14565" max="14565" width="16.85546875" style="17" customWidth="1"/>
    <col min="14566" max="14566" width="10" style="17" customWidth="1"/>
    <col min="14567" max="14567" width="7.7109375" style="17" customWidth="1"/>
    <col min="14568" max="14568" width="6.85546875" style="17" customWidth="1"/>
    <col min="14569" max="14569" width="7.140625" style="17"/>
    <col min="14570" max="14570" width="17.42578125" style="17" customWidth="1"/>
    <col min="14571" max="14571" width="7.140625" style="17"/>
    <col min="14572" max="14572" width="7.85546875" style="17" customWidth="1"/>
    <col min="14573" max="14574" width="7.140625" style="17"/>
    <col min="14575" max="14575" width="6.7109375" style="17" customWidth="1"/>
    <col min="14576" max="14578" width="6.5703125" style="17" customWidth="1"/>
    <col min="14579" max="14579" width="6.7109375" style="17" customWidth="1"/>
    <col min="14580" max="14580" width="8" style="17" customWidth="1"/>
    <col min="14581" max="14581" width="6.140625" style="17" customWidth="1"/>
    <col min="14582" max="14582" width="6.7109375" style="17" customWidth="1"/>
    <col min="14583" max="14583" width="7.5703125" style="17" customWidth="1"/>
    <col min="14584" max="14584" width="7.28515625" style="17" customWidth="1"/>
    <col min="14585" max="14585" width="5.42578125" style="17" customWidth="1"/>
    <col min="14586" max="14586" width="6.85546875" style="17" bestFit="1" customWidth="1"/>
    <col min="14587" max="14587" width="10" style="17" customWidth="1"/>
    <col min="14588" max="14820" width="10.28515625" style="17" customWidth="1"/>
    <col min="14821" max="14821" width="16.85546875" style="17" customWidth="1"/>
    <col min="14822" max="14822" width="10" style="17" customWidth="1"/>
    <col min="14823" max="14823" width="7.7109375" style="17" customWidth="1"/>
    <col min="14824" max="14824" width="6.85546875" style="17" customWidth="1"/>
    <col min="14825" max="14825" width="7.140625" style="17"/>
    <col min="14826" max="14826" width="17.42578125" style="17" customWidth="1"/>
    <col min="14827" max="14827" width="7.140625" style="17"/>
    <col min="14828" max="14828" width="7.85546875" style="17" customWidth="1"/>
    <col min="14829" max="14830" width="7.140625" style="17"/>
    <col min="14831" max="14831" width="6.7109375" style="17" customWidth="1"/>
    <col min="14832" max="14834" width="6.5703125" style="17" customWidth="1"/>
    <col min="14835" max="14835" width="6.7109375" style="17" customWidth="1"/>
    <col min="14836" max="14836" width="8" style="17" customWidth="1"/>
    <col min="14837" max="14837" width="6.140625" style="17" customWidth="1"/>
    <col min="14838" max="14838" width="6.7109375" style="17" customWidth="1"/>
    <col min="14839" max="14839" width="7.5703125" style="17" customWidth="1"/>
    <col min="14840" max="14840" width="7.28515625" style="17" customWidth="1"/>
    <col min="14841" max="14841" width="5.42578125" style="17" customWidth="1"/>
    <col min="14842" max="14842" width="6.85546875" style="17" bestFit="1" customWidth="1"/>
    <col min="14843" max="14843" width="10" style="17" customWidth="1"/>
    <col min="14844" max="15076" width="10.28515625" style="17" customWidth="1"/>
    <col min="15077" max="15077" width="16.85546875" style="17" customWidth="1"/>
    <col min="15078" max="15078" width="10" style="17" customWidth="1"/>
    <col min="15079" max="15079" width="7.7109375" style="17" customWidth="1"/>
    <col min="15080" max="15080" width="6.85546875" style="17" customWidth="1"/>
    <col min="15081" max="15081" width="7.140625" style="17"/>
    <col min="15082" max="15082" width="17.42578125" style="17" customWidth="1"/>
    <col min="15083" max="15083" width="7.140625" style="17"/>
    <col min="15084" max="15084" width="7.85546875" style="17" customWidth="1"/>
    <col min="15085" max="15086" width="7.140625" style="17"/>
    <col min="15087" max="15087" width="6.7109375" style="17" customWidth="1"/>
    <col min="15088" max="15090" width="6.5703125" style="17" customWidth="1"/>
    <col min="15091" max="15091" width="6.7109375" style="17" customWidth="1"/>
    <col min="15092" max="15092" width="8" style="17" customWidth="1"/>
    <col min="15093" max="15093" width="6.140625" style="17" customWidth="1"/>
    <col min="15094" max="15094" width="6.7109375" style="17" customWidth="1"/>
    <col min="15095" max="15095" width="7.5703125" style="17" customWidth="1"/>
    <col min="15096" max="15096" width="7.28515625" style="17" customWidth="1"/>
    <col min="15097" max="15097" width="5.42578125" style="17" customWidth="1"/>
    <col min="15098" max="15098" width="6.85546875" style="17" bestFit="1" customWidth="1"/>
    <col min="15099" max="15099" width="10" style="17" customWidth="1"/>
    <col min="15100" max="15332" width="10.28515625" style="17" customWidth="1"/>
    <col min="15333" max="15333" width="16.85546875" style="17" customWidth="1"/>
    <col min="15334" max="15334" width="10" style="17" customWidth="1"/>
    <col min="15335" max="15335" width="7.7109375" style="17" customWidth="1"/>
    <col min="15336" max="15336" width="6.85546875" style="17" customWidth="1"/>
    <col min="15337" max="15337" width="7.140625" style="17"/>
    <col min="15338" max="15338" width="17.42578125" style="17" customWidth="1"/>
    <col min="15339" max="15339" width="7.140625" style="17"/>
    <col min="15340" max="15340" width="7.85546875" style="17" customWidth="1"/>
    <col min="15341" max="15342" width="7.140625" style="17"/>
    <col min="15343" max="15343" width="6.7109375" style="17" customWidth="1"/>
    <col min="15344" max="15346" width="6.5703125" style="17" customWidth="1"/>
    <col min="15347" max="15347" width="6.7109375" style="17" customWidth="1"/>
    <col min="15348" max="15348" width="8" style="17" customWidth="1"/>
    <col min="15349" max="15349" width="6.140625" style="17" customWidth="1"/>
    <col min="15350" max="15350" width="6.7109375" style="17" customWidth="1"/>
    <col min="15351" max="15351" width="7.5703125" style="17" customWidth="1"/>
    <col min="15352" max="15352" width="7.28515625" style="17" customWidth="1"/>
    <col min="15353" max="15353" width="5.42578125" style="17" customWidth="1"/>
    <col min="15354" max="15354" width="6.85546875" style="17" bestFit="1" customWidth="1"/>
    <col min="15355" max="15355" width="10" style="17" customWidth="1"/>
    <col min="15356" max="15588" width="10.28515625" style="17" customWidth="1"/>
    <col min="15589" max="15589" width="16.85546875" style="17" customWidth="1"/>
    <col min="15590" max="15590" width="10" style="17" customWidth="1"/>
    <col min="15591" max="15591" width="7.7109375" style="17" customWidth="1"/>
    <col min="15592" max="15592" width="6.85546875" style="17" customWidth="1"/>
    <col min="15593" max="15593" width="7.140625" style="17"/>
    <col min="15594" max="15594" width="17.42578125" style="17" customWidth="1"/>
    <col min="15595" max="15595" width="7.140625" style="17"/>
    <col min="15596" max="15596" width="7.85546875" style="17" customWidth="1"/>
    <col min="15597" max="15598" width="7.140625" style="17"/>
    <col min="15599" max="15599" width="6.7109375" style="17" customWidth="1"/>
    <col min="15600" max="15602" width="6.5703125" style="17" customWidth="1"/>
    <col min="15603" max="15603" width="6.7109375" style="17" customWidth="1"/>
    <col min="15604" max="15604" width="8" style="17" customWidth="1"/>
    <col min="15605" max="15605" width="6.140625" style="17" customWidth="1"/>
    <col min="15606" max="15606" width="6.7109375" style="17" customWidth="1"/>
    <col min="15607" max="15607" width="7.5703125" style="17" customWidth="1"/>
    <col min="15608" max="15608" width="7.28515625" style="17" customWidth="1"/>
    <col min="15609" max="15609" width="5.42578125" style="17" customWidth="1"/>
    <col min="15610" max="15610" width="6.85546875" style="17" bestFit="1" customWidth="1"/>
    <col min="15611" max="15611" width="10" style="17" customWidth="1"/>
    <col min="15612" max="15844" width="10.28515625" style="17" customWidth="1"/>
    <col min="15845" max="15845" width="16.85546875" style="17" customWidth="1"/>
    <col min="15846" max="15846" width="10" style="17" customWidth="1"/>
    <col min="15847" max="15847" width="7.7109375" style="17" customWidth="1"/>
    <col min="15848" max="15848" width="6.85546875" style="17" customWidth="1"/>
    <col min="15849" max="15849" width="7.140625" style="17"/>
    <col min="15850" max="15850" width="17.42578125" style="17" customWidth="1"/>
    <col min="15851" max="15851" width="7.140625" style="17"/>
    <col min="15852" max="15852" width="7.85546875" style="17" customWidth="1"/>
    <col min="15853" max="15854" width="7.140625" style="17"/>
    <col min="15855" max="15855" width="6.7109375" style="17" customWidth="1"/>
    <col min="15856" max="15858" width="6.5703125" style="17" customWidth="1"/>
    <col min="15859" max="15859" width="6.7109375" style="17" customWidth="1"/>
    <col min="15860" max="15860" width="8" style="17" customWidth="1"/>
    <col min="15861" max="15861" width="6.140625" style="17" customWidth="1"/>
    <col min="15862" max="15862" width="6.7109375" style="17" customWidth="1"/>
    <col min="15863" max="15863" width="7.5703125" style="17" customWidth="1"/>
    <col min="15864" max="15864" width="7.28515625" style="17" customWidth="1"/>
    <col min="15865" max="15865" width="5.42578125" style="17" customWidth="1"/>
    <col min="15866" max="15866" width="6.85546875" style="17" bestFit="1" customWidth="1"/>
    <col min="15867" max="15867" width="10" style="17" customWidth="1"/>
    <col min="15868" max="16100" width="10.28515625" style="17" customWidth="1"/>
    <col min="16101" max="16101" width="16.85546875" style="17" customWidth="1"/>
    <col min="16102" max="16102" width="10" style="17" customWidth="1"/>
    <col min="16103" max="16103" width="7.7109375" style="17" customWidth="1"/>
    <col min="16104" max="16104" width="6.85546875" style="17" customWidth="1"/>
    <col min="16105" max="16105" width="7.140625" style="17"/>
    <col min="16106" max="16106" width="17.42578125" style="17" customWidth="1"/>
    <col min="16107" max="16107" width="7.140625" style="17"/>
    <col min="16108" max="16108" width="7.85546875" style="17" customWidth="1"/>
    <col min="16109" max="16110" width="7.140625" style="17"/>
    <col min="16111" max="16111" width="6.7109375" style="17" customWidth="1"/>
    <col min="16112" max="16114" width="6.5703125" style="17" customWidth="1"/>
    <col min="16115" max="16115" width="6.7109375" style="17" customWidth="1"/>
    <col min="16116" max="16116" width="8" style="17" customWidth="1"/>
    <col min="16117" max="16117" width="6.140625" style="17" customWidth="1"/>
    <col min="16118" max="16118" width="6.7109375" style="17" customWidth="1"/>
    <col min="16119" max="16119" width="7.5703125" style="17" customWidth="1"/>
    <col min="16120" max="16120" width="7.28515625" style="17" customWidth="1"/>
    <col min="16121" max="16121" width="5.42578125" style="17" customWidth="1"/>
    <col min="16122" max="16122" width="6.85546875" style="17" bestFit="1" customWidth="1"/>
    <col min="16123" max="16123" width="10" style="17" customWidth="1"/>
    <col min="16124" max="16356" width="10.28515625" style="17" customWidth="1"/>
    <col min="16357" max="16357" width="16.85546875" style="17" customWidth="1"/>
    <col min="16358" max="16358" width="10" style="17" customWidth="1"/>
    <col min="16359" max="16359" width="7.7109375" style="17" customWidth="1"/>
    <col min="16360" max="16360" width="6.85546875" style="17" customWidth="1"/>
    <col min="16361" max="16384" width="7.140625" style="17"/>
  </cols>
  <sheetData>
    <row r="1" spans="1:34" ht="33.75" customHeight="1" thickBot="1">
      <c r="A1" s="874" t="s">
        <v>297</v>
      </c>
      <c r="B1" s="874"/>
      <c r="C1" s="874"/>
      <c r="D1" s="874"/>
      <c r="E1" s="874"/>
      <c r="F1" s="874"/>
      <c r="G1" s="874"/>
      <c r="H1" s="874"/>
      <c r="I1" s="874"/>
      <c r="J1" s="874"/>
      <c r="K1" s="874"/>
      <c r="L1" s="874"/>
      <c r="M1" s="874"/>
      <c r="N1" s="874"/>
      <c r="O1" s="874"/>
      <c r="P1" s="874"/>
      <c r="Q1" s="874"/>
    </row>
    <row r="2" spans="1:34" ht="120.75" thickBot="1">
      <c r="A2" s="21" t="s">
        <v>68</v>
      </c>
      <c r="B2" s="21" t="s">
        <v>32</v>
      </c>
      <c r="C2" s="21" t="s">
        <v>90</v>
      </c>
      <c r="D2" s="21" t="s">
        <v>91</v>
      </c>
      <c r="E2" s="21" t="s">
        <v>459</v>
      </c>
      <c r="F2" s="21" t="s">
        <v>442</v>
      </c>
      <c r="G2" s="21" t="s">
        <v>92</v>
      </c>
      <c r="H2" s="21" t="s">
        <v>93</v>
      </c>
      <c r="I2" s="21" t="s">
        <v>94</v>
      </c>
      <c r="J2" s="21" t="s">
        <v>95</v>
      </c>
      <c r="K2" s="21" t="s">
        <v>96</v>
      </c>
      <c r="L2" s="21" t="s">
        <v>97</v>
      </c>
      <c r="M2" s="21" t="s">
        <v>98</v>
      </c>
      <c r="N2" s="21" t="s">
        <v>99</v>
      </c>
      <c r="O2" s="21" t="s">
        <v>100</v>
      </c>
      <c r="P2" s="21" t="s">
        <v>101</v>
      </c>
      <c r="Q2" s="21" t="s">
        <v>102</v>
      </c>
    </row>
    <row r="3" spans="1:34" ht="21" customHeight="1">
      <c r="A3" s="2">
        <v>1396</v>
      </c>
      <c r="B3" s="741">
        <v>141452</v>
      </c>
      <c r="C3" s="741">
        <v>111408</v>
      </c>
      <c r="D3" s="741">
        <v>11385</v>
      </c>
      <c r="E3" s="741">
        <v>2086</v>
      </c>
      <c r="F3" s="741">
        <v>281</v>
      </c>
      <c r="G3" s="741">
        <v>2715</v>
      </c>
      <c r="H3" s="741">
        <v>1444</v>
      </c>
      <c r="I3" s="741">
        <v>4</v>
      </c>
      <c r="J3" s="741">
        <v>8</v>
      </c>
      <c r="K3" s="741">
        <v>24</v>
      </c>
      <c r="L3" s="741">
        <v>2363</v>
      </c>
      <c r="M3" s="741">
        <v>2106</v>
      </c>
      <c r="N3" s="741">
        <v>865</v>
      </c>
      <c r="O3" s="741">
        <v>5482</v>
      </c>
      <c r="P3" s="741">
        <v>17</v>
      </c>
      <c r="Q3" s="741">
        <v>1264</v>
      </c>
    </row>
    <row r="4" spans="1:34" ht="21" customHeight="1">
      <c r="A4" s="2">
        <v>1397</v>
      </c>
      <c r="B4" s="742">
        <v>145974</v>
      </c>
      <c r="C4" s="742">
        <v>112547</v>
      </c>
      <c r="D4" s="742">
        <v>12141</v>
      </c>
      <c r="E4" s="742">
        <v>2070</v>
      </c>
      <c r="F4" s="742">
        <v>313</v>
      </c>
      <c r="G4" s="742">
        <v>2841</v>
      </c>
      <c r="H4" s="742">
        <v>1603</v>
      </c>
      <c r="I4" s="742">
        <v>31</v>
      </c>
      <c r="J4" s="742">
        <v>9</v>
      </c>
      <c r="K4" s="742">
        <v>30</v>
      </c>
      <c r="L4" s="743">
        <v>2489</v>
      </c>
      <c r="M4" s="742">
        <v>3262</v>
      </c>
      <c r="N4" s="742">
        <v>925</v>
      </c>
      <c r="O4" s="742">
        <v>6461</v>
      </c>
      <c r="P4" s="742">
        <v>18</v>
      </c>
      <c r="Q4" s="741">
        <v>1234</v>
      </c>
    </row>
    <row r="5" spans="1:34" ht="21" customHeight="1">
      <c r="A5" s="2">
        <v>1398</v>
      </c>
      <c r="B5" s="742">
        <v>150599</v>
      </c>
      <c r="C5" s="742">
        <v>109211</v>
      </c>
      <c r="D5" s="742">
        <v>11473</v>
      </c>
      <c r="E5" s="742">
        <v>2022</v>
      </c>
      <c r="F5" s="742">
        <v>322</v>
      </c>
      <c r="G5" s="742">
        <v>2952</v>
      </c>
      <c r="H5" s="742">
        <v>1713</v>
      </c>
      <c r="I5" s="742">
        <v>57</v>
      </c>
      <c r="J5" s="742">
        <v>10</v>
      </c>
      <c r="K5" s="742">
        <v>28</v>
      </c>
      <c r="L5" s="742">
        <v>2567</v>
      </c>
      <c r="M5" s="742">
        <v>11028</v>
      </c>
      <c r="N5" s="742">
        <v>937</v>
      </c>
      <c r="O5" s="742">
        <v>7912</v>
      </c>
      <c r="P5" s="742">
        <v>14</v>
      </c>
      <c r="Q5" s="741">
        <v>353</v>
      </c>
    </row>
    <row r="6" spans="1:34" ht="21" customHeight="1">
      <c r="A6" s="2">
        <v>1399</v>
      </c>
      <c r="B6" s="742">
        <v>158993</v>
      </c>
      <c r="C6" s="742">
        <v>103443</v>
      </c>
      <c r="D6" s="742">
        <v>12025</v>
      </c>
      <c r="E6" s="742">
        <v>1916</v>
      </c>
      <c r="F6" s="742">
        <v>343</v>
      </c>
      <c r="G6" s="742">
        <v>3061</v>
      </c>
      <c r="H6" s="742">
        <v>1565</v>
      </c>
      <c r="I6" s="742">
        <v>29</v>
      </c>
      <c r="J6" s="742">
        <v>10</v>
      </c>
      <c r="K6" s="742">
        <v>18</v>
      </c>
      <c r="L6" s="742">
        <v>2692</v>
      </c>
      <c r="M6" s="742">
        <v>6834</v>
      </c>
      <c r="N6" s="742">
        <v>997</v>
      </c>
      <c r="O6" s="742">
        <v>9057</v>
      </c>
      <c r="P6" s="742">
        <v>18</v>
      </c>
      <c r="Q6" s="742">
        <v>205</v>
      </c>
      <c r="R6" s="79"/>
      <c r="S6" s="79"/>
      <c r="T6" s="79"/>
      <c r="U6" s="79"/>
      <c r="V6" s="79"/>
      <c r="W6" s="79"/>
      <c r="X6" s="79"/>
      <c r="Y6" s="79"/>
      <c r="Z6" s="79"/>
      <c r="AA6" s="79"/>
      <c r="AB6" s="79"/>
      <c r="AC6" s="79"/>
      <c r="AD6" s="79"/>
      <c r="AE6" s="79"/>
      <c r="AF6" s="79"/>
      <c r="AG6" s="79"/>
      <c r="AH6" s="79"/>
    </row>
    <row r="7" spans="1:34" ht="21" customHeight="1">
      <c r="A7" s="2">
        <v>1400</v>
      </c>
      <c r="B7" s="742">
        <v>154263</v>
      </c>
      <c r="C7" s="742">
        <v>101558</v>
      </c>
      <c r="D7" s="742">
        <v>12686</v>
      </c>
      <c r="E7" s="742">
        <v>2040</v>
      </c>
      <c r="F7" s="742">
        <v>250</v>
      </c>
      <c r="G7" s="742">
        <v>3255</v>
      </c>
      <c r="H7" s="742">
        <v>1556</v>
      </c>
      <c r="I7" s="742">
        <v>6</v>
      </c>
      <c r="J7" s="742">
        <v>13</v>
      </c>
      <c r="K7" s="742">
        <v>17</v>
      </c>
      <c r="L7" s="742">
        <v>2642</v>
      </c>
      <c r="M7" s="742">
        <v>272</v>
      </c>
      <c r="N7" s="742">
        <v>784</v>
      </c>
      <c r="O7" s="742">
        <v>10301</v>
      </c>
      <c r="P7" s="742">
        <v>39</v>
      </c>
      <c r="Q7" s="742">
        <v>91</v>
      </c>
    </row>
    <row r="8" spans="1:34" ht="21" customHeight="1">
      <c r="A8" s="2">
        <v>1401</v>
      </c>
      <c r="B8" s="742">
        <v>150555</v>
      </c>
      <c r="C8" s="742">
        <v>99138</v>
      </c>
      <c r="D8" s="742">
        <v>12653</v>
      </c>
      <c r="E8" s="742">
        <v>1884</v>
      </c>
      <c r="F8" s="742">
        <v>373</v>
      </c>
      <c r="G8" s="742">
        <v>3328</v>
      </c>
      <c r="H8" s="742">
        <v>1501</v>
      </c>
      <c r="I8" s="742">
        <v>3</v>
      </c>
      <c r="J8" s="742">
        <v>13</v>
      </c>
      <c r="K8" s="742">
        <v>17</v>
      </c>
      <c r="L8" s="742">
        <v>2641</v>
      </c>
      <c r="M8" s="742">
        <v>32</v>
      </c>
      <c r="N8" s="742">
        <v>634</v>
      </c>
      <c r="O8" s="742">
        <v>10114</v>
      </c>
      <c r="P8" s="742">
        <v>51</v>
      </c>
      <c r="Q8" s="742">
        <v>79</v>
      </c>
    </row>
    <row r="9" spans="1:34" ht="21" customHeight="1" thickBot="1">
      <c r="A9" s="2">
        <v>1402</v>
      </c>
      <c r="B9" s="742">
        <f>SUM(B10:B42)</f>
        <v>147953</v>
      </c>
      <c r="C9" s="742">
        <f>SUM(C10:C42)</f>
        <v>96887</v>
      </c>
      <c r="D9" s="742">
        <f>SUM(D10:D42)</f>
        <v>12495</v>
      </c>
      <c r="E9" s="742">
        <f t="shared" ref="E9:Q9" si="0">SUM(E10:E42)</f>
        <v>2000</v>
      </c>
      <c r="F9" s="742">
        <f t="shared" si="0"/>
        <v>612</v>
      </c>
      <c r="G9" s="742">
        <f t="shared" si="0"/>
        <v>3435</v>
      </c>
      <c r="H9" s="742">
        <f t="shared" si="0"/>
        <v>1454</v>
      </c>
      <c r="I9" s="742">
        <f t="shared" si="0"/>
        <v>9</v>
      </c>
      <c r="J9" s="742">
        <f t="shared" si="0"/>
        <v>12</v>
      </c>
      <c r="K9" s="742">
        <f t="shared" si="0"/>
        <v>14</v>
      </c>
      <c r="L9" s="742">
        <f t="shared" si="0"/>
        <v>2633</v>
      </c>
      <c r="M9" s="742">
        <f t="shared" si="0"/>
        <v>32</v>
      </c>
      <c r="N9" s="742">
        <f t="shared" si="0"/>
        <v>610</v>
      </c>
      <c r="O9" s="742">
        <f t="shared" si="0"/>
        <v>11250</v>
      </c>
      <c r="P9" s="742">
        <f t="shared" si="0"/>
        <v>13</v>
      </c>
      <c r="Q9" s="742">
        <f t="shared" si="0"/>
        <v>8</v>
      </c>
      <c r="S9" s="23"/>
      <c r="T9" s="23"/>
    </row>
    <row r="10" spans="1:34" ht="21" customHeight="1" thickBot="1">
      <c r="A10" s="5" t="s">
        <v>41</v>
      </c>
      <c r="B10" s="744">
        <v>5722</v>
      </c>
      <c r="C10" s="745">
        <v>2029</v>
      </c>
      <c r="D10" s="170">
        <v>562</v>
      </c>
      <c r="E10" s="745">
        <v>73</v>
      </c>
      <c r="F10" s="170">
        <v>12</v>
      </c>
      <c r="G10" s="745">
        <v>199</v>
      </c>
      <c r="H10" s="170">
        <v>62</v>
      </c>
      <c r="I10" s="745">
        <v>4</v>
      </c>
      <c r="J10" s="170">
        <v>0</v>
      </c>
      <c r="K10" s="745">
        <v>0</v>
      </c>
      <c r="L10" s="746">
        <v>256</v>
      </c>
      <c r="M10" s="745">
        <v>0</v>
      </c>
      <c r="N10" s="170">
        <v>194</v>
      </c>
      <c r="O10" s="745">
        <v>1553</v>
      </c>
      <c r="P10" s="170">
        <v>0</v>
      </c>
      <c r="Q10" s="745">
        <v>0</v>
      </c>
      <c r="R10"/>
      <c r="S10" s="164">
        <f>B10-'2'!F10</f>
        <v>0</v>
      </c>
      <c r="T10"/>
      <c r="U10"/>
      <c r="V10"/>
      <c r="W10"/>
      <c r="X10"/>
      <c r="Y10"/>
      <c r="Z10"/>
      <c r="AA10"/>
      <c r="AB10"/>
      <c r="AC10"/>
      <c r="AD10"/>
      <c r="AE10"/>
      <c r="AF10"/>
      <c r="AG10"/>
      <c r="AH10"/>
    </row>
    <row r="11" spans="1:34" ht="21" customHeight="1" thickBot="1">
      <c r="A11" s="6" t="s">
        <v>42</v>
      </c>
      <c r="B11" s="744">
        <v>4842</v>
      </c>
      <c r="C11" s="747">
        <v>2477</v>
      </c>
      <c r="D11" s="170">
        <v>88</v>
      </c>
      <c r="E11" s="747">
        <v>64</v>
      </c>
      <c r="F11" s="170">
        <v>4</v>
      </c>
      <c r="G11" s="747">
        <v>221</v>
      </c>
      <c r="H11" s="170">
        <v>214</v>
      </c>
      <c r="I11" s="747">
        <v>0</v>
      </c>
      <c r="J11" s="170">
        <v>0</v>
      </c>
      <c r="K11" s="747">
        <v>0</v>
      </c>
      <c r="L11" s="748">
        <v>223</v>
      </c>
      <c r="M11" s="747">
        <v>0</v>
      </c>
      <c r="N11" s="170">
        <v>0</v>
      </c>
      <c r="O11" s="747">
        <v>610</v>
      </c>
      <c r="P11" s="170">
        <v>2</v>
      </c>
      <c r="Q11" s="747">
        <v>0</v>
      </c>
      <c r="R11"/>
      <c r="S11" s="164">
        <f>B11-'2'!F11</f>
        <v>0</v>
      </c>
      <c r="T11"/>
      <c r="U11"/>
      <c r="V11"/>
      <c r="W11"/>
      <c r="X11"/>
      <c r="Y11"/>
      <c r="Z11"/>
      <c r="AA11"/>
      <c r="AB11"/>
      <c r="AC11"/>
      <c r="AD11"/>
      <c r="AE11"/>
      <c r="AF11"/>
      <c r="AG11"/>
      <c r="AH11"/>
    </row>
    <row r="12" spans="1:34" ht="21" customHeight="1" thickBot="1">
      <c r="A12" s="6" t="s">
        <v>43</v>
      </c>
      <c r="B12" s="744">
        <v>1619</v>
      </c>
      <c r="C12" s="747">
        <v>686</v>
      </c>
      <c r="D12" s="170">
        <v>46</v>
      </c>
      <c r="E12" s="747">
        <v>172</v>
      </c>
      <c r="F12" s="170">
        <v>13</v>
      </c>
      <c r="G12" s="747">
        <v>0</v>
      </c>
      <c r="H12" s="170">
        <v>0</v>
      </c>
      <c r="I12" s="747">
        <v>0</v>
      </c>
      <c r="J12" s="170">
        <v>0</v>
      </c>
      <c r="K12" s="747">
        <v>0</v>
      </c>
      <c r="L12" s="748">
        <v>29</v>
      </c>
      <c r="M12" s="747">
        <v>9</v>
      </c>
      <c r="N12" s="170">
        <v>0</v>
      </c>
      <c r="O12" s="747">
        <v>313</v>
      </c>
      <c r="P12" s="170">
        <v>0</v>
      </c>
      <c r="Q12" s="747">
        <v>0</v>
      </c>
      <c r="R12"/>
      <c r="S12" s="164">
        <f>B12-'2'!F12</f>
        <v>0</v>
      </c>
      <c r="T12"/>
      <c r="U12"/>
      <c r="V12"/>
      <c r="W12"/>
      <c r="X12"/>
      <c r="Y12"/>
      <c r="Z12"/>
      <c r="AA12"/>
      <c r="AB12"/>
      <c r="AC12"/>
      <c r="AD12"/>
      <c r="AE12"/>
      <c r="AF12"/>
      <c r="AG12"/>
      <c r="AH12"/>
    </row>
    <row r="13" spans="1:34" ht="21" customHeight="1" thickBot="1">
      <c r="A13" s="6" t="s">
        <v>0</v>
      </c>
      <c r="B13" s="744">
        <v>10975</v>
      </c>
      <c r="C13" s="747">
        <v>7295</v>
      </c>
      <c r="D13" s="170">
        <v>1325</v>
      </c>
      <c r="E13" s="747">
        <v>116</v>
      </c>
      <c r="F13" s="170">
        <v>42</v>
      </c>
      <c r="G13" s="747">
        <v>0</v>
      </c>
      <c r="H13" s="170">
        <v>153</v>
      </c>
      <c r="I13" s="747">
        <v>0</v>
      </c>
      <c r="J13" s="170">
        <v>0</v>
      </c>
      <c r="K13" s="747">
        <v>0</v>
      </c>
      <c r="L13" s="748">
        <v>174</v>
      </c>
      <c r="M13" s="747">
        <v>0</v>
      </c>
      <c r="N13" s="170">
        <v>0</v>
      </c>
      <c r="O13" s="747">
        <v>1071</v>
      </c>
      <c r="P13" s="170">
        <v>0</v>
      </c>
      <c r="Q13" s="747">
        <v>0</v>
      </c>
      <c r="R13"/>
      <c r="S13" s="164">
        <f>B13-'2'!F13</f>
        <v>0</v>
      </c>
      <c r="T13"/>
      <c r="U13"/>
      <c r="V13"/>
      <c r="W13"/>
      <c r="X13"/>
      <c r="Y13"/>
      <c r="Z13"/>
      <c r="AA13"/>
      <c r="AB13"/>
      <c r="AC13"/>
      <c r="AD13"/>
      <c r="AE13"/>
      <c r="AF13"/>
      <c r="AG13"/>
      <c r="AH13"/>
    </row>
    <row r="14" spans="1:34" ht="21" customHeight="1" thickBot="1">
      <c r="A14" s="6" t="s">
        <v>33</v>
      </c>
      <c r="B14" s="744">
        <v>3235</v>
      </c>
      <c r="C14" s="747">
        <v>1221</v>
      </c>
      <c r="D14" s="170">
        <v>632</v>
      </c>
      <c r="E14" s="747">
        <v>49</v>
      </c>
      <c r="F14" s="170">
        <v>17</v>
      </c>
      <c r="G14" s="747">
        <v>0</v>
      </c>
      <c r="H14" s="170">
        <v>41</v>
      </c>
      <c r="I14" s="747">
        <v>0</v>
      </c>
      <c r="J14" s="170">
        <v>0</v>
      </c>
      <c r="K14" s="747">
        <v>0</v>
      </c>
      <c r="L14" s="748">
        <v>154</v>
      </c>
      <c r="M14" s="747">
        <v>0</v>
      </c>
      <c r="N14" s="170">
        <v>40</v>
      </c>
      <c r="O14" s="747">
        <v>670</v>
      </c>
      <c r="P14" s="170">
        <v>0</v>
      </c>
      <c r="Q14" s="747">
        <v>0</v>
      </c>
      <c r="R14"/>
      <c r="S14" s="164">
        <f>B14-'2'!F14</f>
        <v>0</v>
      </c>
      <c r="T14"/>
      <c r="U14"/>
      <c r="V14"/>
      <c r="W14"/>
      <c r="X14"/>
      <c r="Y14"/>
      <c r="Z14"/>
      <c r="AA14"/>
      <c r="AB14"/>
      <c r="AC14"/>
      <c r="AD14"/>
      <c r="AE14"/>
      <c r="AF14"/>
      <c r="AG14"/>
      <c r="AH14"/>
    </row>
    <row r="15" spans="1:34" ht="21" customHeight="1" thickBot="1">
      <c r="A15" s="6" t="s">
        <v>44</v>
      </c>
      <c r="B15" s="744">
        <v>467</v>
      </c>
      <c r="C15" s="747">
        <v>262</v>
      </c>
      <c r="D15" s="170">
        <v>0</v>
      </c>
      <c r="E15" s="747">
        <v>17</v>
      </c>
      <c r="F15" s="170">
        <v>0</v>
      </c>
      <c r="G15" s="747">
        <v>0</v>
      </c>
      <c r="H15" s="170">
        <v>0</v>
      </c>
      <c r="I15" s="747">
        <v>0</v>
      </c>
      <c r="J15" s="170">
        <v>0</v>
      </c>
      <c r="K15" s="747">
        <v>0</v>
      </c>
      <c r="L15" s="748">
        <v>22</v>
      </c>
      <c r="M15" s="747">
        <v>0</v>
      </c>
      <c r="N15" s="170">
        <v>0</v>
      </c>
      <c r="O15" s="747">
        <v>35</v>
      </c>
      <c r="P15" s="170">
        <v>1</v>
      </c>
      <c r="Q15" s="747">
        <v>0</v>
      </c>
      <c r="R15"/>
      <c r="S15" s="164">
        <f>B15-'2'!F15</f>
        <v>0</v>
      </c>
      <c r="T15"/>
      <c r="U15"/>
      <c r="V15"/>
      <c r="W15"/>
      <c r="X15"/>
      <c r="Y15"/>
      <c r="Z15"/>
      <c r="AA15"/>
      <c r="AB15"/>
      <c r="AC15"/>
      <c r="AD15"/>
      <c r="AE15"/>
      <c r="AF15"/>
      <c r="AG15"/>
      <c r="AH15"/>
    </row>
    <row r="16" spans="1:34" ht="21" customHeight="1" thickBot="1">
      <c r="A16" s="6" t="s">
        <v>1</v>
      </c>
      <c r="B16" s="744">
        <v>345</v>
      </c>
      <c r="C16" s="747">
        <v>64</v>
      </c>
      <c r="D16" s="170">
        <v>20</v>
      </c>
      <c r="E16" s="747">
        <v>19</v>
      </c>
      <c r="F16" s="170">
        <v>2</v>
      </c>
      <c r="G16" s="747">
        <v>0</v>
      </c>
      <c r="H16" s="170">
        <v>0</v>
      </c>
      <c r="I16" s="747">
        <v>0</v>
      </c>
      <c r="J16" s="170">
        <v>0</v>
      </c>
      <c r="K16" s="747">
        <v>0</v>
      </c>
      <c r="L16" s="748">
        <v>1</v>
      </c>
      <c r="M16" s="747">
        <v>0</v>
      </c>
      <c r="N16" s="170">
        <v>0</v>
      </c>
      <c r="O16" s="747">
        <v>32</v>
      </c>
      <c r="P16" s="170">
        <v>0</v>
      </c>
      <c r="Q16" s="747">
        <v>0</v>
      </c>
      <c r="R16"/>
      <c r="S16" s="164">
        <f>B16-'2'!F16</f>
        <v>0</v>
      </c>
      <c r="T16"/>
      <c r="U16"/>
      <c r="V16"/>
      <c r="W16"/>
      <c r="X16"/>
      <c r="Y16"/>
      <c r="Z16"/>
      <c r="AA16"/>
      <c r="AB16"/>
      <c r="AC16"/>
      <c r="AD16"/>
      <c r="AE16"/>
      <c r="AF16"/>
      <c r="AG16"/>
      <c r="AH16"/>
    </row>
    <row r="17" spans="1:34" ht="21" customHeight="1" thickBot="1">
      <c r="A17" s="6" t="s">
        <v>45</v>
      </c>
      <c r="B17" s="744">
        <v>913</v>
      </c>
      <c r="C17" s="747">
        <v>538</v>
      </c>
      <c r="D17" s="170">
        <v>31</v>
      </c>
      <c r="E17" s="747">
        <v>25</v>
      </c>
      <c r="F17" s="170">
        <v>5</v>
      </c>
      <c r="G17" s="747">
        <v>0</v>
      </c>
      <c r="H17" s="170">
        <v>45</v>
      </c>
      <c r="I17" s="747">
        <v>0</v>
      </c>
      <c r="J17" s="170">
        <v>0</v>
      </c>
      <c r="K17" s="747">
        <v>0</v>
      </c>
      <c r="L17" s="748">
        <v>0</v>
      </c>
      <c r="M17" s="747">
        <v>0</v>
      </c>
      <c r="N17" s="170">
        <v>0</v>
      </c>
      <c r="O17" s="747">
        <v>54</v>
      </c>
      <c r="P17" s="170">
        <v>0</v>
      </c>
      <c r="Q17" s="747">
        <v>0</v>
      </c>
      <c r="R17"/>
      <c r="S17" s="164">
        <f>B17-'2'!F17</f>
        <v>0</v>
      </c>
      <c r="T17"/>
      <c r="U17"/>
      <c r="V17"/>
      <c r="W17"/>
      <c r="X17"/>
      <c r="Y17"/>
      <c r="Z17"/>
      <c r="AA17"/>
      <c r="AB17"/>
      <c r="AC17"/>
      <c r="AD17"/>
      <c r="AE17"/>
      <c r="AF17"/>
      <c r="AG17"/>
      <c r="AH17"/>
    </row>
    <row r="18" spans="1:34" ht="21" customHeight="1" thickBot="1">
      <c r="A18" s="6" t="s">
        <v>46</v>
      </c>
      <c r="B18" s="744">
        <v>1289</v>
      </c>
      <c r="C18" s="747">
        <v>1113</v>
      </c>
      <c r="D18" s="170">
        <v>20</v>
      </c>
      <c r="E18" s="747">
        <v>21</v>
      </c>
      <c r="F18" s="170">
        <v>4</v>
      </c>
      <c r="G18" s="747">
        <v>0</v>
      </c>
      <c r="H18" s="170">
        <v>7</v>
      </c>
      <c r="I18" s="747">
        <v>0</v>
      </c>
      <c r="J18" s="170">
        <v>0</v>
      </c>
      <c r="K18" s="747">
        <v>0</v>
      </c>
      <c r="L18" s="748">
        <v>12</v>
      </c>
      <c r="M18" s="747">
        <v>0</v>
      </c>
      <c r="N18" s="170">
        <v>0</v>
      </c>
      <c r="O18" s="747">
        <v>28</v>
      </c>
      <c r="P18" s="170">
        <v>1</v>
      </c>
      <c r="Q18" s="747">
        <v>0</v>
      </c>
      <c r="R18"/>
      <c r="S18" s="164">
        <f>B18-'2'!F18</f>
        <v>0</v>
      </c>
      <c r="T18"/>
      <c r="U18"/>
      <c r="V18"/>
      <c r="W18"/>
      <c r="X18"/>
      <c r="Y18"/>
      <c r="Z18"/>
      <c r="AA18"/>
      <c r="AB18"/>
      <c r="AC18"/>
      <c r="AD18"/>
      <c r="AE18"/>
      <c r="AF18"/>
      <c r="AG18"/>
      <c r="AH18"/>
    </row>
    <row r="19" spans="1:34" ht="21" customHeight="1" thickBot="1">
      <c r="A19" s="6" t="s">
        <v>47</v>
      </c>
      <c r="B19" s="744">
        <v>14532</v>
      </c>
      <c r="C19" s="747">
        <v>10983</v>
      </c>
      <c r="D19" s="170">
        <v>757</v>
      </c>
      <c r="E19" s="747">
        <v>107</v>
      </c>
      <c r="F19" s="170">
        <v>8</v>
      </c>
      <c r="G19" s="747">
        <v>148</v>
      </c>
      <c r="H19" s="170">
        <v>93</v>
      </c>
      <c r="I19" s="747">
        <v>0</v>
      </c>
      <c r="J19" s="170">
        <v>0</v>
      </c>
      <c r="K19" s="747">
        <v>0</v>
      </c>
      <c r="L19" s="748">
        <v>271</v>
      </c>
      <c r="M19" s="747">
        <v>15</v>
      </c>
      <c r="N19" s="170">
        <v>120</v>
      </c>
      <c r="O19" s="747">
        <v>896</v>
      </c>
      <c r="P19" s="170">
        <v>0</v>
      </c>
      <c r="Q19" s="747">
        <v>0</v>
      </c>
      <c r="R19"/>
      <c r="S19" s="164">
        <f>B19-'2'!F19</f>
        <v>0</v>
      </c>
      <c r="T19"/>
      <c r="U19"/>
      <c r="V19"/>
      <c r="W19"/>
      <c r="X19"/>
      <c r="Y19"/>
      <c r="Z19"/>
      <c r="AA19"/>
      <c r="AB19"/>
      <c r="AC19"/>
      <c r="AD19"/>
      <c r="AE19"/>
      <c r="AF19"/>
      <c r="AG19"/>
      <c r="AH19"/>
    </row>
    <row r="20" spans="1:34" ht="21" customHeight="1" thickBot="1">
      <c r="A20" s="6" t="s">
        <v>28</v>
      </c>
      <c r="B20" s="744">
        <v>1070</v>
      </c>
      <c r="C20" s="747">
        <v>782</v>
      </c>
      <c r="D20" s="170">
        <v>17</v>
      </c>
      <c r="E20" s="747">
        <v>35</v>
      </c>
      <c r="F20" s="170">
        <v>3</v>
      </c>
      <c r="G20" s="747">
        <v>1</v>
      </c>
      <c r="H20" s="170">
        <v>8</v>
      </c>
      <c r="I20" s="747">
        <v>0</v>
      </c>
      <c r="J20" s="170">
        <v>4</v>
      </c>
      <c r="K20" s="747">
        <v>0</v>
      </c>
      <c r="L20" s="748">
        <v>23</v>
      </c>
      <c r="M20" s="747">
        <v>0</v>
      </c>
      <c r="N20" s="170">
        <v>0</v>
      </c>
      <c r="O20" s="747">
        <v>17</v>
      </c>
      <c r="P20" s="170">
        <v>1</v>
      </c>
      <c r="Q20" s="747">
        <v>0</v>
      </c>
      <c r="R20"/>
      <c r="S20" s="164">
        <f>B20-'2'!F20</f>
        <v>0</v>
      </c>
      <c r="T20"/>
      <c r="U20"/>
      <c r="V20"/>
      <c r="W20"/>
      <c r="X20"/>
      <c r="Y20"/>
      <c r="Z20"/>
      <c r="AA20"/>
      <c r="AB20"/>
      <c r="AC20"/>
      <c r="AD20"/>
      <c r="AE20"/>
      <c r="AF20"/>
      <c r="AG20"/>
      <c r="AH20"/>
    </row>
    <row r="21" spans="1:34" ht="21" customHeight="1" thickBot="1">
      <c r="A21" s="6" t="s">
        <v>2</v>
      </c>
      <c r="B21" s="744">
        <v>3848</v>
      </c>
      <c r="C21" s="747">
        <v>2518</v>
      </c>
      <c r="D21" s="170">
        <v>106</v>
      </c>
      <c r="E21" s="747">
        <v>33</v>
      </c>
      <c r="F21" s="170">
        <v>12</v>
      </c>
      <c r="G21" s="747">
        <v>56</v>
      </c>
      <c r="H21" s="170">
        <v>40</v>
      </c>
      <c r="I21" s="747">
        <v>0</v>
      </c>
      <c r="J21" s="170">
        <v>0</v>
      </c>
      <c r="K21" s="747">
        <v>4</v>
      </c>
      <c r="L21" s="748">
        <v>153</v>
      </c>
      <c r="M21" s="747">
        <v>0</v>
      </c>
      <c r="N21" s="170">
        <v>0</v>
      </c>
      <c r="O21" s="747">
        <v>231</v>
      </c>
      <c r="P21" s="170">
        <v>0</v>
      </c>
      <c r="Q21" s="747">
        <v>0</v>
      </c>
      <c r="R21"/>
      <c r="S21" s="164">
        <f>B21-'2'!F21</f>
        <v>0</v>
      </c>
      <c r="T21"/>
      <c r="U21"/>
      <c r="V21"/>
      <c r="W21"/>
      <c r="X21"/>
      <c r="Y21"/>
      <c r="Z21"/>
      <c r="AA21"/>
      <c r="AB21"/>
      <c r="AC21"/>
      <c r="AD21"/>
      <c r="AE21"/>
      <c r="AF21"/>
      <c r="AG21"/>
      <c r="AH21"/>
    </row>
    <row r="22" spans="1:34" ht="21" customHeight="1" thickBot="1">
      <c r="A22" s="6" t="s">
        <v>3</v>
      </c>
      <c r="B22" s="744">
        <v>1351</v>
      </c>
      <c r="C22" s="747">
        <v>718</v>
      </c>
      <c r="D22" s="170">
        <v>189</v>
      </c>
      <c r="E22" s="747">
        <v>159</v>
      </c>
      <c r="F22" s="170">
        <v>3</v>
      </c>
      <c r="G22" s="747">
        <v>0</v>
      </c>
      <c r="H22" s="170">
        <v>3</v>
      </c>
      <c r="I22" s="747">
        <v>0</v>
      </c>
      <c r="J22" s="170">
        <v>0</v>
      </c>
      <c r="K22" s="747">
        <v>0</v>
      </c>
      <c r="L22" s="748">
        <v>18</v>
      </c>
      <c r="M22" s="747">
        <v>0</v>
      </c>
      <c r="N22" s="170">
        <v>29</v>
      </c>
      <c r="O22" s="747">
        <v>41</v>
      </c>
      <c r="P22" s="170">
        <v>0</v>
      </c>
      <c r="Q22" s="747">
        <v>0</v>
      </c>
      <c r="R22"/>
      <c r="S22" s="164">
        <f>B22-'2'!F22</f>
        <v>0</v>
      </c>
      <c r="T22"/>
      <c r="U22"/>
      <c r="V22"/>
      <c r="W22"/>
      <c r="X22"/>
      <c r="Y22"/>
      <c r="Z22"/>
      <c r="AA22"/>
      <c r="AB22"/>
      <c r="AC22"/>
      <c r="AD22"/>
      <c r="AE22"/>
      <c r="AF22"/>
      <c r="AG22"/>
      <c r="AH22"/>
    </row>
    <row r="23" spans="1:34" ht="21" customHeight="1" thickBot="1">
      <c r="A23" s="6" t="s">
        <v>4</v>
      </c>
      <c r="B23" s="744">
        <v>1337</v>
      </c>
      <c r="C23" s="747">
        <v>822</v>
      </c>
      <c r="D23" s="170">
        <v>254</v>
      </c>
      <c r="E23" s="747">
        <v>33</v>
      </c>
      <c r="F23" s="170">
        <v>3</v>
      </c>
      <c r="G23" s="747">
        <v>3</v>
      </c>
      <c r="H23" s="170">
        <v>19</v>
      </c>
      <c r="I23" s="747">
        <v>0</v>
      </c>
      <c r="J23" s="170">
        <v>0</v>
      </c>
      <c r="K23" s="747">
        <v>0</v>
      </c>
      <c r="L23" s="748">
        <v>27</v>
      </c>
      <c r="M23" s="747">
        <v>0</v>
      </c>
      <c r="N23" s="170">
        <v>0</v>
      </c>
      <c r="O23" s="747">
        <v>44</v>
      </c>
      <c r="P23" s="170">
        <v>0</v>
      </c>
      <c r="Q23" s="747">
        <v>0</v>
      </c>
      <c r="R23"/>
      <c r="S23" s="164">
        <f>B23-'2'!F23</f>
        <v>0</v>
      </c>
      <c r="T23"/>
      <c r="U23"/>
      <c r="V23"/>
      <c r="W23"/>
      <c r="X23"/>
      <c r="Y23"/>
      <c r="Z23"/>
      <c r="AA23"/>
      <c r="AB23"/>
      <c r="AC23"/>
      <c r="AD23"/>
      <c r="AE23"/>
      <c r="AF23"/>
      <c r="AG23"/>
      <c r="AH23"/>
    </row>
    <row r="24" spans="1:34" ht="21" customHeight="1" thickBot="1">
      <c r="A24" s="6" t="s">
        <v>48</v>
      </c>
      <c r="B24" s="744">
        <v>2055</v>
      </c>
      <c r="C24" s="747">
        <v>1802</v>
      </c>
      <c r="D24" s="170">
        <v>46</v>
      </c>
      <c r="E24" s="747">
        <v>0</v>
      </c>
      <c r="F24" s="170">
        <v>0</v>
      </c>
      <c r="G24" s="747">
        <v>13</v>
      </c>
      <c r="H24" s="170">
        <v>10</v>
      </c>
      <c r="I24" s="747">
        <v>0</v>
      </c>
      <c r="J24" s="170">
        <v>0</v>
      </c>
      <c r="K24" s="747">
        <v>0</v>
      </c>
      <c r="L24" s="748">
        <v>4</v>
      </c>
      <c r="M24" s="747">
        <v>0</v>
      </c>
      <c r="N24" s="170">
        <v>0</v>
      </c>
      <c r="O24" s="747">
        <v>48</v>
      </c>
      <c r="P24" s="170">
        <v>0</v>
      </c>
      <c r="Q24" s="747">
        <v>0</v>
      </c>
      <c r="R24"/>
      <c r="S24" s="164">
        <f>B24-'2'!F24</f>
        <v>0</v>
      </c>
      <c r="T24"/>
      <c r="U24"/>
      <c r="V24"/>
      <c r="W24"/>
      <c r="X24"/>
      <c r="Y24"/>
      <c r="Z24"/>
      <c r="AA24"/>
      <c r="AB24"/>
      <c r="AC24"/>
      <c r="AD24"/>
      <c r="AE24"/>
      <c r="AF24"/>
      <c r="AG24"/>
      <c r="AH24"/>
    </row>
    <row r="25" spans="1:34" ht="21" customHeight="1" thickBot="1">
      <c r="A25" s="6" t="s">
        <v>49</v>
      </c>
      <c r="B25" s="744">
        <v>1387</v>
      </c>
      <c r="C25" s="747">
        <v>118</v>
      </c>
      <c r="D25" s="170">
        <v>390</v>
      </c>
      <c r="E25" s="747">
        <v>0</v>
      </c>
      <c r="F25" s="170">
        <v>0</v>
      </c>
      <c r="G25" s="747">
        <v>0</v>
      </c>
      <c r="H25" s="170">
        <v>0</v>
      </c>
      <c r="I25" s="747">
        <v>0</v>
      </c>
      <c r="J25" s="170">
        <v>0</v>
      </c>
      <c r="K25" s="747">
        <v>0</v>
      </c>
      <c r="L25" s="748">
        <v>0</v>
      </c>
      <c r="M25" s="747">
        <v>0</v>
      </c>
      <c r="N25" s="170">
        <v>0</v>
      </c>
      <c r="O25" s="747">
        <v>0</v>
      </c>
      <c r="P25" s="170">
        <v>0</v>
      </c>
      <c r="Q25" s="747">
        <v>0</v>
      </c>
      <c r="R25"/>
      <c r="S25" s="164">
        <f>B25-'2'!F25</f>
        <v>0</v>
      </c>
      <c r="T25"/>
      <c r="U25"/>
      <c r="V25"/>
      <c r="W25"/>
      <c r="X25"/>
      <c r="Y25"/>
      <c r="Z25"/>
      <c r="AA25"/>
      <c r="AB25"/>
      <c r="AC25"/>
      <c r="AD25"/>
      <c r="AE25"/>
      <c r="AF25"/>
      <c r="AG25"/>
      <c r="AH25"/>
    </row>
    <row r="26" spans="1:34" ht="21" customHeight="1" thickBot="1">
      <c r="A26" s="6" t="s">
        <v>50</v>
      </c>
      <c r="B26" s="744">
        <v>680</v>
      </c>
      <c r="C26" s="747">
        <v>82</v>
      </c>
      <c r="D26" s="170">
        <v>584</v>
      </c>
      <c r="E26" s="747">
        <v>0</v>
      </c>
      <c r="F26" s="170">
        <v>0</v>
      </c>
      <c r="G26" s="747">
        <v>0</v>
      </c>
      <c r="H26" s="170">
        <v>0</v>
      </c>
      <c r="I26" s="747">
        <v>0</v>
      </c>
      <c r="J26" s="170">
        <v>0</v>
      </c>
      <c r="K26" s="747">
        <v>0</v>
      </c>
      <c r="L26" s="748">
        <v>0</v>
      </c>
      <c r="M26" s="747">
        <v>0</v>
      </c>
      <c r="N26" s="170">
        <v>0</v>
      </c>
      <c r="O26" s="747">
        <v>1</v>
      </c>
      <c r="P26" s="170">
        <v>1</v>
      </c>
      <c r="Q26" s="747">
        <v>0</v>
      </c>
      <c r="R26"/>
      <c r="S26" s="164">
        <f>B26-'2'!F26</f>
        <v>0</v>
      </c>
      <c r="T26"/>
      <c r="U26"/>
      <c r="V26"/>
      <c r="W26"/>
      <c r="X26"/>
      <c r="Y26"/>
      <c r="Z26"/>
      <c r="AA26"/>
      <c r="AB26"/>
      <c r="AC26"/>
      <c r="AD26"/>
      <c r="AE26"/>
      <c r="AF26"/>
      <c r="AG26"/>
      <c r="AH26"/>
    </row>
    <row r="27" spans="1:34" ht="21" customHeight="1" thickBot="1">
      <c r="A27" s="6" t="s">
        <v>51</v>
      </c>
      <c r="B27" s="744">
        <v>17985</v>
      </c>
      <c r="C27" s="747">
        <v>4911</v>
      </c>
      <c r="D27" s="170">
        <v>4971</v>
      </c>
      <c r="E27" s="747">
        <v>559</v>
      </c>
      <c r="F27" s="170">
        <v>278</v>
      </c>
      <c r="G27" s="747">
        <v>2191</v>
      </c>
      <c r="H27" s="170">
        <v>249</v>
      </c>
      <c r="I27" s="747">
        <v>0</v>
      </c>
      <c r="J27" s="170">
        <v>0</v>
      </c>
      <c r="K27" s="747">
        <v>0</v>
      </c>
      <c r="L27" s="748">
        <v>778</v>
      </c>
      <c r="M27" s="747">
        <v>0</v>
      </c>
      <c r="N27" s="170">
        <v>0</v>
      </c>
      <c r="O27" s="747">
        <v>1261</v>
      </c>
      <c r="P27" s="170">
        <v>0</v>
      </c>
      <c r="Q27" s="747">
        <v>0</v>
      </c>
      <c r="R27"/>
      <c r="S27" s="164">
        <f>B27-'2'!F27</f>
        <v>0</v>
      </c>
      <c r="T27"/>
      <c r="U27"/>
      <c r="V27"/>
      <c r="W27"/>
      <c r="X27"/>
      <c r="Y27"/>
      <c r="Z27"/>
      <c r="AA27"/>
      <c r="AB27"/>
      <c r="AC27"/>
      <c r="AD27"/>
      <c r="AE27"/>
      <c r="AF27"/>
      <c r="AG27"/>
      <c r="AH27"/>
    </row>
    <row r="28" spans="1:34" ht="21" customHeight="1" thickBot="1">
      <c r="A28" s="6" t="s">
        <v>5</v>
      </c>
      <c r="B28" s="744">
        <v>6519</v>
      </c>
      <c r="C28" s="747">
        <v>3564</v>
      </c>
      <c r="D28" s="170">
        <v>293</v>
      </c>
      <c r="E28" s="747">
        <v>32</v>
      </c>
      <c r="F28" s="170">
        <v>74</v>
      </c>
      <c r="G28" s="747">
        <v>151</v>
      </c>
      <c r="H28" s="170">
        <v>167</v>
      </c>
      <c r="I28" s="747">
        <v>0</v>
      </c>
      <c r="J28" s="170">
        <v>2</v>
      </c>
      <c r="K28" s="747">
        <v>5</v>
      </c>
      <c r="L28" s="748">
        <v>197</v>
      </c>
      <c r="M28" s="747">
        <v>2</v>
      </c>
      <c r="N28" s="170">
        <v>0</v>
      </c>
      <c r="O28" s="747">
        <v>1121</v>
      </c>
      <c r="P28" s="170">
        <v>0</v>
      </c>
      <c r="Q28" s="747">
        <v>0</v>
      </c>
      <c r="R28"/>
      <c r="S28" s="164">
        <f>B28-'2'!F28</f>
        <v>0</v>
      </c>
      <c r="T28"/>
      <c r="U28"/>
      <c r="V28"/>
      <c r="W28"/>
      <c r="X28"/>
      <c r="Y28"/>
      <c r="Z28"/>
      <c r="AA28"/>
      <c r="AB28"/>
      <c r="AC28"/>
      <c r="AD28"/>
      <c r="AE28"/>
      <c r="AF28"/>
      <c r="AG28"/>
      <c r="AH28"/>
    </row>
    <row r="29" spans="1:34" ht="21" customHeight="1" thickBot="1">
      <c r="A29" s="6" t="s">
        <v>52</v>
      </c>
      <c r="B29" s="744">
        <v>1547</v>
      </c>
      <c r="C29" s="747">
        <v>801</v>
      </c>
      <c r="D29" s="170">
        <v>120</v>
      </c>
      <c r="E29" s="747">
        <v>30</v>
      </c>
      <c r="F29" s="170">
        <v>9</v>
      </c>
      <c r="G29" s="747">
        <v>28</v>
      </c>
      <c r="H29" s="170">
        <v>0</v>
      </c>
      <c r="I29" s="747">
        <v>3</v>
      </c>
      <c r="J29" s="170">
        <v>0</v>
      </c>
      <c r="K29" s="747">
        <v>0</v>
      </c>
      <c r="L29" s="748">
        <v>29</v>
      </c>
      <c r="M29" s="747">
        <v>0</v>
      </c>
      <c r="N29" s="170">
        <v>0</v>
      </c>
      <c r="O29" s="747">
        <v>137</v>
      </c>
      <c r="P29" s="170">
        <v>1</v>
      </c>
      <c r="Q29" s="747">
        <v>0</v>
      </c>
      <c r="R29"/>
      <c r="S29" s="164">
        <f>B29-'2'!F29</f>
        <v>0</v>
      </c>
      <c r="T29"/>
      <c r="U29"/>
      <c r="V29"/>
      <c r="W29"/>
      <c r="X29"/>
      <c r="Y29"/>
      <c r="Z29"/>
      <c r="AA29"/>
      <c r="AB29"/>
      <c r="AC29"/>
      <c r="AD29"/>
      <c r="AE29"/>
      <c r="AF29"/>
      <c r="AG29"/>
      <c r="AH29"/>
    </row>
    <row r="30" spans="1:34" ht="21" customHeight="1" thickBot="1">
      <c r="A30" s="6" t="s">
        <v>6</v>
      </c>
      <c r="B30" s="744">
        <v>36774</v>
      </c>
      <c r="C30" s="747">
        <v>35605</v>
      </c>
      <c r="D30" s="170">
        <v>577</v>
      </c>
      <c r="E30" s="747">
        <v>55</v>
      </c>
      <c r="F30" s="170">
        <v>5</v>
      </c>
      <c r="G30" s="747">
        <v>42</v>
      </c>
      <c r="H30" s="170">
        <v>0</v>
      </c>
      <c r="I30" s="747">
        <v>0</v>
      </c>
      <c r="J30" s="170">
        <v>0</v>
      </c>
      <c r="K30" s="747">
        <v>0</v>
      </c>
      <c r="L30" s="748">
        <v>0</v>
      </c>
      <c r="M30" s="747">
        <v>0</v>
      </c>
      <c r="N30" s="170">
        <v>0</v>
      </c>
      <c r="O30" s="747">
        <v>325</v>
      </c>
      <c r="P30" s="170">
        <v>0</v>
      </c>
      <c r="Q30" s="747">
        <v>0</v>
      </c>
      <c r="R30"/>
      <c r="S30" s="164">
        <f>B30-'2'!F30</f>
        <v>0</v>
      </c>
      <c r="T30"/>
      <c r="U30"/>
      <c r="V30"/>
      <c r="W30"/>
      <c r="X30"/>
      <c r="Y30"/>
      <c r="Z30"/>
      <c r="AA30"/>
      <c r="AB30"/>
      <c r="AC30"/>
      <c r="AD30"/>
      <c r="AE30"/>
      <c r="AF30"/>
      <c r="AG30"/>
      <c r="AH30"/>
    </row>
    <row r="31" spans="1:34" ht="21" customHeight="1" thickBot="1">
      <c r="A31" s="6" t="s">
        <v>53</v>
      </c>
      <c r="B31" s="744">
        <v>2461</v>
      </c>
      <c r="C31" s="747">
        <v>1811</v>
      </c>
      <c r="D31" s="170">
        <v>72</v>
      </c>
      <c r="E31" s="747">
        <v>32</v>
      </c>
      <c r="F31" s="170">
        <v>15</v>
      </c>
      <c r="G31" s="747">
        <v>23</v>
      </c>
      <c r="H31" s="170">
        <v>0</v>
      </c>
      <c r="I31" s="747">
        <v>0</v>
      </c>
      <c r="J31" s="170">
        <v>0</v>
      </c>
      <c r="K31" s="747">
        <v>0</v>
      </c>
      <c r="L31" s="748">
        <v>11</v>
      </c>
      <c r="M31" s="747">
        <v>0</v>
      </c>
      <c r="N31" s="170">
        <v>64</v>
      </c>
      <c r="O31" s="747">
        <v>161</v>
      </c>
      <c r="P31" s="170">
        <v>0</v>
      </c>
      <c r="Q31" s="747">
        <v>0</v>
      </c>
      <c r="R31"/>
      <c r="S31" s="164">
        <f>B31-'2'!F31</f>
        <v>0</v>
      </c>
      <c r="T31"/>
      <c r="U31"/>
      <c r="V31"/>
      <c r="W31"/>
      <c r="X31"/>
      <c r="Y31"/>
      <c r="Z31"/>
      <c r="AA31"/>
      <c r="AB31"/>
      <c r="AC31"/>
      <c r="AD31"/>
      <c r="AE31"/>
      <c r="AF31"/>
      <c r="AG31"/>
      <c r="AH31"/>
    </row>
    <row r="32" spans="1:34" ht="21" customHeight="1" thickBot="1">
      <c r="A32" s="6" t="s">
        <v>54</v>
      </c>
      <c r="B32" s="744">
        <v>2777</v>
      </c>
      <c r="C32" s="747">
        <v>1776</v>
      </c>
      <c r="D32" s="170">
        <v>150</v>
      </c>
      <c r="E32" s="747">
        <v>0</v>
      </c>
      <c r="F32" s="170">
        <v>16</v>
      </c>
      <c r="G32" s="747">
        <v>24</v>
      </c>
      <c r="H32" s="170">
        <v>1</v>
      </c>
      <c r="I32" s="747">
        <v>0</v>
      </c>
      <c r="J32" s="170">
        <v>0</v>
      </c>
      <c r="K32" s="747">
        <v>0</v>
      </c>
      <c r="L32" s="748">
        <v>18</v>
      </c>
      <c r="M32" s="747">
        <v>6</v>
      </c>
      <c r="N32" s="170">
        <v>0</v>
      </c>
      <c r="O32" s="747">
        <v>72</v>
      </c>
      <c r="P32" s="170">
        <v>1</v>
      </c>
      <c r="Q32" s="747">
        <v>0</v>
      </c>
      <c r="R32"/>
      <c r="S32" s="164">
        <f>B32-'2'!F32</f>
        <v>0</v>
      </c>
      <c r="T32"/>
      <c r="U32"/>
      <c r="V32"/>
      <c r="W32"/>
      <c r="X32"/>
      <c r="Y32"/>
      <c r="Z32"/>
      <c r="AA32"/>
      <c r="AB32"/>
      <c r="AC32"/>
      <c r="AD32"/>
      <c r="AE32"/>
      <c r="AF32"/>
      <c r="AG32"/>
      <c r="AH32"/>
    </row>
    <row r="33" spans="1:34" ht="21" customHeight="1" thickBot="1">
      <c r="A33" s="6" t="s">
        <v>55</v>
      </c>
      <c r="B33" s="744">
        <v>1964</v>
      </c>
      <c r="C33" s="747">
        <v>901</v>
      </c>
      <c r="D33" s="170">
        <v>61</v>
      </c>
      <c r="E33" s="747">
        <v>80</v>
      </c>
      <c r="F33" s="170">
        <v>5</v>
      </c>
      <c r="G33" s="747">
        <v>0</v>
      </c>
      <c r="H33" s="170">
        <v>90</v>
      </c>
      <c r="I33" s="747">
        <v>0</v>
      </c>
      <c r="J33" s="170">
        <v>1</v>
      </c>
      <c r="K33" s="747">
        <v>0</v>
      </c>
      <c r="L33" s="748">
        <v>14</v>
      </c>
      <c r="M33" s="747">
        <v>0</v>
      </c>
      <c r="N33" s="170">
        <v>0</v>
      </c>
      <c r="O33" s="747">
        <v>340</v>
      </c>
      <c r="P33" s="170">
        <v>0</v>
      </c>
      <c r="Q33" s="747">
        <v>0</v>
      </c>
      <c r="R33"/>
      <c r="S33" s="164">
        <f>B33-'2'!F33</f>
        <v>0</v>
      </c>
      <c r="T33"/>
      <c r="U33"/>
      <c r="V33"/>
      <c r="W33"/>
      <c r="X33"/>
      <c r="Y33"/>
      <c r="Z33"/>
      <c r="AA33"/>
      <c r="AB33"/>
      <c r="AC33"/>
      <c r="AD33"/>
      <c r="AE33"/>
      <c r="AF33"/>
      <c r="AG33"/>
      <c r="AH33"/>
    </row>
    <row r="34" spans="1:34" ht="21" customHeight="1" thickBot="1">
      <c r="A34" s="6" t="s">
        <v>56</v>
      </c>
      <c r="B34" s="744">
        <v>634</v>
      </c>
      <c r="C34" s="747">
        <v>457</v>
      </c>
      <c r="D34" s="170">
        <v>16</v>
      </c>
      <c r="E34" s="747">
        <v>9</v>
      </c>
      <c r="F34" s="170">
        <v>1</v>
      </c>
      <c r="G34" s="747">
        <v>0</v>
      </c>
      <c r="H34" s="170">
        <v>9</v>
      </c>
      <c r="I34" s="747">
        <v>0</v>
      </c>
      <c r="J34" s="170">
        <v>0</v>
      </c>
      <c r="K34" s="747">
        <v>2</v>
      </c>
      <c r="L34" s="748">
        <v>17</v>
      </c>
      <c r="M34" s="747">
        <v>0</v>
      </c>
      <c r="N34" s="170">
        <v>0</v>
      </c>
      <c r="O34" s="747">
        <v>14</v>
      </c>
      <c r="P34" s="170">
        <v>1</v>
      </c>
      <c r="Q34" s="747">
        <v>0</v>
      </c>
      <c r="R34"/>
      <c r="S34" s="164">
        <f>B34-'2'!F34</f>
        <v>0</v>
      </c>
      <c r="T34"/>
      <c r="U34"/>
      <c r="V34"/>
      <c r="W34"/>
      <c r="X34"/>
      <c r="Y34"/>
      <c r="Z34"/>
      <c r="AA34"/>
      <c r="AB34"/>
      <c r="AC34"/>
      <c r="AD34"/>
      <c r="AE34"/>
      <c r="AF34"/>
      <c r="AG34"/>
      <c r="AH34"/>
    </row>
    <row r="35" spans="1:34" ht="21" customHeight="1" thickBot="1">
      <c r="A35" s="6" t="s">
        <v>7</v>
      </c>
      <c r="B35" s="744">
        <v>4262</v>
      </c>
      <c r="C35" s="747">
        <v>3495</v>
      </c>
      <c r="D35" s="170">
        <v>89</v>
      </c>
      <c r="E35" s="747">
        <v>40</v>
      </c>
      <c r="F35" s="170">
        <v>3</v>
      </c>
      <c r="G35" s="747">
        <v>6</v>
      </c>
      <c r="H35" s="170">
        <v>53</v>
      </c>
      <c r="I35" s="747">
        <v>1</v>
      </c>
      <c r="J35" s="170">
        <v>1</v>
      </c>
      <c r="K35" s="747">
        <v>0</v>
      </c>
      <c r="L35" s="748">
        <v>49</v>
      </c>
      <c r="M35" s="747">
        <v>0</v>
      </c>
      <c r="N35" s="170">
        <v>0</v>
      </c>
      <c r="O35" s="747">
        <v>104</v>
      </c>
      <c r="P35" s="170">
        <v>0</v>
      </c>
      <c r="Q35" s="747">
        <v>0</v>
      </c>
      <c r="R35"/>
      <c r="S35" s="164">
        <f>B35-'2'!F35</f>
        <v>0</v>
      </c>
      <c r="T35"/>
      <c r="U35"/>
      <c r="V35"/>
      <c r="W35"/>
      <c r="X35"/>
      <c r="Y35"/>
      <c r="Z35"/>
      <c r="AA35"/>
      <c r="AB35"/>
      <c r="AC35"/>
      <c r="AD35"/>
      <c r="AE35"/>
      <c r="AF35"/>
      <c r="AG35"/>
      <c r="AH35"/>
    </row>
    <row r="36" spans="1:34" ht="21" customHeight="1" thickBot="1">
      <c r="A36" s="6" t="s">
        <v>57</v>
      </c>
      <c r="B36" s="744">
        <v>2417</v>
      </c>
      <c r="C36" s="747">
        <v>968</v>
      </c>
      <c r="D36" s="170">
        <v>54</v>
      </c>
      <c r="E36" s="747">
        <v>80</v>
      </c>
      <c r="F36" s="170">
        <v>18</v>
      </c>
      <c r="G36" s="747">
        <v>121</v>
      </c>
      <c r="H36" s="170">
        <v>70</v>
      </c>
      <c r="I36" s="747">
        <v>0</v>
      </c>
      <c r="J36" s="170">
        <v>0</v>
      </c>
      <c r="K36" s="747">
        <v>0</v>
      </c>
      <c r="L36" s="748">
        <v>37</v>
      </c>
      <c r="M36" s="747">
        <v>0</v>
      </c>
      <c r="N36" s="170">
        <v>0</v>
      </c>
      <c r="O36" s="747">
        <v>455</v>
      </c>
      <c r="P36" s="170">
        <v>0</v>
      </c>
      <c r="Q36" s="747">
        <v>0</v>
      </c>
      <c r="R36"/>
      <c r="S36" s="164">
        <f>B36-'2'!F36</f>
        <v>0</v>
      </c>
      <c r="T36"/>
      <c r="U36"/>
      <c r="V36"/>
      <c r="W36"/>
      <c r="X36"/>
      <c r="Y36"/>
      <c r="Z36"/>
      <c r="AA36"/>
      <c r="AB36"/>
      <c r="AC36"/>
      <c r="AD36"/>
      <c r="AE36"/>
      <c r="AF36"/>
      <c r="AG36"/>
      <c r="AH36"/>
    </row>
    <row r="37" spans="1:34" ht="21" customHeight="1" thickBot="1">
      <c r="A37" s="6" t="s">
        <v>8</v>
      </c>
      <c r="B37" s="744">
        <v>1713</v>
      </c>
      <c r="C37" s="747">
        <v>985</v>
      </c>
      <c r="D37" s="170">
        <v>40</v>
      </c>
      <c r="E37" s="747">
        <v>41</v>
      </c>
      <c r="F37" s="170">
        <v>2</v>
      </c>
      <c r="G37" s="747">
        <v>27</v>
      </c>
      <c r="H37" s="170">
        <v>0</v>
      </c>
      <c r="I37" s="747">
        <v>0</v>
      </c>
      <c r="J37" s="170">
        <v>0</v>
      </c>
      <c r="K37" s="747">
        <v>2</v>
      </c>
      <c r="L37" s="748">
        <v>0</v>
      </c>
      <c r="M37" s="747">
        <v>0</v>
      </c>
      <c r="N37" s="170">
        <v>0</v>
      </c>
      <c r="O37" s="747">
        <v>119</v>
      </c>
      <c r="P37" s="170">
        <v>0</v>
      </c>
      <c r="Q37" s="747">
        <v>0</v>
      </c>
      <c r="R37"/>
      <c r="S37" s="164">
        <f>B37-'2'!F37</f>
        <v>0</v>
      </c>
      <c r="T37"/>
      <c r="U37"/>
      <c r="V37"/>
      <c r="W37"/>
      <c r="X37"/>
      <c r="Y37"/>
      <c r="Z37"/>
      <c r="AA37"/>
      <c r="AB37"/>
      <c r="AC37"/>
      <c r="AD37"/>
      <c r="AE37"/>
      <c r="AF37"/>
      <c r="AG37"/>
      <c r="AH37"/>
    </row>
    <row r="38" spans="1:34" ht="21" customHeight="1" thickBot="1">
      <c r="A38" s="6" t="s">
        <v>9</v>
      </c>
      <c r="B38" s="744">
        <v>4323</v>
      </c>
      <c r="C38" s="747">
        <v>2502</v>
      </c>
      <c r="D38" s="170">
        <v>254</v>
      </c>
      <c r="E38" s="747">
        <v>36</v>
      </c>
      <c r="F38" s="170">
        <v>10</v>
      </c>
      <c r="G38" s="747">
        <v>105</v>
      </c>
      <c r="H38" s="170">
        <v>79</v>
      </c>
      <c r="I38" s="747">
        <v>1</v>
      </c>
      <c r="J38" s="170">
        <v>4</v>
      </c>
      <c r="K38" s="747">
        <v>0</v>
      </c>
      <c r="L38" s="748">
        <v>1</v>
      </c>
      <c r="M38" s="747">
        <v>0</v>
      </c>
      <c r="N38" s="170">
        <v>0</v>
      </c>
      <c r="O38" s="747">
        <v>643</v>
      </c>
      <c r="P38" s="170">
        <v>0</v>
      </c>
      <c r="Q38" s="747">
        <v>6</v>
      </c>
      <c r="R38"/>
      <c r="S38" s="164">
        <f>B38-'2'!F38</f>
        <v>0</v>
      </c>
      <c r="T38"/>
      <c r="U38"/>
      <c r="V38"/>
      <c r="W38"/>
      <c r="X38"/>
      <c r="Y38"/>
      <c r="Z38"/>
      <c r="AA38"/>
      <c r="AB38"/>
      <c r="AC38"/>
      <c r="AD38"/>
      <c r="AE38"/>
      <c r="AF38"/>
      <c r="AG38"/>
      <c r="AH38"/>
    </row>
    <row r="39" spans="1:34" ht="21" customHeight="1" thickBot="1">
      <c r="A39" s="6" t="s">
        <v>58</v>
      </c>
      <c r="B39" s="744">
        <v>1658</v>
      </c>
      <c r="C39" s="747">
        <v>785</v>
      </c>
      <c r="D39" s="170">
        <v>91</v>
      </c>
      <c r="E39" s="747">
        <v>39</v>
      </c>
      <c r="F39" s="170">
        <v>5</v>
      </c>
      <c r="G39" s="747">
        <v>60</v>
      </c>
      <c r="H39" s="170">
        <v>0</v>
      </c>
      <c r="I39" s="747">
        <v>0</v>
      </c>
      <c r="J39" s="170">
        <v>0</v>
      </c>
      <c r="K39" s="747">
        <v>0</v>
      </c>
      <c r="L39" s="170">
        <v>71</v>
      </c>
      <c r="M39" s="747">
        <v>0</v>
      </c>
      <c r="N39" s="170">
        <v>0</v>
      </c>
      <c r="O39" s="747">
        <v>383</v>
      </c>
      <c r="P39" s="170">
        <v>0</v>
      </c>
      <c r="Q39" s="747">
        <v>2</v>
      </c>
      <c r="R39"/>
      <c r="S39" s="164">
        <f>B39-'2'!F39</f>
        <v>0</v>
      </c>
      <c r="T39"/>
      <c r="U39"/>
      <c r="V39"/>
      <c r="W39"/>
      <c r="X39"/>
      <c r="Y39"/>
      <c r="Z39"/>
      <c r="AA39"/>
      <c r="AB39"/>
      <c r="AC39"/>
      <c r="AD39"/>
      <c r="AE39"/>
      <c r="AF39"/>
      <c r="AG39"/>
      <c r="AH39"/>
    </row>
    <row r="40" spans="1:34" ht="21" customHeight="1" thickBot="1">
      <c r="A40" s="6" t="s">
        <v>10</v>
      </c>
      <c r="B40" s="744">
        <v>2476</v>
      </c>
      <c r="C40" s="747">
        <v>2109</v>
      </c>
      <c r="D40" s="170">
        <v>38</v>
      </c>
      <c r="E40" s="747">
        <v>9</v>
      </c>
      <c r="F40" s="170">
        <v>0</v>
      </c>
      <c r="G40" s="747">
        <v>0</v>
      </c>
      <c r="H40" s="170">
        <v>0</v>
      </c>
      <c r="I40" s="747">
        <v>0</v>
      </c>
      <c r="J40" s="170">
        <v>0</v>
      </c>
      <c r="K40" s="747">
        <v>0</v>
      </c>
      <c r="L40" s="170">
        <v>0</v>
      </c>
      <c r="M40" s="747">
        <v>0</v>
      </c>
      <c r="N40" s="170">
        <v>0</v>
      </c>
      <c r="O40" s="747">
        <v>59</v>
      </c>
      <c r="P40" s="170">
        <v>0</v>
      </c>
      <c r="Q40" s="747">
        <v>0</v>
      </c>
      <c r="R40"/>
      <c r="S40" s="164">
        <f>B40-'2'!F40</f>
        <v>0</v>
      </c>
      <c r="T40"/>
      <c r="U40"/>
      <c r="V40"/>
      <c r="W40"/>
      <c r="X40"/>
      <c r="Y40"/>
      <c r="Z40"/>
      <c r="AA40"/>
      <c r="AB40"/>
      <c r="AC40"/>
      <c r="AD40"/>
      <c r="AE40"/>
      <c r="AF40"/>
      <c r="AG40"/>
      <c r="AH40"/>
    </row>
    <row r="41" spans="1:34" ht="21" customHeight="1" thickBot="1">
      <c r="A41" s="6" t="s">
        <v>11</v>
      </c>
      <c r="B41" s="744">
        <v>2205</v>
      </c>
      <c r="C41" s="747">
        <v>1243</v>
      </c>
      <c r="D41" s="170">
        <v>72</v>
      </c>
      <c r="E41" s="747">
        <v>0</v>
      </c>
      <c r="F41" s="170">
        <v>9</v>
      </c>
      <c r="G41" s="747">
        <v>16</v>
      </c>
      <c r="H41" s="170">
        <v>0</v>
      </c>
      <c r="I41" s="747">
        <v>0</v>
      </c>
      <c r="J41" s="170">
        <v>0</v>
      </c>
      <c r="K41" s="747">
        <v>1</v>
      </c>
      <c r="L41" s="170">
        <v>3</v>
      </c>
      <c r="M41" s="747">
        <v>0</v>
      </c>
      <c r="N41" s="170">
        <v>90</v>
      </c>
      <c r="O41" s="747">
        <v>308</v>
      </c>
      <c r="P41" s="170">
        <v>0</v>
      </c>
      <c r="Q41" s="747">
        <v>0</v>
      </c>
      <c r="R41"/>
      <c r="S41" s="164">
        <f>B41-'2'!F41</f>
        <v>0</v>
      </c>
      <c r="T41"/>
      <c r="U41"/>
      <c r="V41"/>
      <c r="W41"/>
      <c r="X41"/>
      <c r="Y41"/>
      <c r="Z41"/>
      <c r="AA41"/>
      <c r="AB41"/>
      <c r="AC41"/>
      <c r="AD41"/>
      <c r="AE41"/>
      <c r="AF41"/>
      <c r="AG41"/>
      <c r="AH41"/>
    </row>
    <row r="42" spans="1:34" ht="21" customHeight="1" thickBot="1">
      <c r="A42" s="6" t="s">
        <v>59</v>
      </c>
      <c r="B42" s="744">
        <v>2571</v>
      </c>
      <c r="C42" s="747">
        <v>1464</v>
      </c>
      <c r="D42" s="170">
        <v>530</v>
      </c>
      <c r="E42" s="747">
        <v>35</v>
      </c>
      <c r="F42" s="170">
        <v>34</v>
      </c>
      <c r="G42" s="747">
        <v>0</v>
      </c>
      <c r="H42" s="170">
        <v>41</v>
      </c>
      <c r="I42" s="747">
        <v>0</v>
      </c>
      <c r="J42" s="170">
        <v>0</v>
      </c>
      <c r="K42" s="747">
        <v>0</v>
      </c>
      <c r="L42" s="170">
        <v>41</v>
      </c>
      <c r="M42" s="747">
        <v>0</v>
      </c>
      <c r="N42" s="170">
        <v>73</v>
      </c>
      <c r="O42" s="747">
        <v>104</v>
      </c>
      <c r="P42" s="170">
        <v>4</v>
      </c>
      <c r="Q42" s="747">
        <v>0</v>
      </c>
      <c r="R42"/>
      <c r="S42" s="164">
        <f>B42-'2'!F42</f>
        <v>0</v>
      </c>
      <c r="T42"/>
      <c r="U42"/>
      <c r="V42"/>
      <c r="W42"/>
      <c r="X42"/>
      <c r="Y42"/>
      <c r="Z42"/>
      <c r="AA42"/>
      <c r="AB42"/>
      <c r="AC42"/>
      <c r="AD42"/>
      <c r="AE42"/>
      <c r="AF42"/>
      <c r="AG42"/>
      <c r="AH42"/>
    </row>
    <row r="43" spans="1:34">
      <c r="B43" s="110"/>
      <c r="C43" s="110"/>
      <c r="D43" s="110"/>
      <c r="E43" s="110"/>
      <c r="F43" s="110"/>
      <c r="G43" s="110"/>
      <c r="H43" s="110"/>
    </row>
    <row r="44" spans="1:34">
      <c r="B44" s="110"/>
      <c r="C44" s="110"/>
      <c r="D44" s="110"/>
      <c r="E44" s="110"/>
      <c r="F44" s="110"/>
      <c r="G44" s="110"/>
      <c r="H44" s="110"/>
    </row>
    <row r="45" spans="1:34">
      <c r="B45" s="110"/>
      <c r="C45" s="110"/>
      <c r="D45" s="110"/>
      <c r="E45" s="110"/>
      <c r="F45" s="110"/>
      <c r="G45" s="110"/>
      <c r="H45" s="110"/>
    </row>
    <row r="46" spans="1:34">
      <c r="B46" s="110"/>
      <c r="C46" s="110"/>
      <c r="D46" s="110"/>
      <c r="E46" s="110"/>
      <c r="F46" s="110"/>
      <c r="G46" s="110"/>
      <c r="H46" s="110"/>
    </row>
    <row r="47" spans="1:34">
      <c r="B47" s="110"/>
      <c r="C47" s="110"/>
      <c r="D47" s="110"/>
      <c r="E47" s="110"/>
      <c r="F47" s="110"/>
      <c r="G47" s="110"/>
      <c r="H47" s="110"/>
    </row>
    <row r="48" spans="1:34">
      <c r="B48" s="110"/>
      <c r="C48" s="110"/>
      <c r="D48" s="110"/>
      <c r="E48" s="110"/>
      <c r="F48" s="110"/>
      <c r="G48" s="110"/>
      <c r="H48" s="110"/>
    </row>
    <row r="49" spans="2:8">
      <c r="B49" s="110"/>
      <c r="C49" s="110"/>
      <c r="D49" s="110"/>
      <c r="E49" s="110"/>
      <c r="F49" s="110"/>
      <c r="G49" s="110"/>
      <c r="H49" s="110"/>
    </row>
    <row r="50" spans="2:8">
      <c r="B50" s="110"/>
      <c r="C50" s="110"/>
      <c r="D50" s="110"/>
      <c r="E50" s="110"/>
      <c r="F50" s="110"/>
      <c r="G50" s="110"/>
      <c r="H50" s="110"/>
    </row>
    <row r="51" spans="2:8">
      <c r="B51" s="110"/>
      <c r="C51" s="110"/>
      <c r="D51" s="110"/>
      <c r="E51" s="110"/>
      <c r="F51" s="110"/>
      <c r="G51" s="110"/>
      <c r="H51" s="110"/>
    </row>
    <row r="52" spans="2:8">
      <c r="B52" s="110"/>
      <c r="C52" s="110"/>
      <c r="D52" s="110"/>
      <c r="E52" s="110"/>
      <c r="F52" s="110"/>
      <c r="G52" s="110"/>
      <c r="H52" s="110"/>
    </row>
  </sheetData>
  <protectedRanges>
    <protectedRange password="CEEF" sqref="N2:Q2" name="Range2_2"/>
  </protectedRanges>
  <mergeCells count="1">
    <mergeCell ref="A1:Q1"/>
  </mergeCells>
  <printOptions horizontalCentered="1" verticalCentered="1"/>
  <pageMargins left="0.39370078740157499" right="0.39370078740157499" top="0.45" bottom="0.55000000000000004" header="0" footer="0"/>
  <pageSetup paperSize="9" scale="75"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306FD-5416-4A52-AC82-42EC17C237EC}">
  <sheetPr>
    <tabColor theme="7" tint="0.39997558519241921"/>
    <pageSetUpPr fitToPage="1"/>
  </sheetPr>
  <dimension ref="A1:P52"/>
  <sheetViews>
    <sheetView rightToLeft="1" view="pageBreakPreview" zoomScaleNormal="100" zoomScaleSheetLayoutView="100" workbookViewId="0">
      <selection activeCell="M14" sqref="M14"/>
    </sheetView>
  </sheetViews>
  <sheetFormatPr defaultRowHeight="17.25"/>
  <cols>
    <col min="1" max="1" width="20" style="17" customWidth="1"/>
    <col min="2" max="12" width="9.5703125" style="17" customWidth="1"/>
    <col min="13" max="242" width="9.140625" style="749"/>
    <col min="243" max="243" width="15.28515625" style="749" customWidth="1"/>
    <col min="244" max="253" width="8.7109375" style="749" customWidth="1"/>
    <col min="254" max="254" width="9" style="749" customWidth="1"/>
    <col min="255" max="498" width="9.140625" style="749"/>
    <col min="499" max="499" width="15.28515625" style="749" customWidth="1"/>
    <col min="500" max="509" width="8.7109375" style="749" customWidth="1"/>
    <col min="510" max="510" width="9" style="749" customWidth="1"/>
    <col min="511" max="754" width="9.140625" style="749"/>
    <col min="755" max="755" width="15.28515625" style="749" customWidth="1"/>
    <col min="756" max="765" width="8.7109375" style="749" customWidth="1"/>
    <col min="766" max="766" width="9" style="749" customWidth="1"/>
    <col min="767" max="1010" width="9.140625" style="749"/>
    <col min="1011" max="1011" width="15.28515625" style="749" customWidth="1"/>
    <col min="1012" max="1021" width="8.7109375" style="749" customWidth="1"/>
    <col min="1022" max="1022" width="9" style="749" customWidth="1"/>
    <col min="1023" max="1266" width="9.140625" style="749"/>
    <col min="1267" max="1267" width="15.28515625" style="749" customWidth="1"/>
    <col min="1268" max="1277" width="8.7109375" style="749" customWidth="1"/>
    <col min="1278" max="1278" width="9" style="749" customWidth="1"/>
    <col min="1279" max="1522" width="9.140625" style="749"/>
    <col min="1523" max="1523" width="15.28515625" style="749" customWidth="1"/>
    <col min="1524" max="1533" width="8.7109375" style="749" customWidth="1"/>
    <col min="1534" max="1534" width="9" style="749" customWidth="1"/>
    <col min="1535" max="1778" width="9.140625" style="749"/>
    <col min="1779" max="1779" width="15.28515625" style="749" customWidth="1"/>
    <col min="1780" max="1789" width="8.7109375" style="749" customWidth="1"/>
    <col min="1790" max="1790" width="9" style="749" customWidth="1"/>
    <col min="1791" max="2034" width="9.140625" style="749"/>
    <col min="2035" max="2035" width="15.28515625" style="749" customWidth="1"/>
    <col min="2036" max="2045" width="8.7109375" style="749" customWidth="1"/>
    <col min="2046" max="2046" width="9" style="749" customWidth="1"/>
    <col min="2047" max="2290" width="9.140625" style="749"/>
    <col min="2291" max="2291" width="15.28515625" style="749" customWidth="1"/>
    <col min="2292" max="2301" width="8.7109375" style="749" customWidth="1"/>
    <col min="2302" max="2302" width="9" style="749" customWidth="1"/>
    <col min="2303" max="2546" width="9.140625" style="749"/>
    <col min="2547" max="2547" width="15.28515625" style="749" customWidth="1"/>
    <col min="2548" max="2557" width="8.7109375" style="749" customWidth="1"/>
    <col min="2558" max="2558" width="9" style="749" customWidth="1"/>
    <col min="2559" max="2802" width="9.140625" style="749"/>
    <col min="2803" max="2803" width="15.28515625" style="749" customWidth="1"/>
    <col min="2804" max="2813" width="8.7109375" style="749" customWidth="1"/>
    <col min="2814" max="2814" width="9" style="749" customWidth="1"/>
    <col min="2815" max="3058" width="9.140625" style="749"/>
    <col min="3059" max="3059" width="15.28515625" style="749" customWidth="1"/>
    <col min="3060" max="3069" width="8.7109375" style="749" customWidth="1"/>
    <col min="3070" max="3070" width="9" style="749" customWidth="1"/>
    <col min="3071" max="3314" width="9.140625" style="749"/>
    <col min="3315" max="3315" width="15.28515625" style="749" customWidth="1"/>
    <col min="3316" max="3325" width="8.7109375" style="749" customWidth="1"/>
    <col min="3326" max="3326" width="9" style="749" customWidth="1"/>
    <col min="3327" max="3570" width="9.140625" style="749"/>
    <col min="3571" max="3571" width="15.28515625" style="749" customWidth="1"/>
    <col min="3572" max="3581" width="8.7109375" style="749" customWidth="1"/>
    <col min="3582" max="3582" width="9" style="749" customWidth="1"/>
    <col min="3583" max="3826" width="9.140625" style="749"/>
    <col min="3827" max="3827" width="15.28515625" style="749" customWidth="1"/>
    <col min="3828" max="3837" width="8.7109375" style="749" customWidth="1"/>
    <col min="3838" max="3838" width="9" style="749" customWidth="1"/>
    <col min="3839" max="4082" width="9.140625" style="749"/>
    <col min="4083" max="4083" width="15.28515625" style="749" customWidth="1"/>
    <col min="4084" max="4093" width="8.7109375" style="749" customWidth="1"/>
    <col min="4094" max="4094" width="9" style="749" customWidth="1"/>
    <col min="4095" max="4338" width="9.140625" style="749"/>
    <col min="4339" max="4339" width="15.28515625" style="749" customWidth="1"/>
    <col min="4340" max="4349" width="8.7109375" style="749" customWidth="1"/>
    <col min="4350" max="4350" width="9" style="749" customWidth="1"/>
    <col min="4351" max="4594" width="9.140625" style="749"/>
    <col min="4595" max="4595" width="15.28515625" style="749" customWidth="1"/>
    <col min="4596" max="4605" width="8.7109375" style="749" customWidth="1"/>
    <col min="4606" max="4606" width="9" style="749" customWidth="1"/>
    <col min="4607" max="4850" width="9.140625" style="749"/>
    <col min="4851" max="4851" width="15.28515625" style="749" customWidth="1"/>
    <col min="4852" max="4861" width="8.7109375" style="749" customWidth="1"/>
    <col min="4862" max="4862" width="9" style="749" customWidth="1"/>
    <col min="4863" max="5106" width="9.140625" style="749"/>
    <col min="5107" max="5107" width="15.28515625" style="749" customWidth="1"/>
    <col min="5108" max="5117" width="8.7109375" style="749" customWidth="1"/>
    <col min="5118" max="5118" width="9" style="749" customWidth="1"/>
    <col min="5119" max="5362" width="9.140625" style="749"/>
    <col min="5363" max="5363" width="15.28515625" style="749" customWidth="1"/>
    <col min="5364" max="5373" width="8.7109375" style="749" customWidth="1"/>
    <col min="5374" max="5374" width="9" style="749" customWidth="1"/>
    <col min="5375" max="5618" width="9.140625" style="749"/>
    <col min="5619" max="5619" width="15.28515625" style="749" customWidth="1"/>
    <col min="5620" max="5629" width="8.7109375" style="749" customWidth="1"/>
    <col min="5630" max="5630" width="9" style="749" customWidth="1"/>
    <col min="5631" max="5874" width="9.140625" style="749"/>
    <col min="5875" max="5875" width="15.28515625" style="749" customWidth="1"/>
    <col min="5876" max="5885" width="8.7109375" style="749" customWidth="1"/>
    <col min="5886" max="5886" width="9" style="749" customWidth="1"/>
    <col min="5887" max="6130" width="9.140625" style="749"/>
    <col min="6131" max="6131" width="15.28515625" style="749" customWidth="1"/>
    <col min="6132" max="6141" width="8.7109375" style="749" customWidth="1"/>
    <col min="6142" max="6142" width="9" style="749" customWidth="1"/>
    <col min="6143" max="6386" width="9.140625" style="749"/>
    <col min="6387" max="6387" width="15.28515625" style="749" customWidth="1"/>
    <col min="6388" max="6397" width="8.7109375" style="749" customWidth="1"/>
    <col min="6398" max="6398" width="9" style="749" customWidth="1"/>
    <col min="6399" max="6642" width="9.140625" style="749"/>
    <col min="6643" max="6643" width="15.28515625" style="749" customWidth="1"/>
    <col min="6644" max="6653" width="8.7109375" style="749" customWidth="1"/>
    <col min="6654" max="6654" width="9" style="749" customWidth="1"/>
    <col min="6655" max="6898" width="9.140625" style="749"/>
    <col min="6899" max="6899" width="15.28515625" style="749" customWidth="1"/>
    <col min="6900" max="6909" width="8.7109375" style="749" customWidth="1"/>
    <col min="6910" max="6910" width="9" style="749" customWidth="1"/>
    <col min="6911" max="7154" width="9.140625" style="749"/>
    <col min="7155" max="7155" width="15.28515625" style="749" customWidth="1"/>
    <col min="7156" max="7165" width="8.7109375" style="749" customWidth="1"/>
    <col min="7166" max="7166" width="9" style="749" customWidth="1"/>
    <col min="7167" max="7410" width="9.140625" style="749"/>
    <col min="7411" max="7411" width="15.28515625" style="749" customWidth="1"/>
    <col min="7412" max="7421" width="8.7109375" style="749" customWidth="1"/>
    <col min="7422" max="7422" width="9" style="749" customWidth="1"/>
    <col min="7423" max="7666" width="9.140625" style="749"/>
    <col min="7667" max="7667" width="15.28515625" style="749" customWidth="1"/>
    <col min="7668" max="7677" width="8.7109375" style="749" customWidth="1"/>
    <col min="7678" max="7678" width="9" style="749" customWidth="1"/>
    <col min="7679" max="7922" width="9.140625" style="749"/>
    <col min="7923" max="7923" width="15.28515625" style="749" customWidth="1"/>
    <col min="7924" max="7933" width="8.7109375" style="749" customWidth="1"/>
    <col min="7934" max="7934" width="9" style="749" customWidth="1"/>
    <col min="7935" max="8178" width="9.140625" style="749"/>
    <col min="8179" max="8179" width="15.28515625" style="749" customWidth="1"/>
    <col min="8180" max="8189" width="8.7109375" style="749" customWidth="1"/>
    <col min="8190" max="8190" width="9" style="749" customWidth="1"/>
    <col min="8191" max="8434" width="9.140625" style="749"/>
    <col min="8435" max="8435" width="15.28515625" style="749" customWidth="1"/>
    <col min="8436" max="8445" width="8.7109375" style="749" customWidth="1"/>
    <col min="8446" max="8446" width="9" style="749" customWidth="1"/>
    <col min="8447" max="8690" width="9.140625" style="749"/>
    <col min="8691" max="8691" width="15.28515625" style="749" customWidth="1"/>
    <col min="8692" max="8701" width="8.7109375" style="749" customWidth="1"/>
    <col min="8702" max="8702" width="9" style="749" customWidth="1"/>
    <col min="8703" max="8946" width="9.140625" style="749"/>
    <col min="8947" max="8947" width="15.28515625" style="749" customWidth="1"/>
    <col min="8948" max="8957" width="8.7109375" style="749" customWidth="1"/>
    <col min="8958" max="8958" width="9" style="749" customWidth="1"/>
    <col min="8959" max="9202" width="9.140625" style="749"/>
    <col min="9203" max="9203" width="15.28515625" style="749" customWidth="1"/>
    <col min="9204" max="9213" width="8.7109375" style="749" customWidth="1"/>
    <col min="9214" max="9214" width="9" style="749" customWidth="1"/>
    <col min="9215" max="9458" width="9.140625" style="749"/>
    <col min="9459" max="9459" width="15.28515625" style="749" customWidth="1"/>
    <col min="9460" max="9469" width="8.7109375" style="749" customWidth="1"/>
    <col min="9470" max="9470" width="9" style="749" customWidth="1"/>
    <col min="9471" max="9714" width="9.140625" style="749"/>
    <col min="9715" max="9715" width="15.28515625" style="749" customWidth="1"/>
    <col min="9716" max="9725" width="8.7109375" style="749" customWidth="1"/>
    <col min="9726" max="9726" width="9" style="749" customWidth="1"/>
    <col min="9727" max="9970" width="9.140625" style="749"/>
    <col min="9971" max="9971" width="15.28515625" style="749" customWidth="1"/>
    <col min="9972" max="9981" width="8.7109375" style="749" customWidth="1"/>
    <col min="9982" max="9982" width="9" style="749" customWidth="1"/>
    <col min="9983" max="10226" width="9.140625" style="749"/>
    <col min="10227" max="10227" width="15.28515625" style="749" customWidth="1"/>
    <col min="10228" max="10237" width="8.7109375" style="749" customWidth="1"/>
    <col min="10238" max="10238" width="9" style="749" customWidth="1"/>
    <col min="10239" max="10482" width="9.140625" style="749"/>
    <col min="10483" max="10483" width="15.28515625" style="749" customWidth="1"/>
    <col min="10484" max="10493" width="8.7109375" style="749" customWidth="1"/>
    <col min="10494" max="10494" width="9" style="749" customWidth="1"/>
    <col min="10495" max="10738" width="9.140625" style="749"/>
    <col min="10739" max="10739" width="15.28515625" style="749" customWidth="1"/>
    <col min="10740" max="10749" width="8.7109375" style="749" customWidth="1"/>
    <col min="10750" max="10750" width="9" style="749" customWidth="1"/>
    <col min="10751" max="10994" width="9.140625" style="749"/>
    <col min="10995" max="10995" width="15.28515625" style="749" customWidth="1"/>
    <col min="10996" max="11005" width="8.7109375" style="749" customWidth="1"/>
    <col min="11006" max="11006" width="9" style="749" customWidth="1"/>
    <col min="11007" max="11250" width="9.140625" style="749"/>
    <col min="11251" max="11251" width="15.28515625" style="749" customWidth="1"/>
    <col min="11252" max="11261" width="8.7109375" style="749" customWidth="1"/>
    <col min="11262" max="11262" width="9" style="749" customWidth="1"/>
    <col min="11263" max="11506" width="9.140625" style="749"/>
    <col min="11507" max="11507" width="15.28515625" style="749" customWidth="1"/>
    <col min="11508" max="11517" width="8.7109375" style="749" customWidth="1"/>
    <col min="11518" max="11518" width="9" style="749" customWidth="1"/>
    <col min="11519" max="11762" width="9.140625" style="749"/>
    <col min="11763" max="11763" width="15.28515625" style="749" customWidth="1"/>
    <col min="11764" max="11773" width="8.7109375" style="749" customWidth="1"/>
    <col min="11774" max="11774" width="9" style="749" customWidth="1"/>
    <col min="11775" max="12018" width="9.140625" style="749"/>
    <col min="12019" max="12019" width="15.28515625" style="749" customWidth="1"/>
    <col min="12020" max="12029" width="8.7109375" style="749" customWidth="1"/>
    <col min="12030" max="12030" width="9" style="749" customWidth="1"/>
    <col min="12031" max="12274" width="9.140625" style="749"/>
    <col min="12275" max="12275" width="15.28515625" style="749" customWidth="1"/>
    <col min="12276" max="12285" width="8.7109375" style="749" customWidth="1"/>
    <col min="12286" max="12286" width="9" style="749" customWidth="1"/>
    <col min="12287" max="12530" width="9.140625" style="749"/>
    <col min="12531" max="12531" width="15.28515625" style="749" customWidth="1"/>
    <col min="12532" max="12541" width="8.7109375" style="749" customWidth="1"/>
    <col min="12542" max="12542" width="9" style="749" customWidth="1"/>
    <col min="12543" max="12786" width="9.140625" style="749"/>
    <col min="12787" max="12787" width="15.28515625" style="749" customWidth="1"/>
    <col min="12788" max="12797" width="8.7109375" style="749" customWidth="1"/>
    <col min="12798" max="12798" width="9" style="749" customWidth="1"/>
    <col min="12799" max="13042" width="9.140625" style="749"/>
    <col min="13043" max="13043" width="15.28515625" style="749" customWidth="1"/>
    <col min="13044" max="13053" width="8.7109375" style="749" customWidth="1"/>
    <col min="13054" max="13054" width="9" style="749" customWidth="1"/>
    <col min="13055" max="13298" width="9.140625" style="749"/>
    <col min="13299" max="13299" width="15.28515625" style="749" customWidth="1"/>
    <col min="13300" max="13309" width="8.7109375" style="749" customWidth="1"/>
    <col min="13310" max="13310" width="9" style="749" customWidth="1"/>
    <col min="13311" max="13554" width="9.140625" style="749"/>
    <col min="13555" max="13555" width="15.28515625" style="749" customWidth="1"/>
    <col min="13556" max="13565" width="8.7109375" style="749" customWidth="1"/>
    <col min="13566" max="13566" width="9" style="749" customWidth="1"/>
    <col min="13567" max="13810" width="9.140625" style="749"/>
    <col min="13811" max="13811" width="15.28515625" style="749" customWidth="1"/>
    <col min="13812" max="13821" width="8.7109375" style="749" customWidth="1"/>
    <col min="13822" max="13822" width="9" style="749" customWidth="1"/>
    <col min="13823" max="14066" width="9.140625" style="749"/>
    <col min="14067" max="14067" width="15.28515625" style="749" customWidth="1"/>
    <col min="14068" max="14077" width="8.7109375" style="749" customWidth="1"/>
    <col min="14078" max="14078" width="9" style="749" customWidth="1"/>
    <col min="14079" max="14322" width="9.140625" style="749"/>
    <col min="14323" max="14323" width="15.28515625" style="749" customWidth="1"/>
    <col min="14324" max="14333" width="8.7109375" style="749" customWidth="1"/>
    <col min="14334" max="14334" width="9" style="749" customWidth="1"/>
    <col min="14335" max="14578" width="9.140625" style="749"/>
    <col min="14579" max="14579" width="15.28515625" style="749" customWidth="1"/>
    <col min="14580" max="14589" width="8.7109375" style="749" customWidth="1"/>
    <col min="14590" max="14590" width="9" style="749" customWidth="1"/>
    <col min="14591" max="14834" width="9.140625" style="749"/>
    <col min="14835" max="14835" width="15.28515625" style="749" customWidth="1"/>
    <col min="14836" max="14845" width="8.7109375" style="749" customWidth="1"/>
    <col min="14846" max="14846" width="9" style="749" customWidth="1"/>
    <col min="14847" max="15090" width="9.140625" style="749"/>
    <col min="15091" max="15091" width="15.28515625" style="749" customWidth="1"/>
    <col min="15092" max="15101" width="8.7109375" style="749" customWidth="1"/>
    <col min="15102" max="15102" width="9" style="749" customWidth="1"/>
    <col min="15103" max="15346" width="9.140625" style="749"/>
    <col min="15347" max="15347" width="15.28515625" style="749" customWidth="1"/>
    <col min="15348" max="15357" width="8.7109375" style="749" customWidth="1"/>
    <col min="15358" max="15358" width="9" style="749" customWidth="1"/>
    <col min="15359" max="15602" width="9.140625" style="749"/>
    <col min="15603" max="15603" width="15.28515625" style="749" customWidth="1"/>
    <col min="15604" max="15613" width="8.7109375" style="749" customWidth="1"/>
    <col min="15614" max="15614" width="9" style="749" customWidth="1"/>
    <col min="15615" max="15858" width="9.140625" style="749"/>
    <col min="15859" max="15859" width="15.28515625" style="749" customWidth="1"/>
    <col min="15860" max="15869" width="8.7109375" style="749" customWidth="1"/>
    <col min="15870" max="15870" width="9" style="749" customWidth="1"/>
    <col min="15871" max="16114" width="9.140625" style="749"/>
    <col min="16115" max="16115" width="15.28515625" style="749" customWidth="1"/>
    <col min="16116" max="16125" width="8.7109375" style="749" customWidth="1"/>
    <col min="16126" max="16126" width="9" style="749" customWidth="1"/>
    <col min="16127" max="16384" width="9.140625" style="749"/>
  </cols>
  <sheetData>
    <row r="1" spans="1:16" ht="33.75" customHeight="1" thickBot="1">
      <c r="A1" s="874" t="s">
        <v>298</v>
      </c>
      <c r="B1" s="874"/>
      <c r="C1" s="874"/>
      <c r="D1" s="874"/>
      <c r="E1" s="874"/>
      <c r="F1" s="874"/>
      <c r="G1" s="874"/>
      <c r="H1" s="874"/>
      <c r="I1" s="874"/>
      <c r="J1" s="874"/>
      <c r="K1" s="874"/>
      <c r="L1" s="874"/>
      <c r="M1" s="59"/>
      <c r="N1" s="59"/>
    </row>
    <row r="2" spans="1:16" ht="120.75" thickBot="1">
      <c r="A2" s="21" t="s">
        <v>68</v>
      </c>
      <c r="B2" s="21" t="s">
        <v>159</v>
      </c>
      <c r="C2" s="21" t="s">
        <v>160</v>
      </c>
      <c r="D2" s="21" t="s">
        <v>161</v>
      </c>
      <c r="E2" s="21" t="s">
        <v>162</v>
      </c>
      <c r="F2" s="21" t="s">
        <v>163</v>
      </c>
      <c r="G2" s="21" t="s">
        <v>164</v>
      </c>
      <c r="H2" s="21" t="s">
        <v>165</v>
      </c>
      <c r="I2" s="21" t="s">
        <v>166</v>
      </c>
      <c r="J2" s="21" t="s">
        <v>167</v>
      </c>
      <c r="K2" s="21" t="s">
        <v>168</v>
      </c>
      <c r="L2" s="21" t="s">
        <v>89</v>
      </c>
    </row>
    <row r="3" spans="1:16" ht="21">
      <c r="A3" s="2">
        <v>1399</v>
      </c>
      <c r="B3" s="742">
        <v>46</v>
      </c>
      <c r="C3" s="742">
        <v>215</v>
      </c>
      <c r="D3" s="742">
        <v>22</v>
      </c>
      <c r="E3" s="742">
        <v>27</v>
      </c>
      <c r="F3" s="742">
        <v>1019</v>
      </c>
      <c r="G3" s="742">
        <v>13997</v>
      </c>
      <c r="H3" s="742">
        <v>854</v>
      </c>
      <c r="I3" s="60">
        <v>272</v>
      </c>
      <c r="J3" s="60">
        <v>205</v>
      </c>
      <c r="K3" s="60">
        <v>33</v>
      </c>
      <c r="L3" s="60">
        <v>90</v>
      </c>
    </row>
    <row r="4" spans="1:16" ht="21">
      <c r="A4" s="2">
        <v>1400</v>
      </c>
      <c r="B4" s="742">
        <v>90</v>
      </c>
      <c r="C4" s="742">
        <v>246</v>
      </c>
      <c r="D4" s="742">
        <v>12</v>
      </c>
      <c r="E4" s="742">
        <v>45</v>
      </c>
      <c r="F4" s="742">
        <v>1931</v>
      </c>
      <c r="G4" s="742">
        <v>14036</v>
      </c>
      <c r="H4" s="742">
        <v>1004</v>
      </c>
      <c r="I4" s="60">
        <v>1000</v>
      </c>
      <c r="J4" s="60">
        <v>358</v>
      </c>
      <c r="K4" s="60">
        <v>1</v>
      </c>
      <c r="L4" s="60">
        <v>30</v>
      </c>
      <c r="M4" s="750"/>
      <c r="N4" s="750"/>
    </row>
    <row r="5" spans="1:16" ht="21">
      <c r="A5" s="2">
        <v>1401</v>
      </c>
      <c r="B5" s="742">
        <v>89</v>
      </c>
      <c r="C5" s="742">
        <v>247</v>
      </c>
      <c r="D5" s="742">
        <v>14</v>
      </c>
      <c r="E5" s="742">
        <v>40</v>
      </c>
      <c r="F5" s="742">
        <v>918</v>
      </c>
      <c r="G5" s="742">
        <v>13530</v>
      </c>
      <c r="H5" s="742">
        <v>1062</v>
      </c>
      <c r="I5" s="60">
        <v>1015</v>
      </c>
      <c r="J5" s="60">
        <v>463</v>
      </c>
      <c r="K5" s="60">
        <v>1</v>
      </c>
      <c r="L5" s="60">
        <v>715</v>
      </c>
      <c r="M5" s="750"/>
      <c r="N5" s="750"/>
    </row>
    <row r="6" spans="1:16" ht="21.75" thickBot="1">
      <c r="A6" s="2">
        <v>1402</v>
      </c>
      <c r="B6" s="742">
        <f>SUM(B7:B39)</f>
        <v>98</v>
      </c>
      <c r="C6" s="742">
        <f t="shared" ref="C6:L6" si="0">SUM(C7:C39)</f>
        <v>216</v>
      </c>
      <c r="D6" s="742">
        <f t="shared" si="0"/>
        <v>14</v>
      </c>
      <c r="E6" s="742">
        <f t="shared" si="0"/>
        <v>47</v>
      </c>
      <c r="F6" s="742">
        <f t="shared" si="0"/>
        <v>1062</v>
      </c>
      <c r="G6" s="742">
        <f t="shared" si="0"/>
        <v>12258</v>
      </c>
      <c r="H6" s="742">
        <f t="shared" si="0"/>
        <v>1148</v>
      </c>
      <c r="I6" s="60">
        <f t="shared" si="0"/>
        <v>1012</v>
      </c>
      <c r="J6" s="60">
        <f t="shared" si="0"/>
        <v>463</v>
      </c>
      <c r="K6" s="60">
        <f t="shared" si="0"/>
        <v>1</v>
      </c>
      <c r="L6" s="135">
        <f t="shared" si="0"/>
        <v>170</v>
      </c>
      <c r="M6" s="750"/>
      <c r="N6" s="750"/>
    </row>
    <row r="7" spans="1:16" ht="21.75" thickBot="1">
      <c r="A7" s="5" t="s">
        <v>41</v>
      </c>
      <c r="B7" s="170">
        <v>4</v>
      </c>
      <c r="C7" s="745">
        <v>8</v>
      </c>
      <c r="D7" s="170">
        <v>0</v>
      </c>
      <c r="E7" s="745">
        <v>23</v>
      </c>
      <c r="F7" s="170">
        <v>0</v>
      </c>
      <c r="G7" s="745">
        <v>585</v>
      </c>
      <c r="H7" s="170">
        <v>133</v>
      </c>
      <c r="I7" s="66">
        <v>21</v>
      </c>
      <c r="J7" s="65">
        <v>4</v>
      </c>
      <c r="K7" s="66">
        <v>0</v>
      </c>
      <c r="L7" s="136">
        <v>0</v>
      </c>
      <c r="N7" s="750"/>
      <c r="P7" s="750"/>
    </row>
    <row r="8" spans="1:16" ht="21.75" thickBot="1">
      <c r="A8" s="6" t="s">
        <v>42</v>
      </c>
      <c r="B8" s="170">
        <v>7</v>
      </c>
      <c r="C8" s="747">
        <v>0</v>
      </c>
      <c r="D8" s="170">
        <v>0</v>
      </c>
      <c r="E8" s="747">
        <v>8</v>
      </c>
      <c r="F8" s="170">
        <v>0</v>
      </c>
      <c r="G8" s="747">
        <v>674</v>
      </c>
      <c r="H8" s="170">
        <v>91</v>
      </c>
      <c r="I8" s="67">
        <v>153</v>
      </c>
      <c r="J8" s="65">
        <v>2</v>
      </c>
      <c r="K8" s="66">
        <v>0</v>
      </c>
      <c r="L8" s="136">
        <v>4</v>
      </c>
      <c r="N8" s="750"/>
    </row>
    <row r="9" spans="1:16" ht="21.75" thickBot="1">
      <c r="A9" s="6" t="s">
        <v>43</v>
      </c>
      <c r="B9" s="170">
        <v>1</v>
      </c>
      <c r="C9" s="747">
        <v>2</v>
      </c>
      <c r="D9" s="170">
        <v>0</v>
      </c>
      <c r="E9" s="747">
        <v>0</v>
      </c>
      <c r="F9" s="170">
        <v>0</v>
      </c>
      <c r="G9" s="747">
        <v>316</v>
      </c>
      <c r="H9" s="170">
        <v>29</v>
      </c>
      <c r="I9" s="67">
        <v>0</v>
      </c>
      <c r="J9" s="65">
        <v>3</v>
      </c>
      <c r="K9" s="66">
        <v>0</v>
      </c>
      <c r="L9" s="136">
        <v>0</v>
      </c>
      <c r="N9" s="750"/>
    </row>
    <row r="10" spans="1:16" ht="21.75" thickBot="1">
      <c r="A10" s="6" t="s">
        <v>0</v>
      </c>
      <c r="B10" s="170">
        <v>19</v>
      </c>
      <c r="C10" s="747">
        <v>6</v>
      </c>
      <c r="D10" s="170">
        <v>0</v>
      </c>
      <c r="E10" s="747">
        <v>1</v>
      </c>
      <c r="F10" s="170">
        <v>43</v>
      </c>
      <c r="G10" s="747">
        <v>607</v>
      </c>
      <c r="H10" s="170">
        <v>25</v>
      </c>
      <c r="I10" s="67">
        <v>32</v>
      </c>
      <c r="J10" s="65">
        <v>5</v>
      </c>
      <c r="K10" s="66">
        <v>0</v>
      </c>
      <c r="L10" s="136">
        <v>61</v>
      </c>
      <c r="N10" s="750"/>
    </row>
    <row r="11" spans="1:16" ht="21.75" thickBot="1">
      <c r="A11" s="6" t="s">
        <v>33</v>
      </c>
      <c r="B11" s="170">
        <v>0</v>
      </c>
      <c r="C11" s="747">
        <v>9</v>
      </c>
      <c r="D11" s="170">
        <v>0</v>
      </c>
      <c r="E11" s="747">
        <v>1</v>
      </c>
      <c r="F11" s="170">
        <v>4</v>
      </c>
      <c r="G11" s="747">
        <v>309</v>
      </c>
      <c r="H11" s="170">
        <v>60</v>
      </c>
      <c r="I11" s="67">
        <v>24</v>
      </c>
      <c r="J11" s="65">
        <v>3</v>
      </c>
      <c r="K11" s="66">
        <v>0</v>
      </c>
      <c r="L11" s="136">
        <v>1</v>
      </c>
      <c r="N11" s="750"/>
    </row>
    <row r="12" spans="1:16" ht="21.75" thickBot="1">
      <c r="A12" s="6" t="s">
        <v>44</v>
      </c>
      <c r="B12" s="170">
        <v>0</v>
      </c>
      <c r="C12" s="747">
        <v>0</v>
      </c>
      <c r="D12" s="170">
        <v>0</v>
      </c>
      <c r="E12" s="747">
        <v>0</v>
      </c>
      <c r="F12" s="170">
        <v>0</v>
      </c>
      <c r="G12" s="747">
        <v>126</v>
      </c>
      <c r="H12" s="170">
        <v>3</v>
      </c>
      <c r="I12" s="67">
        <v>1</v>
      </c>
      <c r="J12" s="65">
        <v>0</v>
      </c>
      <c r="K12" s="66">
        <v>0</v>
      </c>
      <c r="L12" s="136">
        <v>0</v>
      </c>
      <c r="N12" s="750"/>
    </row>
    <row r="13" spans="1:16" ht="21.75" thickBot="1">
      <c r="A13" s="6" t="s">
        <v>1</v>
      </c>
      <c r="B13" s="170">
        <v>0</v>
      </c>
      <c r="C13" s="747">
        <v>0</v>
      </c>
      <c r="D13" s="170">
        <v>0</v>
      </c>
      <c r="E13" s="747">
        <v>0</v>
      </c>
      <c r="F13" s="170">
        <v>0</v>
      </c>
      <c r="G13" s="747">
        <v>183</v>
      </c>
      <c r="H13" s="170">
        <v>6</v>
      </c>
      <c r="I13" s="67">
        <v>16</v>
      </c>
      <c r="J13" s="65">
        <v>2</v>
      </c>
      <c r="K13" s="66">
        <v>0</v>
      </c>
      <c r="L13" s="136">
        <v>0</v>
      </c>
      <c r="N13" s="750"/>
    </row>
    <row r="14" spans="1:16" ht="21.75" thickBot="1">
      <c r="A14" s="6" t="s">
        <v>45</v>
      </c>
      <c r="B14" s="170">
        <v>2</v>
      </c>
      <c r="C14" s="747">
        <v>5</v>
      </c>
      <c r="D14" s="170">
        <v>0</v>
      </c>
      <c r="E14" s="747">
        <v>0</v>
      </c>
      <c r="F14" s="170">
        <v>0</v>
      </c>
      <c r="G14" s="747">
        <v>175</v>
      </c>
      <c r="H14" s="170">
        <v>26</v>
      </c>
      <c r="I14" s="67">
        <v>7</v>
      </c>
      <c r="J14" s="65">
        <v>0</v>
      </c>
      <c r="K14" s="66">
        <v>0</v>
      </c>
      <c r="L14" s="136">
        <v>0</v>
      </c>
      <c r="N14" s="750"/>
    </row>
    <row r="15" spans="1:16" ht="21.75" thickBot="1">
      <c r="A15" s="6" t="s">
        <v>46</v>
      </c>
      <c r="B15" s="170">
        <v>0</v>
      </c>
      <c r="C15" s="747">
        <v>1</v>
      </c>
      <c r="D15" s="170">
        <v>0</v>
      </c>
      <c r="E15" s="747">
        <v>0</v>
      </c>
      <c r="F15" s="170">
        <v>0</v>
      </c>
      <c r="G15" s="747">
        <v>75</v>
      </c>
      <c r="H15" s="170">
        <v>5</v>
      </c>
      <c r="I15" s="67">
        <v>0</v>
      </c>
      <c r="J15" s="65">
        <v>2</v>
      </c>
      <c r="K15" s="66">
        <v>0</v>
      </c>
      <c r="L15" s="136">
        <v>0</v>
      </c>
      <c r="N15" s="750"/>
    </row>
    <row r="16" spans="1:16" ht="21.75" thickBot="1">
      <c r="A16" s="6" t="s">
        <v>47</v>
      </c>
      <c r="B16" s="170">
        <v>5</v>
      </c>
      <c r="C16" s="747">
        <v>0</v>
      </c>
      <c r="D16" s="170">
        <v>14</v>
      </c>
      <c r="E16" s="747">
        <v>1</v>
      </c>
      <c r="F16" s="170">
        <v>28</v>
      </c>
      <c r="G16" s="747">
        <v>988</v>
      </c>
      <c r="H16" s="170">
        <v>70</v>
      </c>
      <c r="I16" s="67">
        <v>9</v>
      </c>
      <c r="J16" s="65">
        <v>18</v>
      </c>
      <c r="K16" s="66">
        <v>0</v>
      </c>
      <c r="L16" s="136">
        <v>1</v>
      </c>
      <c r="N16" s="750"/>
    </row>
    <row r="17" spans="1:14" ht="21.75" thickBot="1">
      <c r="A17" s="6" t="s">
        <v>28</v>
      </c>
      <c r="B17" s="170">
        <v>3</v>
      </c>
      <c r="C17" s="747">
        <v>0</v>
      </c>
      <c r="D17" s="170">
        <v>0</v>
      </c>
      <c r="E17" s="747">
        <v>0</v>
      </c>
      <c r="F17" s="170">
        <v>14</v>
      </c>
      <c r="G17" s="747">
        <v>150</v>
      </c>
      <c r="H17" s="170">
        <v>8</v>
      </c>
      <c r="I17" s="67">
        <v>2</v>
      </c>
      <c r="J17" s="65">
        <v>1</v>
      </c>
      <c r="K17" s="66">
        <v>0</v>
      </c>
      <c r="L17" s="136">
        <v>1</v>
      </c>
      <c r="N17" s="750"/>
    </row>
    <row r="18" spans="1:14" ht="21.75" thickBot="1">
      <c r="A18" s="6" t="s">
        <v>2</v>
      </c>
      <c r="B18" s="170">
        <v>3</v>
      </c>
      <c r="C18" s="747">
        <v>0</v>
      </c>
      <c r="D18" s="170">
        <v>0</v>
      </c>
      <c r="E18" s="747">
        <v>0</v>
      </c>
      <c r="F18" s="170">
        <v>1</v>
      </c>
      <c r="G18" s="747">
        <v>585</v>
      </c>
      <c r="H18" s="170">
        <v>42</v>
      </c>
      <c r="I18" s="67">
        <v>57</v>
      </c>
      <c r="J18" s="65">
        <v>6</v>
      </c>
      <c r="K18" s="66">
        <v>0</v>
      </c>
      <c r="L18" s="136">
        <v>1</v>
      </c>
      <c r="N18" s="750"/>
    </row>
    <row r="19" spans="1:14" ht="21.75" thickBot="1">
      <c r="A19" s="6" t="s">
        <v>3</v>
      </c>
      <c r="B19" s="170">
        <v>1</v>
      </c>
      <c r="C19" s="747">
        <v>0</v>
      </c>
      <c r="D19" s="170">
        <v>0</v>
      </c>
      <c r="E19" s="747">
        <v>0</v>
      </c>
      <c r="F19" s="170">
        <v>0</v>
      </c>
      <c r="G19" s="747">
        <v>172</v>
      </c>
      <c r="H19" s="170">
        <v>1</v>
      </c>
      <c r="I19" s="67">
        <v>12</v>
      </c>
      <c r="J19" s="65">
        <v>4</v>
      </c>
      <c r="K19" s="66">
        <v>0</v>
      </c>
      <c r="L19" s="136">
        <v>1</v>
      </c>
      <c r="N19" s="750"/>
    </row>
    <row r="20" spans="1:14" ht="21.75" thickBot="1">
      <c r="A20" s="6" t="s">
        <v>4</v>
      </c>
      <c r="B20" s="170">
        <v>2</v>
      </c>
      <c r="C20" s="747">
        <v>0</v>
      </c>
      <c r="D20" s="170">
        <v>0</v>
      </c>
      <c r="E20" s="747">
        <v>0</v>
      </c>
      <c r="F20" s="170">
        <v>2</v>
      </c>
      <c r="G20" s="747">
        <v>103</v>
      </c>
      <c r="H20" s="170">
        <v>13</v>
      </c>
      <c r="I20" s="67">
        <v>11</v>
      </c>
      <c r="J20" s="65">
        <v>1</v>
      </c>
      <c r="K20" s="66">
        <v>0</v>
      </c>
      <c r="L20" s="136">
        <v>0</v>
      </c>
      <c r="N20" s="750"/>
    </row>
    <row r="21" spans="1:14" ht="21.75" thickBot="1">
      <c r="A21" s="6" t="s">
        <v>48</v>
      </c>
      <c r="B21" s="170">
        <v>0</v>
      </c>
      <c r="C21" s="747">
        <v>0</v>
      </c>
      <c r="D21" s="170">
        <v>0</v>
      </c>
      <c r="E21" s="747">
        <v>1</v>
      </c>
      <c r="F21" s="170">
        <v>0</v>
      </c>
      <c r="G21" s="747">
        <v>129</v>
      </c>
      <c r="H21" s="170">
        <v>2</v>
      </c>
      <c r="I21" s="67">
        <v>0</v>
      </c>
      <c r="J21" s="65">
        <v>0</v>
      </c>
      <c r="K21" s="66">
        <v>0</v>
      </c>
      <c r="L21" s="136">
        <v>0</v>
      </c>
      <c r="N21" s="750"/>
    </row>
    <row r="22" spans="1:14" ht="21.75" thickBot="1">
      <c r="A22" s="6" t="s">
        <v>49</v>
      </c>
      <c r="B22" s="170">
        <v>0</v>
      </c>
      <c r="C22" s="747">
        <v>122</v>
      </c>
      <c r="D22" s="170">
        <v>0</v>
      </c>
      <c r="E22" s="747">
        <v>1</v>
      </c>
      <c r="F22" s="170">
        <v>383</v>
      </c>
      <c r="G22" s="747">
        <v>0</v>
      </c>
      <c r="H22" s="170">
        <v>157</v>
      </c>
      <c r="I22" s="67">
        <v>106</v>
      </c>
      <c r="J22" s="65">
        <v>70</v>
      </c>
      <c r="K22" s="66">
        <v>0</v>
      </c>
      <c r="L22" s="136">
        <v>40</v>
      </c>
      <c r="N22" s="750"/>
    </row>
    <row r="23" spans="1:14" ht="21.75" thickBot="1">
      <c r="A23" s="6" t="s">
        <v>50</v>
      </c>
      <c r="B23" s="170">
        <v>2</v>
      </c>
      <c r="C23" s="747">
        <v>0</v>
      </c>
      <c r="D23" s="170">
        <v>0</v>
      </c>
      <c r="E23" s="747">
        <v>0</v>
      </c>
      <c r="F23" s="170">
        <v>3</v>
      </c>
      <c r="G23" s="747">
        <v>0</v>
      </c>
      <c r="H23" s="170">
        <v>0</v>
      </c>
      <c r="I23" s="67">
        <v>0</v>
      </c>
      <c r="J23" s="65">
        <v>2</v>
      </c>
      <c r="K23" s="66">
        <v>0</v>
      </c>
      <c r="L23" s="136">
        <v>5</v>
      </c>
      <c r="N23" s="750"/>
    </row>
    <row r="24" spans="1:14" ht="21.75" thickBot="1">
      <c r="A24" s="6" t="s">
        <v>51</v>
      </c>
      <c r="B24" s="170">
        <v>14</v>
      </c>
      <c r="C24" s="747">
        <v>4</v>
      </c>
      <c r="D24" s="170">
        <v>0</v>
      </c>
      <c r="E24" s="747">
        <v>0</v>
      </c>
      <c r="F24" s="170">
        <v>384</v>
      </c>
      <c r="G24" s="747">
        <v>1911</v>
      </c>
      <c r="H24" s="170">
        <v>61</v>
      </c>
      <c r="I24" s="67">
        <v>85</v>
      </c>
      <c r="J24" s="65">
        <v>316</v>
      </c>
      <c r="K24" s="66">
        <v>0</v>
      </c>
      <c r="L24" s="136">
        <v>12</v>
      </c>
      <c r="N24" s="750"/>
    </row>
    <row r="25" spans="1:14" ht="21.75" thickBot="1">
      <c r="A25" s="6" t="s">
        <v>5</v>
      </c>
      <c r="B25" s="170">
        <v>1</v>
      </c>
      <c r="C25" s="747">
        <v>9</v>
      </c>
      <c r="D25" s="170">
        <v>0</v>
      </c>
      <c r="E25" s="747">
        <v>0</v>
      </c>
      <c r="F25" s="170">
        <v>64</v>
      </c>
      <c r="G25" s="747">
        <v>631</v>
      </c>
      <c r="H25" s="170">
        <v>51</v>
      </c>
      <c r="I25" s="67">
        <v>151</v>
      </c>
      <c r="J25" s="65">
        <v>4</v>
      </c>
      <c r="K25" s="66">
        <v>0</v>
      </c>
      <c r="L25" s="136">
        <v>0</v>
      </c>
      <c r="N25" s="750"/>
    </row>
    <row r="26" spans="1:14" ht="21.75" thickBot="1">
      <c r="A26" s="6" t="s">
        <v>52</v>
      </c>
      <c r="B26" s="170">
        <v>13</v>
      </c>
      <c r="C26" s="747">
        <v>3</v>
      </c>
      <c r="D26" s="170">
        <v>0</v>
      </c>
      <c r="E26" s="747">
        <v>0</v>
      </c>
      <c r="F26" s="170">
        <v>2</v>
      </c>
      <c r="G26" s="747">
        <v>268</v>
      </c>
      <c r="H26" s="170">
        <v>18</v>
      </c>
      <c r="I26" s="67">
        <v>85</v>
      </c>
      <c r="J26" s="65">
        <v>0</v>
      </c>
      <c r="K26" s="66">
        <v>0</v>
      </c>
      <c r="L26" s="136">
        <v>0</v>
      </c>
      <c r="N26" s="750"/>
    </row>
    <row r="27" spans="1:14" ht="21.75" thickBot="1">
      <c r="A27" s="6" t="s">
        <v>6</v>
      </c>
      <c r="B27" s="170">
        <v>0</v>
      </c>
      <c r="C27" s="747">
        <v>0</v>
      </c>
      <c r="D27" s="170">
        <v>0</v>
      </c>
      <c r="E27" s="747">
        <v>0</v>
      </c>
      <c r="F27" s="170">
        <v>1</v>
      </c>
      <c r="G27" s="747">
        <v>151</v>
      </c>
      <c r="H27" s="170">
        <v>11</v>
      </c>
      <c r="I27" s="67">
        <v>1</v>
      </c>
      <c r="J27" s="65">
        <v>0</v>
      </c>
      <c r="K27" s="66">
        <v>0</v>
      </c>
      <c r="L27" s="136">
        <v>1</v>
      </c>
      <c r="N27" s="750"/>
    </row>
    <row r="28" spans="1:14" ht="21.75" thickBot="1">
      <c r="A28" s="6" t="s">
        <v>53</v>
      </c>
      <c r="B28" s="170">
        <v>1</v>
      </c>
      <c r="C28" s="747">
        <v>8</v>
      </c>
      <c r="D28" s="170">
        <v>0</v>
      </c>
      <c r="E28" s="747">
        <v>1</v>
      </c>
      <c r="F28" s="170">
        <v>0</v>
      </c>
      <c r="G28" s="747">
        <v>225</v>
      </c>
      <c r="H28" s="170">
        <v>15</v>
      </c>
      <c r="I28" s="67">
        <v>20</v>
      </c>
      <c r="J28" s="65">
        <v>1</v>
      </c>
      <c r="K28" s="66">
        <v>0</v>
      </c>
      <c r="L28" s="136">
        <v>1</v>
      </c>
      <c r="N28" s="750"/>
    </row>
    <row r="29" spans="1:14" ht="21.75" thickBot="1">
      <c r="A29" s="6" t="s">
        <v>54</v>
      </c>
      <c r="B29" s="170">
        <v>4</v>
      </c>
      <c r="C29" s="747">
        <v>9</v>
      </c>
      <c r="D29" s="170">
        <v>0</v>
      </c>
      <c r="E29" s="747">
        <v>0</v>
      </c>
      <c r="F29" s="170">
        <v>13</v>
      </c>
      <c r="G29" s="747">
        <v>542</v>
      </c>
      <c r="H29" s="170">
        <v>96</v>
      </c>
      <c r="I29" s="67">
        <v>47</v>
      </c>
      <c r="J29" s="65">
        <v>1</v>
      </c>
      <c r="K29" s="66">
        <v>0</v>
      </c>
      <c r="L29" s="136">
        <v>1</v>
      </c>
      <c r="N29" s="750"/>
    </row>
    <row r="30" spans="1:14" ht="21.75" thickBot="1">
      <c r="A30" s="6" t="s">
        <v>55</v>
      </c>
      <c r="B30" s="170">
        <v>0</v>
      </c>
      <c r="C30" s="747">
        <v>3</v>
      </c>
      <c r="D30" s="170">
        <v>0</v>
      </c>
      <c r="E30" s="747">
        <v>0</v>
      </c>
      <c r="F30" s="170">
        <v>0</v>
      </c>
      <c r="G30" s="747">
        <v>412</v>
      </c>
      <c r="H30" s="170">
        <v>34</v>
      </c>
      <c r="I30" s="67">
        <v>21</v>
      </c>
      <c r="J30" s="65">
        <v>2</v>
      </c>
      <c r="K30" s="66">
        <v>0</v>
      </c>
      <c r="L30" s="136">
        <v>0</v>
      </c>
      <c r="N30" s="750"/>
    </row>
    <row r="31" spans="1:14" ht="21.75" thickBot="1">
      <c r="A31" s="6" t="s">
        <v>56</v>
      </c>
      <c r="B31" s="170">
        <v>1</v>
      </c>
      <c r="C31" s="747">
        <v>3</v>
      </c>
      <c r="D31" s="170">
        <v>0</v>
      </c>
      <c r="E31" s="747">
        <v>0</v>
      </c>
      <c r="F31" s="170">
        <v>0</v>
      </c>
      <c r="G31" s="747">
        <v>95</v>
      </c>
      <c r="H31" s="170">
        <v>0</v>
      </c>
      <c r="I31" s="67">
        <v>8</v>
      </c>
      <c r="J31" s="65">
        <v>0</v>
      </c>
      <c r="K31" s="66">
        <v>0</v>
      </c>
      <c r="L31" s="136">
        <v>1</v>
      </c>
      <c r="N31" s="750"/>
    </row>
    <row r="32" spans="1:14" ht="21.75" thickBot="1">
      <c r="A32" s="6" t="s">
        <v>7</v>
      </c>
      <c r="B32" s="170">
        <v>1</v>
      </c>
      <c r="C32" s="747">
        <v>0</v>
      </c>
      <c r="D32" s="170">
        <v>0</v>
      </c>
      <c r="E32" s="747">
        <v>0</v>
      </c>
      <c r="F32" s="170">
        <v>38</v>
      </c>
      <c r="G32" s="747">
        <v>360</v>
      </c>
      <c r="H32" s="170">
        <v>3</v>
      </c>
      <c r="I32" s="67">
        <v>18</v>
      </c>
      <c r="J32" s="65">
        <v>0</v>
      </c>
      <c r="K32" s="66">
        <v>0</v>
      </c>
      <c r="L32" s="136">
        <v>1</v>
      </c>
      <c r="N32" s="750"/>
    </row>
    <row r="33" spans="1:14" ht="21.75" thickBot="1">
      <c r="A33" s="6" t="s">
        <v>57</v>
      </c>
      <c r="B33" s="170">
        <v>3</v>
      </c>
      <c r="C33" s="747">
        <v>7</v>
      </c>
      <c r="D33" s="170">
        <v>0</v>
      </c>
      <c r="E33" s="747">
        <v>6</v>
      </c>
      <c r="F33" s="170">
        <v>46</v>
      </c>
      <c r="G33" s="747">
        <v>517</v>
      </c>
      <c r="H33" s="170">
        <v>6</v>
      </c>
      <c r="I33" s="67">
        <v>26</v>
      </c>
      <c r="J33" s="65">
        <v>3</v>
      </c>
      <c r="K33" s="66">
        <v>0</v>
      </c>
      <c r="L33" s="136">
        <v>0</v>
      </c>
      <c r="N33" s="750"/>
    </row>
    <row r="34" spans="1:14" ht="21.75" thickBot="1">
      <c r="A34" s="6" t="s">
        <v>8</v>
      </c>
      <c r="B34" s="170">
        <v>1</v>
      </c>
      <c r="C34" s="747">
        <v>0</v>
      </c>
      <c r="D34" s="170">
        <v>0</v>
      </c>
      <c r="E34" s="747">
        <v>1</v>
      </c>
      <c r="F34" s="170">
        <v>0</v>
      </c>
      <c r="G34" s="747">
        <v>471</v>
      </c>
      <c r="H34" s="170">
        <v>20</v>
      </c>
      <c r="I34" s="67">
        <v>2</v>
      </c>
      <c r="J34" s="65">
        <v>2</v>
      </c>
      <c r="K34" s="66">
        <v>0</v>
      </c>
      <c r="L34" s="136">
        <v>0</v>
      </c>
      <c r="N34" s="750"/>
    </row>
    <row r="35" spans="1:14" ht="21.75" thickBot="1">
      <c r="A35" s="6" t="s">
        <v>9</v>
      </c>
      <c r="B35" s="170">
        <v>6</v>
      </c>
      <c r="C35" s="747">
        <v>17</v>
      </c>
      <c r="D35" s="170">
        <v>0</v>
      </c>
      <c r="E35" s="747">
        <v>0</v>
      </c>
      <c r="F35" s="170">
        <v>35</v>
      </c>
      <c r="G35" s="747">
        <v>536</v>
      </c>
      <c r="H35" s="170">
        <v>26</v>
      </c>
      <c r="I35" s="67">
        <v>56</v>
      </c>
      <c r="J35" s="65">
        <v>4</v>
      </c>
      <c r="K35" s="66">
        <v>1</v>
      </c>
      <c r="L35" s="136">
        <v>1</v>
      </c>
      <c r="N35" s="750"/>
    </row>
    <row r="36" spans="1:14" ht="21.75" thickBot="1">
      <c r="A36" s="6" t="s">
        <v>58</v>
      </c>
      <c r="B36" s="170">
        <v>2</v>
      </c>
      <c r="C36" s="747">
        <v>0</v>
      </c>
      <c r="D36" s="170">
        <v>0</v>
      </c>
      <c r="E36" s="747">
        <v>1</v>
      </c>
      <c r="F36" s="170">
        <v>0</v>
      </c>
      <c r="G36" s="747">
        <v>190</v>
      </c>
      <c r="H36" s="170">
        <v>25</v>
      </c>
      <c r="I36" s="67">
        <v>2</v>
      </c>
      <c r="J36" s="65">
        <v>2</v>
      </c>
      <c r="K36" s="66">
        <v>0</v>
      </c>
      <c r="L36" s="136">
        <v>0</v>
      </c>
      <c r="N36" s="750"/>
    </row>
    <row r="37" spans="1:14" ht="21.75" thickBot="1">
      <c r="A37" s="6" t="s">
        <v>10</v>
      </c>
      <c r="B37" s="170">
        <v>0</v>
      </c>
      <c r="C37" s="747">
        <v>0</v>
      </c>
      <c r="D37" s="170">
        <v>0</v>
      </c>
      <c r="E37" s="747">
        <v>0</v>
      </c>
      <c r="F37" s="170">
        <v>1</v>
      </c>
      <c r="G37" s="747">
        <v>228</v>
      </c>
      <c r="H37" s="170">
        <v>9</v>
      </c>
      <c r="I37" s="67">
        <v>21</v>
      </c>
      <c r="J37" s="65">
        <v>2</v>
      </c>
      <c r="K37" s="66">
        <v>0</v>
      </c>
      <c r="L37" s="136">
        <v>0</v>
      </c>
      <c r="N37" s="750"/>
    </row>
    <row r="38" spans="1:14" ht="21.75" thickBot="1">
      <c r="A38" s="6" t="s">
        <v>11</v>
      </c>
      <c r="B38" s="170">
        <v>0</v>
      </c>
      <c r="C38" s="747">
        <v>0</v>
      </c>
      <c r="D38" s="170">
        <v>0</v>
      </c>
      <c r="E38" s="747">
        <v>0</v>
      </c>
      <c r="F38" s="170">
        <v>0</v>
      </c>
      <c r="G38" s="747">
        <v>361</v>
      </c>
      <c r="H38" s="170">
        <v>65</v>
      </c>
      <c r="I38" s="67">
        <v>0</v>
      </c>
      <c r="J38" s="65">
        <v>1</v>
      </c>
      <c r="K38" s="66">
        <v>0</v>
      </c>
      <c r="L38" s="136">
        <v>36</v>
      </c>
      <c r="N38" s="750"/>
    </row>
    <row r="39" spans="1:14" ht="21.75" thickBot="1">
      <c r="A39" s="6" t="s">
        <v>59</v>
      </c>
      <c r="B39" s="170">
        <v>2</v>
      </c>
      <c r="C39" s="747">
        <v>0</v>
      </c>
      <c r="D39" s="170">
        <v>0</v>
      </c>
      <c r="E39" s="747">
        <v>2</v>
      </c>
      <c r="F39" s="170">
        <v>0</v>
      </c>
      <c r="G39" s="747">
        <v>183</v>
      </c>
      <c r="H39" s="170">
        <v>37</v>
      </c>
      <c r="I39" s="67">
        <v>18</v>
      </c>
      <c r="J39" s="65">
        <v>2</v>
      </c>
      <c r="K39" s="66">
        <v>0</v>
      </c>
      <c r="L39" s="136">
        <v>1</v>
      </c>
      <c r="N39" s="750"/>
    </row>
    <row r="40" spans="1:14">
      <c r="A40" s="912" t="s">
        <v>169</v>
      </c>
      <c r="B40" s="913"/>
      <c r="C40" s="913"/>
      <c r="D40" s="913"/>
      <c r="E40" s="913"/>
      <c r="F40" s="913"/>
      <c r="G40" s="913"/>
      <c r="H40" s="913"/>
      <c r="I40" s="914"/>
      <c r="J40" s="914"/>
      <c r="K40" s="914"/>
      <c r="L40" s="914"/>
    </row>
    <row r="41" spans="1:14">
      <c r="B41" s="110"/>
      <c r="C41" s="110"/>
      <c r="D41" s="110"/>
      <c r="E41" s="110"/>
      <c r="F41" s="110"/>
      <c r="G41" s="110"/>
      <c r="H41" s="110"/>
    </row>
    <row r="42" spans="1:14">
      <c r="B42" s="110"/>
      <c r="C42" s="110"/>
      <c r="D42" s="110"/>
      <c r="E42" s="110"/>
      <c r="F42" s="110"/>
      <c r="G42" s="110"/>
      <c r="H42" s="110"/>
    </row>
    <row r="43" spans="1:14">
      <c r="B43" s="110"/>
      <c r="C43" s="110"/>
      <c r="D43" s="110"/>
      <c r="E43" s="110"/>
      <c r="F43" s="110"/>
      <c r="G43" s="110"/>
      <c r="H43" s="110"/>
    </row>
    <row r="44" spans="1:14">
      <c r="B44" s="110"/>
      <c r="C44" s="110"/>
      <c r="D44" s="110"/>
      <c r="E44" s="110"/>
      <c r="F44" s="110"/>
      <c r="G44" s="110"/>
      <c r="H44" s="110"/>
    </row>
    <row r="45" spans="1:14">
      <c r="B45" s="110"/>
      <c r="C45" s="110"/>
      <c r="D45" s="110"/>
      <c r="E45" s="110"/>
      <c r="F45" s="110"/>
      <c r="G45" s="110"/>
      <c r="H45" s="110"/>
    </row>
    <row r="46" spans="1:14">
      <c r="B46" s="110"/>
      <c r="C46" s="110"/>
      <c r="D46" s="110"/>
      <c r="E46" s="110"/>
      <c r="F46" s="110"/>
      <c r="G46" s="110"/>
      <c r="H46" s="110"/>
    </row>
    <row r="47" spans="1:14">
      <c r="B47" s="110"/>
      <c r="C47" s="110"/>
      <c r="D47" s="110"/>
      <c r="E47" s="110"/>
      <c r="F47" s="110"/>
      <c r="G47" s="110"/>
      <c r="H47" s="110"/>
    </row>
    <row r="48" spans="1:14">
      <c r="B48" s="110"/>
      <c r="C48" s="110"/>
      <c r="D48" s="110"/>
      <c r="E48" s="110"/>
      <c r="F48" s="110"/>
      <c r="G48" s="110"/>
      <c r="H48" s="110"/>
    </row>
    <row r="49" spans="2:8">
      <c r="B49" s="110"/>
      <c r="C49" s="110"/>
      <c r="D49" s="110"/>
      <c r="E49" s="110"/>
      <c r="F49" s="110"/>
      <c r="G49" s="110"/>
      <c r="H49" s="110"/>
    </row>
    <row r="50" spans="2:8">
      <c r="B50" s="110"/>
      <c r="C50" s="110"/>
      <c r="D50" s="110"/>
      <c r="E50" s="110"/>
      <c r="F50" s="110"/>
      <c r="G50" s="110"/>
      <c r="H50" s="110"/>
    </row>
    <row r="51" spans="2:8">
      <c r="B51" s="110"/>
      <c r="C51" s="110"/>
      <c r="D51" s="110"/>
      <c r="E51" s="110"/>
      <c r="F51" s="110"/>
      <c r="G51" s="110"/>
      <c r="H51" s="110"/>
    </row>
    <row r="52" spans="2:8">
      <c r="B52" s="110"/>
      <c r="C52" s="110"/>
      <c r="D52" s="110"/>
      <c r="E52" s="110"/>
      <c r="F52" s="110"/>
      <c r="G52" s="110"/>
      <c r="H52" s="110"/>
    </row>
  </sheetData>
  <protectedRanges>
    <protectedRange password="CEEF" sqref="B2 G2" name="Range2"/>
  </protectedRanges>
  <mergeCells count="2">
    <mergeCell ref="A1:L1"/>
    <mergeCell ref="A40:L40"/>
  </mergeCells>
  <printOptions horizontalCentered="1" verticalCentered="1"/>
  <pageMargins left="0.39370078740157499" right="0.39370078740157499" top="0.45" bottom="0.55000000000000004" header="0" footer="0"/>
  <pageSetup paperSize="9" scale="77"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41FDA-B626-4F50-80E0-F9D1AABA3398}">
  <sheetPr>
    <tabColor theme="7" tint="0.39997558519241921"/>
    <pageSetUpPr fitToPage="1"/>
  </sheetPr>
  <dimension ref="A1:L52"/>
  <sheetViews>
    <sheetView rightToLeft="1" view="pageBreakPreview" zoomScaleSheetLayoutView="100" workbookViewId="0">
      <selection activeCell="M14" sqref="M14"/>
    </sheetView>
  </sheetViews>
  <sheetFormatPr defaultColWidth="21.42578125" defaultRowHeight="15.75"/>
  <cols>
    <col min="1" max="4" width="25.85546875" style="17" customWidth="1"/>
    <col min="5" max="248" width="10.28515625" style="17" customWidth="1"/>
    <col min="249" max="256" width="21.42578125" style="17"/>
    <col min="257" max="260" width="23.7109375" style="17" customWidth="1"/>
    <col min="261" max="504" width="10.28515625" style="17" customWidth="1"/>
    <col min="505" max="512" width="21.42578125" style="17"/>
    <col min="513" max="516" width="23.7109375" style="17" customWidth="1"/>
    <col min="517" max="760" width="10.28515625" style="17" customWidth="1"/>
    <col min="761" max="768" width="21.42578125" style="17"/>
    <col min="769" max="772" width="23.7109375" style="17" customWidth="1"/>
    <col min="773" max="1016" width="10.28515625" style="17" customWidth="1"/>
    <col min="1017" max="1024" width="21.42578125" style="17"/>
    <col min="1025" max="1028" width="23.7109375" style="17" customWidth="1"/>
    <col min="1029" max="1272" width="10.28515625" style="17" customWidth="1"/>
    <col min="1273" max="1280" width="21.42578125" style="17"/>
    <col min="1281" max="1284" width="23.7109375" style="17" customWidth="1"/>
    <col min="1285" max="1528" width="10.28515625" style="17" customWidth="1"/>
    <col min="1529" max="1536" width="21.42578125" style="17"/>
    <col min="1537" max="1540" width="23.7109375" style="17" customWidth="1"/>
    <col min="1541" max="1784" width="10.28515625" style="17" customWidth="1"/>
    <col min="1785" max="1792" width="21.42578125" style="17"/>
    <col min="1793" max="1796" width="23.7109375" style="17" customWidth="1"/>
    <col min="1797" max="2040" width="10.28515625" style="17" customWidth="1"/>
    <col min="2041" max="2048" width="21.42578125" style="17"/>
    <col min="2049" max="2052" width="23.7109375" style="17" customWidth="1"/>
    <col min="2053" max="2296" width="10.28515625" style="17" customWidth="1"/>
    <col min="2297" max="2304" width="21.42578125" style="17"/>
    <col min="2305" max="2308" width="23.7109375" style="17" customWidth="1"/>
    <col min="2309" max="2552" width="10.28515625" style="17" customWidth="1"/>
    <col min="2553" max="2560" width="21.42578125" style="17"/>
    <col min="2561" max="2564" width="23.7109375" style="17" customWidth="1"/>
    <col min="2565" max="2808" width="10.28515625" style="17" customWidth="1"/>
    <col min="2809" max="2816" width="21.42578125" style="17"/>
    <col min="2817" max="2820" width="23.7109375" style="17" customWidth="1"/>
    <col min="2821" max="3064" width="10.28515625" style="17" customWidth="1"/>
    <col min="3065" max="3072" width="21.42578125" style="17"/>
    <col min="3073" max="3076" width="23.7109375" style="17" customWidth="1"/>
    <col min="3077" max="3320" width="10.28515625" style="17" customWidth="1"/>
    <col min="3321" max="3328" width="21.42578125" style="17"/>
    <col min="3329" max="3332" width="23.7109375" style="17" customWidth="1"/>
    <col min="3333" max="3576" width="10.28515625" style="17" customWidth="1"/>
    <col min="3577" max="3584" width="21.42578125" style="17"/>
    <col min="3585" max="3588" width="23.7109375" style="17" customWidth="1"/>
    <col min="3589" max="3832" width="10.28515625" style="17" customWidth="1"/>
    <col min="3833" max="3840" width="21.42578125" style="17"/>
    <col min="3841" max="3844" width="23.7109375" style="17" customWidth="1"/>
    <col min="3845" max="4088" width="10.28515625" style="17" customWidth="1"/>
    <col min="4089" max="4096" width="21.42578125" style="17"/>
    <col min="4097" max="4100" width="23.7109375" style="17" customWidth="1"/>
    <col min="4101" max="4344" width="10.28515625" style="17" customWidth="1"/>
    <col min="4345" max="4352" width="21.42578125" style="17"/>
    <col min="4353" max="4356" width="23.7109375" style="17" customWidth="1"/>
    <col min="4357" max="4600" width="10.28515625" style="17" customWidth="1"/>
    <col min="4601" max="4608" width="21.42578125" style="17"/>
    <col min="4609" max="4612" width="23.7109375" style="17" customWidth="1"/>
    <col min="4613" max="4856" width="10.28515625" style="17" customWidth="1"/>
    <col min="4857" max="4864" width="21.42578125" style="17"/>
    <col min="4865" max="4868" width="23.7109375" style="17" customWidth="1"/>
    <col min="4869" max="5112" width="10.28515625" style="17" customWidth="1"/>
    <col min="5113" max="5120" width="21.42578125" style="17"/>
    <col min="5121" max="5124" width="23.7109375" style="17" customWidth="1"/>
    <col min="5125" max="5368" width="10.28515625" style="17" customWidth="1"/>
    <col min="5369" max="5376" width="21.42578125" style="17"/>
    <col min="5377" max="5380" width="23.7109375" style="17" customWidth="1"/>
    <col min="5381" max="5624" width="10.28515625" style="17" customWidth="1"/>
    <col min="5625" max="5632" width="21.42578125" style="17"/>
    <col min="5633" max="5636" width="23.7109375" style="17" customWidth="1"/>
    <col min="5637" max="5880" width="10.28515625" style="17" customWidth="1"/>
    <col min="5881" max="5888" width="21.42578125" style="17"/>
    <col min="5889" max="5892" width="23.7109375" style="17" customWidth="1"/>
    <col min="5893" max="6136" width="10.28515625" style="17" customWidth="1"/>
    <col min="6137" max="6144" width="21.42578125" style="17"/>
    <col min="6145" max="6148" width="23.7109375" style="17" customWidth="1"/>
    <col min="6149" max="6392" width="10.28515625" style="17" customWidth="1"/>
    <col min="6393" max="6400" width="21.42578125" style="17"/>
    <col min="6401" max="6404" width="23.7109375" style="17" customWidth="1"/>
    <col min="6405" max="6648" width="10.28515625" style="17" customWidth="1"/>
    <col min="6649" max="6656" width="21.42578125" style="17"/>
    <col min="6657" max="6660" width="23.7109375" style="17" customWidth="1"/>
    <col min="6661" max="6904" width="10.28515625" style="17" customWidth="1"/>
    <col min="6905" max="6912" width="21.42578125" style="17"/>
    <col min="6913" max="6916" width="23.7109375" style="17" customWidth="1"/>
    <col min="6917" max="7160" width="10.28515625" style="17" customWidth="1"/>
    <col min="7161" max="7168" width="21.42578125" style="17"/>
    <col min="7169" max="7172" width="23.7109375" style="17" customWidth="1"/>
    <col min="7173" max="7416" width="10.28515625" style="17" customWidth="1"/>
    <col min="7417" max="7424" width="21.42578125" style="17"/>
    <col min="7425" max="7428" width="23.7109375" style="17" customWidth="1"/>
    <col min="7429" max="7672" width="10.28515625" style="17" customWidth="1"/>
    <col min="7673" max="7680" width="21.42578125" style="17"/>
    <col min="7681" max="7684" width="23.7109375" style="17" customWidth="1"/>
    <col min="7685" max="7928" width="10.28515625" style="17" customWidth="1"/>
    <col min="7929" max="7936" width="21.42578125" style="17"/>
    <col min="7937" max="7940" width="23.7109375" style="17" customWidth="1"/>
    <col min="7941" max="8184" width="10.28515625" style="17" customWidth="1"/>
    <col min="8185" max="8192" width="21.42578125" style="17"/>
    <col min="8193" max="8196" width="23.7109375" style="17" customWidth="1"/>
    <col min="8197" max="8440" width="10.28515625" style="17" customWidth="1"/>
    <col min="8441" max="8448" width="21.42578125" style="17"/>
    <col min="8449" max="8452" width="23.7109375" style="17" customWidth="1"/>
    <col min="8453" max="8696" width="10.28515625" style="17" customWidth="1"/>
    <col min="8697" max="8704" width="21.42578125" style="17"/>
    <col min="8705" max="8708" width="23.7109375" style="17" customWidth="1"/>
    <col min="8709" max="8952" width="10.28515625" style="17" customWidth="1"/>
    <col min="8953" max="8960" width="21.42578125" style="17"/>
    <col min="8961" max="8964" width="23.7109375" style="17" customWidth="1"/>
    <col min="8965" max="9208" width="10.28515625" style="17" customWidth="1"/>
    <col min="9209" max="9216" width="21.42578125" style="17"/>
    <col min="9217" max="9220" width="23.7109375" style="17" customWidth="1"/>
    <col min="9221" max="9464" width="10.28515625" style="17" customWidth="1"/>
    <col min="9465" max="9472" width="21.42578125" style="17"/>
    <col min="9473" max="9476" width="23.7109375" style="17" customWidth="1"/>
    <col min="9477" max="9720" width="10.28515625" style="17" customWidth="1"/>
    <col min="9721" max="9728" width="21.42578125" style="17"/>
    <col min="9729" max="9732" width="23.7109375" style="17" customWidth="1"/>
    <col min="9733" max="9976" width="10.28515625" style="17" customWidth="1"/>
    <col min="9977" max="9984" width="21.42578125" style="17"/>
    <col min="9985" max="9988" width="23.7109375" style="17" customWidth="1"/>
    <col min="9989" max="10232" width="10.28515625" style="17" customWidth="1"/>
    <col min="10233" max="10240" width="21.42578125" style="17"/>
    <col min="10241" max="10244" width="23.7109375" style="17" customWidth="1"/>
    <col min="10245" max="10488" width="10.28515625" style="17" customWidth="1"/>
    <col min="10489" max="10496" width="21.42578125" style="17"/>
    <col min="10497" max="10500" width="23.7109375" style="17" customWidth="1"/>
    <col min="10501" max="10744" width="10.28515625" style="17" customWidth="1"/>
    <col min="10745" max="10752" width="21.42578125" style="17"/>
    <col min="10753" max="10756" width="23.7109375" style="17" customWidth="1"/>
    <col min="10757" max="11000" width="10.28515625" style="17" customWidth="1"/>
    <col min="11001" max="11008" width="21.42578125" style="17"/>
    <col min="11009" max="11012" width="23.7109375" style="17" customWidth="1"/>
    <col min="11013" max="11256" width="10.28515625" style="17" customWidth="1"/>
    <col min="11257" max="11264" width="21.42578125" style="17"/>
    <col min="11265" max="11268" width="23.7109375" style="17" customWidth="1"/>
    <col min="11269" max="11512" width="10.28515625" style="17" customWidth="1"/>
    <col min="11513" max="11520" width="21.42578125" style="17"/>
    <col min="11521" max="11524" width="23.7109375" style="17" customWidth="1"/>
    <col min="11525" max="11768" width="10.28515625" style="17" customWidth="1"/>
    <col min="11769" max="11776" width="21.42578125" style="17"/>
    <col min="11777" max="11780" width="23.7109375" style="17" customWidth="1"/>
    <col min="11781" max="12024" width="10.28515625" style="17" customWidth="1"/>
    <col min="12025" max="12032" width="21.42578125" style="17"/>
    <col min="12033" max="12036" width="23.7109375" style="17" customWidth="1"/>
    <col min="12037" max="12280" width="10.28515625" style="17" customWidth="1"/>
    <col min="12281" max="12288" width="21.42578125" style="17"/>
    <col min="12289" max="12292" width="23.7109375" style="17" customWidth="1"/>
    <col min="12293" max="12536" width="10.28515625" style="17" customWidth="1"/>
    <col min="12537" max="12544" width="21.42578125" style="17"/>
    <col min="12545" max="12548" width="23.7109375" style="17" customWidth="1"/>
    <col min="12549" max="12792" width="10.28515625" style="17" customWidth="1"/>
    <col min="12793" max="12800" width="21.42578125" style="17"/>
    <col min="12801" max="12804" width="23.7109375" style="17" customWidth="1"/>
    <col min="12805" max="13048" width="10.28515625" style="17" customWidth="1"/>
    <col min="13049" max="13056" width="21.42578125" style="17"/>
    <col min="13057" max="13060" width="23.7109375" style="17" customWidth="1"/>
    <col min="13061" max="13304" width="10.28515625" style="17" customWidth="1"/>
    <col min="13305" max="13312" width="21.42578125" style="17"/>
    <col min="13313" max="13316" width="23.7109375" style="17" customWidth="1"/>
    <col min="13317" max="13560" width="10.28515625" style="17" customWidth="1"/>
    <col min="13561" max="13568" width="21.42578125" style="17"/>
    <col min="13569" max="13572" width="23.7109375" style="17" customWidth="1"/>
    <col min="13573" max="13816" width="10.28515625" style="17" customWidth="1"/>
    <col min="13817" max="13824" width="21.42578125" style="17"/>
    <col min="13825" max="13828" width="23.7109375" style="17" customWidth="1"/>
    <col min="13829" max="14072" width="10.28515625" style="17" customWidth="1"/>
    <col min="14073" max="14080" width="21.42578125" style="17"/>
    <col min="14081" max="14084" width="23.7109375" style="17" customWidth="1"/>
    <col min="14085" max="14328" width="10.28515625" style="17" customWidth="1"/>
    <col min="14329" max="14336" width="21.42578125" style="17"/>
    <col min="14337" max="14340" width="23.7109375" style="17" customWidth="1"/>
    <col min="14341" max="14584" width="10.28515625" style="17" customWidth="1"/>
    <col min="14585" max="14592" width="21.42578125" style="17"/>
    <col min="14593" max="14596" width="23.7109375" style="17" customWidth="1"/>
    <col min="14597" max="14840" width="10.28515625" style="17" customWidth="1"/>
    <col min="14841" max="14848" width="21.42578125" style="17"/>
    <col min="14849" max="14852" width="23.7109375" style="17" customWidth="1"/>
    <col min="14853" max="15096" width="10.28515625" style="17" customWidth="1"/>
    <col min="15097" max="15104" width="21.42578125" style="17"/>
    <col min="15105" max="15108" width="23.7109375" style="17" customWidth="1"/>
    <col min="15109" max="15352" width="10.28515625" style="17" customWidth="1"/>
    <col min="15353" max="15360" width="21.42578125" style="17"/>
    <col min="15361" max="15364" width="23.7109375" style="17" customWidth="1"/>
    <col min="15365" max="15608" width="10.28515625" style="17" customWidth="1"/>
    <col min="15609" max="15616" width="21.42578125" style="17"/>
    <col min="15617" max="15620" width="23.7109375" style="17" customWidth="1"/>
    <col min="15621" max="15864" width="10.28515625" style="17" customWidth="1"/>
    <col min="15865" max="15872" width="21.42578125" style="17"/>
    <col min="15873" max="15876" width="23.7109375" style="17" customWidth="1"/>
    <col min="15877" max="16120" width="10.28515625" style="17" customWidth="1"/>
    <col min="16121" max="16128" width="21.42578125" style="17"/>
    <col min="16129" max="16132" width="23.7109375" style="17" customWidth="1"/>
    <col min="16133" max="16376" width="10.28515625" style="17" customWidth="1"/>
    <col min="16377" max="16384" width="21.42578125" style="17"/>
  </cols>
  <sheetData>
    <row r="1" spans="1:12" ht="33.75" customHeight="1" thickBot="1">
      <c r="A1" s="861" t="s">
        <v>299</v>
      </c>
      <c r="B1" s="861"/>
      <c r="C1" s="861"/>
      <c r="D1" s="861"/>
      <c r="E1" s="15"/>
      <c r="F1" s="15"/>
    </row>
    <row r="2" spans="1:12" ht="47.25" customHeight="1" thickBot="1">
      <c r="A2" s="53" t="s">
        <v>68</v>
      </c>
      <c r="B2" s="53" t="s">
        <v>40</v>
      </c>
      <c r="C2" s="53" t="s">
        <v>103</v>
      </c>
      <c r="D2" s="53" t="s">
        <v>104</v>
      </c>
    </row>
    <row r="3" spans="1:12" ht="21" customHeight="1">
      <c r="A3" s="2">
        <v>1396</v>
      </c>
      <c r="B3" s="153">
        <v>13982954</v>
      </c>
      <c r="C3" s="153">
        <v>2679930</v>
      </c>
      <c r="D3" s="153">
        <v>11303024</v>
      </c>
    </row>
    <row r="4" spans="1:12" ht="21" customHeight="1">
      <c r="A4" s="2">
        <v>1397</v>
      </c>
      <c r="B4" s="153">
        <v>14029193</v>
      </c>
      <c r="C4" s="153">
        <v>2760740.5193809289</v>
      </c>
      <c r="D4" s="153">
        <v>11268452.480619069</v>
      </c>
      <c r="E4" s="110"/>
      <c r="F4" s="110"/>
      <c r="G4" s="110"/>
      <c r="H4" s="110"/>
      <c r="L4" s="144"/>
    </row>
    <row r="5" spans="1:12" ht="21" customHeight="1">
      <c r="A5" s="2">
        <v>1398</v>
      </c>
      <c r="B5" s="153">
        <v>14373260</v>
      </c>
      <c r="C5" s="153">
        <v>2853430</v>
      </c>
      <c r="D5" s="153">
        <v>11519830</v>
      </c>
      <c r="E5" s="110"/>
      <c r="F5" s="110"/>
      <c r="G5" s="110"/>
      <c r="H5" s="110"/>
      <c r="L5" s="144"/>
    </row>
    <row r="6" spans="1:12" ht="21" customHeight="1">
      <c r="A6" s="2">
        <v>1399</v>
      </c>
      <c r="B6" s="153">
        <v>14584801</v>
      </c>
      <c r="C6" s="153">
        <v>2886569</v>
      </c>
      <c r="D6" s="153">
        <v>11698232</v>
      </c>
      <c r="E6" s="110"/>
      <c r="F6" s="110"/>
      <c r="G6" s="110"/>
      <c r="H6" s="110"/>
      <c r="L6" s="144"/>
    </row>
    <row r="7" spans="1:12" ht="21" customHeight="1">
      <c r="A7" s="2">
        <v>1400</v>
      </c>
      <c r="B7" s="153">
        <v>15130015</v>
      </c>
      <c r="C7" s="153">
        <v>3124290</v>
      </c>
      <c r="D7" s="153">
        <v>12005725</v>
      </c>
      <c r="E7" s="110"/>
      <c r="F7" s="110"/>
      <c r="G7" s="110"/>
      <c r="H7" s="110"/>
      <c r="L7" s="144"/>
    </row>
    <row r="8" spans="1:12" ht="21" customHeight="1">
      <c r="A8" s="2">
        <v>1401</v>
      </c>
      <c r="B8" s="153">
        <v>15557137</v>
      </c>
      <c r="C8" s="153">
        <v>3316612</v>
      </c>
      <c r="D8" s="153">
        <v>12240525</v>
      </c>
      <c r="E8" s="110"/>
      <c r="F8" s="110"/>
      <c r="G8" s="110"/>
      <c r="H8" s="110"/>
      <c r="L8" s="144"/>
    </row>
    <row r="9" spans="1:12" ht="21" customHeight="1" thickBot="1">
      <c r="A9" s="2">
        <v>1402</v>
      </c>
      <c r="B9" s="153">
        <f t="shared" ref="B9:D9" si="0">SUM(B10:B42)</f>
        <v>16305132</v>
      </c>
      <c r="C9" s="153">
        <f t="shared" si="0"/>
        <v>3613704</v>
      </c>
      <c r="D9" s="153">
        <f t="shared" si="0"/>
        <v>12691428</v>
      </c>
      <c r="E9" s="110"/>
      <c r="F9" s="110"/>
      <c r="G9" s="110"/>
      <c r="H9" s="110"/>
      <c r="L9" s="144"/>
    </row>
    <row r="10" spans="1:12" ht="21" customHeight="1" thickBot="1">
      <c r="A10" s="5" t="s">
        <v>41</v>
      </c>
      <c r="B10" s="751">
        <f>C10+D10</f>
        <v>789746</v>
      </c>
      <c r="C10" s="540">
        <v>149226</v>
      </c>
      <c r="D10" s="541">
        <v>640520</v>
      </c>
      <c r="E10" s="110"/>
      <c r="F10" s="110">
        <f>B10-'1'!B11</f>
        <v>0</v>
      </c>
      <c r="G10" s="110"/>
      <c r="H10" s="110"/>
      <c r="L10" s="144"/>
    </row>
    <row r="11" spans="1:12" ht="21" customHeight="1" thickBot="1">
      <c r="A11" s="6" t="s">
        <v>42</v>
      </c>
      <c r="B11" s="751">
        <f t="shared" ref="B11:B42" si="1">C11+D11</f>
        <v>422226</v>
      </c>
      <c r="C11" s="540">
        <v>81950</v>
      </c>
      <c r="D11" s="541">
        <v>340276</v>
      </c>
      <c r="E11" s="110"/>
      <c r="F11" s="110">
        <f>B11-'1'!B12</f>
        <v>0</v>
      </c>
      <c r="G11" s="110"/>
      <c r="H11" s="110"/>
      <c r="L11" s="144"/>
    </row>
    <row r="12" spans="1:12" ht="21" customHeight="1" thickBot="1">
      <c r="A12" s="6" t="s">
        <v>43</v>
      </c>
      <c r="B12" s="751">
        <f t="shared" si="1"/>
        <v>210605</v>
      </c>
      <c r="C12" s="540">
        <v>36403</v>
      </c>
      <c r="D12" s="541">
        <v>174202</v>
      </c>
      <c r="E12" s="110"/>
      <c r="F12" s="110">
        <f>B12-'1'!B13</f>
        <v>0</v>
      </c>
      <c r="G12" s="110"/>
      <c r="H12" s="110"/>
      <c r="L12" s="144"/>
    </row>
    <row r="13" spans="1:12" ht="21" customHeight="1" thickBot="1">
      <c r="A13" s="6" t="s">
        <v>0</v>
      </c>
      <c r="B13" s="751">
        <f t="shared" si="1"/>
        <v>1290103</v>
      </c>
      <c r="C13" s="540">
        <v>276686</v>
      </c>
      <c r="D13" s="541">
        <v>1013417</v>
      </c>
      <c r="E13" s="110"/>
      <c r="F13" s="110">
        <f>B13-'1'!B14</f>
        <v>0</v>
      </c>
      <c r="G13" s="110"/>
      <c r="H13" s="110"/>
      <c r="L13" s="144"/>
    </row>
    <row r="14" spans="1:12" ht="21" customHeight="1" thickBot="1">
      <c r="A14" s="6" t="s">
        <v>33</v>
      </c>
      <c r="B14" s="751">
        <f t="shared" si="1"/>
        <v>559066</v>
      </c>
      <c r="C14" s="540">
        <v>145513</v>
      </c>
      <c r="D14" s="541">
        <v>413553</v>
      </c>
      <c r="E14" s="110"/>
      <c r="F14" s="110">
        <f>B14-'1'!B15</f>
        <v>0</v>
      </c>
      <c r="G14" s="110"/>
      <c r="H14" s="110"/>
      <c r="L14" s="144"/>
    </row>
    <row r="15" spans="1:12" ht="21" customHeight="1" thickBot="1">
      <c r="A15" s="6" t="s">
        <v>44</v>
      </c>
      <c r="B15" s="751">
        <f t="shared" si="1"/>
        <v>115586</v>
      </c>
      <c r="C15" s="540">
        <v>23834</v>
      </c>
      <c r="D15" s="541">
        <v>91752</v>
      </c>
      <c r="E15" s="110"/>
      <c r="F15" s="110">
        <f>B15-'1'!B16</f>
        <v>0</v>
      </c>
      <c r="G15" s="110"/>
      <c r="H15" s="110"/>
      <c r="L15" s="144"/>
    </row>
    <row r="16" spans="1:12" ht="21" customHeight="1" thickBot="1">
      <c r="A16" s="6" t="s">
        <v>1</v>
      </c>
      <c r="B16" s="751">
        <f t="shared" si="1"/>
        <v>352781</v>
      </c>
      <c r="C16" s="540">
        <v>44270</v>
      </c>
      <c r="D16" s="541">
        <v>308511</v>
      </c>
      <c r="E16" s="110"/>
      <c r="F16" s="110">
        <f>B16-'1'!B17</f>
        <v>0</v>
      </c>
      <c r="G16" s="110"/>
      <c r="H16" s="110"/>
      <c r="L16" s="144"/>
    </row>
    <row r="17" spans="1:12" ht="21" customHeight="1" thickBot="1">
      <c r="A17" s="6" t="s">
        <v>45</v>
      </c>
      <c r="B17" s="751">
        <f t="shared" si="1"/>
        <v>168276</v>
      </c>
      <c r="C17" s="540">
        <v>40121</v>
      </c>
      <c r="D17" s="541">
        <v>128155</v>
      </c>
      <c r="E17" s="110"/>
      <c r="F17" s="110">
        <f>B17-'1'!B18</f>
        <v>0</v>
      </c>
      <c r="G17" s="110"/>
      <c r="H17" s="110"/>
      <c r="L17" s="144"/>
    </row>
    <row r="18" spans="1:12" ht="21" customHeight="1" thickBot="1">
      <c r="A18" s="6" t="s">
        <v>46</v>
      </c>
      <c r="B18" s="751">
        <f t="shared" si="1"/>
        <v>137812</v>
      </c>
      <c r="C18" s="540">
        <v>25617</v>
      </c>
      <c r="D18" s="541">
        <v>112195</v>
      </c>
      <c r="E18" s="110"/>
      <c r="F18" s="110">
        <f>B18-'1'!B19</f>
        <v>0</v>
      </c>
      <c r="G18" s="110"/>
      <c r="H18" s="110"/>
      <c r="L18" s="144"/>
    </row>
    <row r="19" spans="1:12" ht="21" customHeight="1" thickBot="1">
      <c r="A19" s="6" t="s">
        <v>47</v>
      </c>
      <c r="B19" s="751">
        <f t="shared" si="1"/>
        <v>1038009</v>
      </c>
      <c r="C19" s="540">
        <v>231839</v>
      </c>
      <c r="D19" s="541">
        <v>806170</v>
      </c>
      <c r="E19" s="110"/>
      <c r="F19" s="110">
        <f>B19-'1'!B20</f>
        <v>0</v>
      </c>
      <c r="G19" s="110"/>
      <c r="H19" s="110"/>
      <c r="L19" s="144"/>
    </row>
    <row r="20" spans="1:12" ht="21" customHeight="1" thickBot="1">
      <c r="A20" s="6" t="s">
        <v>28</v>
      </c>
      <c r="B20" s="751">
        <f t="shared" si="1"/>
        <v>113683</v>
      </c>
      <c r="C20" s="540">
        <v>27457</v>
      </c>
      <c r="D20" s="541">
        <v>86226</v>
      </c>
      <c r="E20" s="110"/>
      <c r="F20" s="110">
        <f>B20-'1'!B21</f>
        <v>0</v>
      </c>
      <c r="G20" s="110"/>
      <c r="H20" s="110"/>
      <c r="L20" s="144"/>
    </row>
    <row r="21" spans="1:12" ht="21" customHeight="1" thickBot="1">
      <c r="A21" s="6" t="s">
        <v>2</v>
      </c>
      <c r="B21" s="751">
        <f t="shared" si="1"/>
        <v>952358</v>
      </c>
      <c r="C21" s="540">
        <v>142979</v>
      </c>
      <c r="D21" s="541">
        <v>809379</v>
      </c>
      <c r="E21" s="110"/>
      <c r="F21" s="110">
        <f>B21-'1'!B22</f>
        <v>0</v>
      </c>
      <c r="G21" s="110"/>
      <c r="H21" s="110"/>
      <c r="L21" s="144"/>
    </row>
    <row r="22" spans="1:12" ht="21" customHeight="1" thickBot="1">
      <c r="A22" s="6" t="s">
        <v>3</v>
      </c>
      <c r="B22" s="751">
        <f t="shared" si="1"/>
        <v>214304</v>
      </c>
      <c r="C22" s="540">
        <v>46680</v>
      </c>
      <c r="D22" s="541">
        <v>167624</v>
      </c>
      <c r="E22" s="110"/>
      <c r="F22" s="110">
        <f>B22-'1'!B23</f>
        <v>0</v>
      </c>
      <c r="G22" s="110"/>
      <c r="H22" s="110"/>
      <c r="L22" s="144"/>
    </row>
    <row r="23" spans="1:12" ht="21" customHeight="1" thickBot="1">
      <c r="A23" s="6" t="s">
        <v>4</v>
      </c>
      <c r="B23" s="751">
        <f t="shared" si="1"/>
        <v>188019</v>
      </c>
      <c r="C23" s="540">
        <v>42627</v>
      </c>
      <c r="D23" s="541">
        <v>145392</v>
      </c>
      <c r="E23" s="110"/>
      <c r="F23" s="110">
        <f>B23-'1'!B24</f>
        <v>0</v>
      </c>
      <c r="G23" s="110"/>
      <c r="H23" s="110"/>
      <c r="L23" s="144"/>
    </row>
    <row r="24" spans="1:12" ht="21" customHeight="1" thickBot="1">
      <c r="A24" s="6" t="s">
        <v>48</v>
      </c>
      <c r="B24" s="751">
        <f t="shared" si="1"/>
        <v>239994</v>
      </c>
      <c r="C24" s="540">
        <v>52478</v>
      </c>
      <c r="D24" s="541">
        <v>187516</v>
      </c>
      <c r="E24" s="110"/>
      <c r="F24" s="110">
        <f>B24-'1'!B25</f>
        <v>0</v>
      </c>
      <c r="G24" s="110"/>
      <c r="H24" s="110"/>
      <c r="L24" s="144"/>
    </row>
    <row r="25" spans="1:12" ht="21" customHeight="1" thickBot="1">
      <c r="A25" s="6" t="s">
        <v>49</v>
      </c>
      <c r="B25" s="751">
        <f t="shared" si="1"/>
        <v>1476510</v>
      </c>
      <c r="C25" s="540">
        <v>399335</v>
      </c>
      <c r="D25" s="541">
        <v>1077175</v>
      </c>
      <c r="E25" s="110"/>
      <c r="F25" s="110">
        <f>B25-'1'!B26</f>
        <v>0</v>
      </c>
      <c r="G25" s="110"/>
      <c r="H25" s="110"/>
      <c r="L25" s="144"/>
    </row>
    <row r="26" spans="1:12" ht="21" customHeight="1" thickBot="1">
      <c r="A26" s="6" t="s">
        <v>50</v>
      </c>
      <c r="B26" s="751">
        <f t="shared" si="1"/>
        <v>754092</v>
      </c>
      <c r="C26" s="540">
        <v>151338</v>
      </c>
      <c r="D26" s="541">
        <v>602754</v>
      </c>
      <c r="E26" s="110"/>
      <c r="F26" s="110">
        <f>B26-'1'!B27</f>
        <v>0</v>
      </c>
      <c r="G26" s="110"/>
      <c r="H26" s="110"/>
      <c r="L26" s="144"/>
    </row>
    <row r="27" spans="1:12" ht="21" customHeight="1" thickBot="1">
      <c r="A27" s="6" t="s">
        <v>51</v>
      </c>
      <c r="B27" s="751">
        <f t="shared" si="1"/>
        <v>1601968</v>
      </c>
      <c r="C27" s="540">
        <v>451322</v>
      </c>
      <c r="D27" s="541">
        <v>1150646</v>
      </c>
      <c r="E27" s="110"/>
      <c r="F27" s="110">
        <f>B27-'1'!B28</f>
        <v>0</v>
      </c>
      <c r="G27" s="110"/>
      <c r="H27" s="110"/>
      <c r="L27" s="144"/>
    </row>
    <row r="28" spans="1:12" ht="21" customHeight="1" thickBot="1">
      <c r="A28" s="6" t="s">
        <v>5</v>
      </c>
      <c r="B28" s="751">
        <f t="shared" si="1"/>
        <v>853013</v>
      </c>
      <c r="C28" s="540">
        <v>201273</v>
      </c>
      <c r="D28" s="541">
        <v>651740</v>
      </c>
      <c r="E28" s="110"/>
      <c r="F28" s="110">
        <f>B28-'1'!B29</f>
        <v>0</v>
      </c>
      <c r="G28" s="110"/>
      <c r="H28" s="110"/>
      <c r="L28" s="144"/>
    </row>
    <row r="29" spans="1:12" ht="21" customHeight="1" thickBot="1">
      <c r="A29" s="6" t="s">
        <v>52</v>
      </c>
      <c r="B29" s="751">
        <f t="shared" si="1"/>
        <v>287724</v>
      </c>
      <c r="C29" s="540">
        <v>57828</v>
      </c>
      <c r="D29" s="541">
        <v>229896</v>
      </c>
      <c r="E29" s="110"/>
      <c r="F29" s="110">
        <f>B29-'1'!B30</f>
        <v>0</v>
      </c>
      <c r="G29" s="110"/>
      <c r="H29" s="110"/>
      <c r="L29" s="144"/>
    </row>
    <row r="30" spans="1:12" ht="21" customHeight="1" thickBot="1">
      <c r="A30" s="6" t="s">
        <v>6</v>
      </c>
      <c r="B30" s="751">
        <f t="shared" si="1"/>
        <v>260479</v>
      </c>
      <c r="C30" s="540">
        <v>41963</v>
      </c>
      <c r="D30" s="541">
        <v>218516</v>
      </c>
      <c r="E30" s="110"/>
      <c r="F30" s="110">
        <f>B30-'1'!B31</f>
        <v>0</v>
      </c>
      <c r="G30" s="110"/>
      <c r="H30" s="110"/>
      <c r="L30" s="144"/>
    </row>
    <row r="31" spans="1:12" ht="21" customHeight="1" thickBot="1">
      <c r="A31" s="6" t="s">
        <v>53</v>
      </c>
      <c r="B31" s="751">
        <f t="shared" si="1"/>
        <v>229188</v>
      </c>
      <c r="C31" s="540">
        <v>50129</v>
      </c>
      <c r="D31" s="541">
        <v>179059</v>
      </c>
      <c r="E31" s="110"/>
      <c r="F31" s="110">
        <f>B31-'1'!B32</f>
        <v>0</v>
      </c>
      <c r="G31" s="110"/>
      <c r="H31" s="110"/>
      <c r="L31" s="144"/>
    </row>
    <row r="32" spans="1:12" ht="21" customHeight="1" thickBot="1">
      <c r="A32" s="6" t="s">
        <v>54</v>
      </c>
      <c r="B32" s="751">
        <f t="shared" si="1"/>
        <v>579033</v>
      </c>
      <c r="C32" s="540">
        <v>124703</v>
      </c>
      <c r="D32" s="541">
        <v>454330</v>
      </c>
      <c r="E32" s="110"/>
      <c r="F32" s="110">
        <f>B32-'1'!B33</f>
        <v>0</v>
      </c>
      <c r="G32" s="110"/>
      <c r="H32" s="110"/>
      <c r="L32" s="144"/>
    </row>
    <row r="33" spans="1:12" ht="21" customHeight="1" thickBot="1">
      <c r="A33" s="6" t="s">
        <v>55</v>
      </c>
      <c r="B33" s="751">
        <f t="shared" si="1"/>
        <v>270908</v>
      </c>
      <c r="C33" s="540">
        <v>55658</v>
      </c>
      <c r="D33" s="541">
        <v>215250</v>
      </c>
      <c r="E33" s="110"/>
      <c r="F33" s="110">
        <f>B33-'1'!B34</f>
        <v>0</v>
      </c>
      <c r="G33" s="110"/>
      <c r="H33" s="110"/>
      <c r="L33" s="144"/>
    </row>
    <row r="34" spans="1:12" ht="21" customHeight="1" thickBot="1">
      <c r="A34" s="6" t="s">
        <v>56</v>
      </c>
      <c r="B34" s="751">
        <f t="shared" si="1"/>
        <v>108410</v>
      </c>
      <c r="C34" s="540">
        <v>20940</v>
      </c>
      <c r="D34" s="541">
        <v>87470</v>
      </c>
      <c r="E34" s="110"/>
      <c r="F34" s="110">
        <f>B34-'1'!B35</f>
        <v>0</v>
      </c>
      <c r="G34" s="110"/>
      <c r="H34" s="110"/>
      <c r="L34" s="144"/>
    </row>
    <row r="35" spans="1:12" ht="21" customHeight="1" thickBot="1">
      <c r="A35" s="6" t="s">
        <v>7</v>
      </c>
      <c r="B35" s="751">
        <f t="shared" si="1"/>
        <v>292008</v>
      </c>
      <c r="C35" s="540">
        <v>68715</v>
      </c>
      <c r="D35" s="541">
        <v>223293</v>
      </c>
      <c r="E35" s="110"/>
      <c r="F35" s="110">
        <f>B35-'1'!B36</f>
        <v>0</v>
      </c>
      <c r="G35" s="110"/>
      <c r="H35" s="110"/>
      <c r="L35" s="144"/>
    </row>
    <row r="36" spans="1:12" ht="21" customHeight="1" thickBot="1">
      <c r="A36" s="6" t="s">
        <v>57</v>
      </c>
      <c r="B36" s="751">
        <f t="shared" si="1"/>
        <v>497659</v>
      </c>
      <c r="C36" s="540">
        <v>139306</v>
      </c>
      <c r="D36" s="541">
        <v>358353</v>
      </c>
      <c r="E36" s="110"/>
      <c r="F36" s="110">
        <f>B36-'1'!B37</f>
        <v>0</v>
      </c>
      <c r="G36" s="110"/>
      <c r="H36" s="110"/>
      <c r="L36" s="144"/>
    </row>
    <row r="37" spans="1:12" ht="21" customHeight="1" thickBot="1">
      <c r="A37" s="6" t="s">
        <v>8</v>
      </c>
      <c r="B37" s="751">
        <f t="shared" si="1"/>
        <v>239892</v>
      </c>
      <c r="C37" s="540">
        <v>51492</v>
      </c>
      <c r="D37" s="541">
        <v>188400</v>
      </c>
      <c r="E37" s="110"/>
      <c r="F37" s="110">
        <f>B37-'1'!B38</f>
        <v>0</v>
      </c>
      <c r="G37" s="110"/>
      <c r="H37" s="110"/>
      <c r="L37" s="144"/>
    </row>
    <row r="38" spans="1:12" ht="21" customHeight="1" thickBot="1">
      <c r="A38" s="6" t="s">
        <v>9</v>
      </c>
      <c r="B38" s="751">
        <f t="shared" si="1"/>
        <v>702852</v>
      </c>
      <c r="C38" s="540">
        <v>162609</v>
      </c>
      <c r="D38" s="541">
        <v>540243</v>
      </c>
      <c r="E38" s="110"/>
      <c r="F38" s="110">
        <f>B38-'1'!B39</f>
        <v>0</v>
      </c>
      <c r="G38" s="110"/>
      <c r="H38" s="110"/>
      <c r="L38" s="144"/>
    </row>
    <row r="39" spans="1:12" ht="21" customHeight="1" thickBot="1">
      <c r="A39" s="6" t="s">
        <v>58</v>
      </c>
      <c r="B39" s="751">
        <f t="shared" si="1"/>
        <v>358893</v>
      </c>
      <c r="C39" s="540">
        <v>72547</v>
      </c>
      <c r="D39" s="541">
        <v>286346</v>
      </c>
      <c r="E39" s="110"/>
      <c r="F39" s="110">
        <f>B39-'1'!B40</f>
        <v>0</v>
      </c>
      <c r="G39" s="110"/>
      <c r="H39" s="110"/>
    </row>
    <row r="40" spans="1:12" ht="21" customHeight="1" thickBot="1">
      <c r="A40" s="6" t="s">
        <v>10</v>
      </c>
      <c r="B40" s="751">
        <f t="shared" si="1"/>
        <v>359787</v>
      </c>
      <c r="C40" s="540">
        <v>64420</v>
      </c>
      <c r="D40" s="541">
        <v>295367</v>
      </c>
      <c r="E40" s="110"/>
      <c r="F40" s="110">
        <f>B40-'1'!B41</f>
        <v>0</v>
      </c>
      <c r="G40" s="110"/>
      <c r="H40" s="110"/>
    </row>
    <row r="41" spans="1:12" ht="21" customHeight="1" thickBot="1">
      <c r="A41" s="6" t="s">
        <v>11</v>
      </c>
      <c r="B41" s="751">
        <f t="shared" si="1"/>
        <v>271478</v>
      </c>
      <c r="C41" s="540">
        <v>55763</v>
      </c>
      <c r="D41" s="541">
        <v>215715</v>
      </c>
      <c r="E41" s="110"/>
      <c r="F41" s="110">
        <f>B41-'1'!B42</f>
        <v>0</v>
      </c>
      <c r="G41" s="110"/>
      <c r="H41" s="110"/>
    </row>
    <row r="42" spans="1:12" ht="21" customHeight="1" thickBot="1">
      <c r="A42" s="6" t="s">
        <v>59</v>
      </c>
      <c r="B42" s="751">
        <f t="shared" si="1"/>
        <v>368670</v>
      </c>
      <c r="C42" s="540">
        <v>76683</v>
      </c>
      <c r="D42" s="541">
        <v>291987</v>
      </c>
      <c r="E42" s="110"/>
      <c r="F42" s="110">
        <f>B42-'1'!B43</f>
        <v>0</v>
      </c>
      <c r="G42" s="110"/>
      <c r="H42" s="110"/>
    </row>
    <row r="43" spans="1:12">
      <c r="A43" s="901"/>
      <c r="B43" s="902"/>
      <c r="C43" s="902"/>
      <c r="D43" s="902"/>
      <c r="E43" s="110"/>
      <c r="F43" s="110"/>
      <c r="G43" s="110"/>
      <c r="H43" s="110"/>
    </row>
    <row r="44" spans="1:12">
      <c r="B44" s="110"/>
      <c r="C44" s="110"/>
      <c r="D44" s="110"/>
      <c r="E44" s="110"/>
      <c r="F44" s="110"/>
      <c r="G44" s="110"/>
      <c r="H44" s="110"/>
    </row>
    <row r="45" spans="1:12">
      <c r="B45" s="110"/>
      <c r="C45" s="110"/>
      <c r="D45" s="110"/>
      <c r="E45" s="110"/>
      <c r="F45" s="110"/>
      <c r="G45" s="110"/>
      <c r="H45" s="110"/>
    </row>
    <row r="46" spans="1:12">
      <c r="B46" s="110"/>
      <c r="C46" s="110"/>
      <c r="D46" s="110"/>
      <c r="E46" s="110"/>
      <c r="F46" s="110"/>
      <c r="G46" s="110"/>
      <c r="H46" s="110"/>
    </row>
    <row r="47" spans="1:12">
      <c r="B47" s="110"/>
      <c r="C47" s="110"/>
      <c r="D47" s="110"/>
      <c r="E47" s="110"/>
      <c r="F47" s="110"/>
      <c r="G47" s="110"/>
      <c r="H47" s="110"/>
    </row>
    <row r="48" spans="1:12">
      <c r="B48" s="110"/>
      <c r="C48" s="110"/>
      <c r="D48" s="110"/>
      <c r="E48" s="110"/>
      <c r="F48" s="110"/>
      <c r="G48" s="110"/>
      <c r="H48" s="110"/>
    </row>
    <row r="49" spans="2:8">
      <c r="B49" s="110"/>
      <c r="C49" s="110"/>
      <c r="D49" s="110"/>
      <c r="E49" s="110"/>
      <c r="F49" s="110"/>
      <c r="G49" s="110"/>
      <c r="H49" s="110"/>
    </row>
    <row r="50" spans="2:8">
      <c r="B50" s="110"/>
      <c r="C50" s="110"/>
      <c r="D50" s="110"/>
      <c r="E50" s="110"/>
      <c r="F50" s="110"/>
      <c r="G50" s="110"/>
      <c r="H50" s="110"/>
    </row>
    <row r="51" spans="2:8">
      <c r="B51" s="110"/>
      <c r="C51" s="110"/>
      <c r="D51" s="110"/>
      <c r="E51" s="110"/>
      <c r="F51" s="110"/>
      <c r="G51" s="110"/>
      <c r="H51" s="110"/>
    </row>
    <row r="52" spans="2:8">
      <c r="B52" s="110"/>
      <c r="C52" s="110"/>
      <c r="D52" s="110"/>
      <c r="E52" s="110"/>
      <c r="F52" s="110"/>
      <c r="G52" s="110"/>
      <c r="H52" s="110"/>
    </row>
  </sheetData>
  <mergeCells count="2">
    <mergeCell ref="A1:D1"/>
    <mergeCell ref="A43:D43"/>
  </mergeCells>
  <printOptions horizontalCentered="1" verticalCentered="1"/>
  <pageMargins left="0.39370078740157499" right="0.39370078740157499" top="0.45" bottom="0.55000000000000004" header="0" footer="0"/>
  <pageSetup paperSize="9" scale="86"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5176D-3D4E-4B0C-AABA-DBCD70494761}">
  <sheetPr>
    <tabColor theme="7" tint="0.39997558519241921"/>
    <pageSetUpPr fitToPage="1"/>
  </sheetPr>
  <dimension ref="A1:L52"/>
  <sheetViews>
    <sheetView rightToLeft="1" view="pageBreakPreview" zoomScaleSheetLayoutView="100" workbookViewId="0">
      <selection activeCell="M14" sqref="M14"/>
    </sheetView>
  </sheetViews>
  <sheetFormatPr defaultRowHeight="15.75"/>
  <cols>
    <col min="1" max="1" width="23.7109375" style="17" customWidth="1"/>
    <col min="2" max="4" width="23.7109375" style="23" customWidth="1"/>
    <col min="5" max="256" width="9.140625" style="17"/>
    <col min="257" max="260" width="23.7109375" style="17" customWidth="1"/>
    <col min="261" max="512" width="9.140625" style="17"/>
    <col min="513" max="516" width="23.7109375" style="17" customWidth="1"/>
    <col min="517" max="768" width="9.140625" style="17"/>
    <col min="769" max="772" width="23.7109375" style="17" customWidth="1"/>
    <col min="773" max="1024" width="9.140625" style="17"/>
    <col min="1025" max="1028" width="23.7109375" style="17" customWidth="1"/>
    <col min="1029" max="1280" width="9.140625" style="17"/>
    <col min="1281" max="1284" width="23.7109375" style="17" customWidth="1"/>
    <col min="1285" max="1536" width="9.140625" style="17"/>
    <col min="1537" max="1540" width="23.7109375" style="17" customWidth="1"/>
    <col min="1541" max="1792" width="9.140625" style="17"/>
    <col min="1793" max="1796" width="23.7109375" style="17" customWidth="1"/>
    <col min="1797" max="2048" width="9.140625" style="17"/>
    <col min="2049" max="2052" width="23.7109375" style="17" customWidth="1"/>
    <col min="2053" max="2304" width="9.140625" style="17"/>
    <col min="2305" max="2308" width="23.7109375" style="17" customWidth="1"/>
    <col min="2309" max="2560" width="9.140625" style="17"/>
    <col min="2561" max="2564" width="23.7109375" style="17" customWidth="1"/>
    <col min="2565" max="2816" width="9.140625" style="17"/>
    <col min="2817" max="2820" width="23.7109375" style="17" customWidth="1"/>
    <col min="2821" max="3072" width="9.140625" style="17"/>
    <col min="3073" max="3076" width="23.7109375" style="17" customWidth="1"/>
    <col min="3077" max="3328" width="9.140625" style="17"/>
    <col min="3329" max="3332" width="23.7109375" style="17" customWidth="1"/>
    <col min="3333" max="3584" width="9.140625" style="17"/>
    <col min="3585" max="3588" width="23.7109375" style="17" customWidth="1"/>
    <col min="3589" max="3840" width="9.140625" style="17"/>
    <col min="3841" max="3844" width="23.7109375" style="17" customWidth="1"/>
    <col min="3845" max="4096" width="9.140625" style="17"/>
    <col min="4097" max="4100" width="23.7109375" style="17" customWidth="1"/>
    <col min="4101" max="4352" width="9.140625" style="17"/>
    <col min="4353" max="4356" width="23.7109375" style="17" customWidth="1"/>
    <col min="4357" max="4608" width="9.140625" style="17"/>
    <col min="4609" max="4612" width="23.7109375" style="17" customWidth="1"/>
    <col min="4613" max="4864" width="9.140625" style="17"/>
    <col min="4865" max="4868" width="23.7109375" style="17" customWidth="1"/>
    <col min="4869" max="5120" width="9.140625" style="17"/>
    <col min="5121" max="5124" width="23.7109375" style="17" customWidth="1"/>
    <col min="5125" max="5376" width="9.140625" style="17"/>
    <col min="5377" max="5380" width="23.7109375" style="17" customWidth="1"/>
    <col min="5381" max="5632" width="9.140625" style="17"/>
    <col min="5633" max="5636" width="23.7109375" style="17" customWidth="1"/>
    <col min="5637" max="5888" width="9.140625" style="17"/>
    <col min="5889" max="5892" width="23.7109375" style="17" customWidth="1"/>
    <col min="5893" max="6144" width="9.140625" style="17"/>
    <col min="6145" max="6148" width="23.7109375" style="17" customWidth="1"/>
    <col min="6149" max="6400" width="9.140625" style="17"/>
    <col min="6401" max="6404" width="23.7109375" style="17" customWidth="1"/>
    <col min="6405" max="6656" width="9.140625" style="17"/>
    <col min="6657" max="6660" width="23.7109375" style="17" customWidth="1"/>
    <col min="6661" max="6912" width="9.140625" style="17"/>
    <col min="6913" max="6916" width="23.7109375" style="17" customWidth="1"/>
    <col min="6917" max="7168" width="9.140625" style="17"/>
    <col min="7169" max="7172" width="23.7109375" style="17" customWidth="1"/>
    <col min="7173" max="7424" width="9.140625" style="17"/>
    <col min="7425" max="7428" width="23.7109375" style="17" customWidth="1"/>
    <col min="7429" max="7680" width="9.140625" style="17"/>
    <col min="7681" max="7684" width="23.7109375" style="17" customWidth="1"/>
    <col min="7685" max="7936" width="9.140625" style="17"/>
    <col min="7937" max="7940" width="23.7109375" style="17" customWidth="1"/>
    <col min="7941" max="8192" width="9.140625" style="17"/>
    <col min="8193" max="8196" width="23.7109375" style="17" customWidth="1"/>
    <col min="8197" max="8448" width="9.140625" style="17"/>
    <col min="8449" max="8452" width="23.7109375" style="17" customWidth="1"/>
    <col min="8453" max="8704" width="9.140625" style="17"/>
    <col min="8705" max="8708" width="23.7109375" style="17" customWidth="1"/>
    <col min="8709" max="8960" width="9.140625" style="17"/>
    <col min="8961" max="8964" width="23.7109375" style="17" customWidth="1"/>
    <col min="8965" max="9216" width="9.140625" style="17"/>
    <col min="9217" max="9220" width="23.7109375" style="17" customWidth="1"/>
    <col min="9221" max="9472" width="9.140625" style="17"/>
    <col min="9473" max="9476" width="23.7109375" style="17" customWidth="1"/>
    <col min="9477" max="9728" width="9.140625" style="17"/>
    <col min="9729" max="9732" width="23.7109375" style="17" customWidth="1"/>
    <col min="9733" max="9984" width="9.140625" style="17"/>
    <col min="9985" max="9988" width="23.7109375" style="17" customWidth="1"/>
    <col min="9989" max="10240" width="9.140625" style="17"/>
    <col min="10241" max="10244" width="23.7109375" style="17" customWidth="1"/>
    <col min="10245" max="10496" width="9.140625" style="17"/>
    <col min="10497" max="10500" width="23.7109375" style="17" customWidth="1"/>
    <col min="10501" max="10752" width="9.140625" style="17"/>
    <col min="10753" max="10756" width="23.7109375" style="17" customWidth="1"/>
    <col min="10757" max="11008" width="9.140625" style="17"/>
    <col min="11009" max="11012" width="23.7109375" style="17" customWidth="1"/>
    <col min="11013" max="11264" width="9.140625" style="17"/>
    <col min="11265" max="11268" width="23.7109375" style="17" customWidth="1"/>
    <col min="11269" max="11520" width="9.140625" style="17"/>
    <col min="11521" max="11524" width="23.7109375" style="17" customWidth="1"/>
    <col min="11525" max="11776" width="9.140625" style="17"/>
    <col min="11777" max="11780" width="23.7109375" style="17" customWidth="1"/>
    <col min="11781" max="12032" width="9.140625" style="17"/>
    <col min="12033" max="12036" width="23.7109375" style="17" customWidth="1"/>
    <col min="12037" max="12288" width="9.140625" style="17"/>
    <col min="12289" max="12292" width="23.7109375" style="17" customWidth="1"/>
    <col min="12293" max="12544" width="9.140625" style="17"/>
    <col min="12545" max="12548" width="23.7109375" style="17" customWidth="1"/>
    <col min="12549" max="12800" width="9.140625" style="17"/>
    <col min="12801" max="12804" width="23.7109375" style="17" customWidth="1"/>
    <col min="12805" max="13056" width="9.140625" style="17"/>
    <col min="13057" max="13060" width="23.7109375" style="17" customWidth="1"/>
    <col min="13061" max="13312" width="9.140625" style="17"/>
    <col min="13313" max="13316" width="23.7109375" style="17" customWidth="1"/>
    <col min="13317" max="13568" width="9.140625" style="17"/>
    <col min="13569" max="13572" width="23.7109375" style="17" customWidth="1"/>
    <col min="13573" max="13824" width="9.140625" style="17"/>
    <col min="13825" max="13828" width="23.7109375" style="17" customWidth="1"/>
    <col min="13829" max="14080" width="9.140625" style="17"/>
    <col min="14081" max="14084" width="23.7109375" style="17" customWidth="1"/>
    <col min="14085" max="14336" width="9.140625" style="17"/>
    <col min="14337" max="14340" width="23.7109375" style="17" customWidth="1"/>
    <col min="14341" max="14592" width="9.140625" style="17"/>
    <col min="14593" max="14596" width="23.7109375" style="17" customWidth="1"/>
    <col min="14597" max="14848" width="9.140625" style="17"/>
    <col min="14849" max="14852" width="23.7109375" style="17" customWidth="1"/>
    <col min="14853" max="15104" width="9.140625" style="17"/>
    <col min="15105" max="15108" width="23.7109375" style="17" customWidth="1"/>
    <col min="15109" max="15360" width="9.140625" style="17"/>
    <col min="15361" max="15364" width="23.7109375" style="17" customWidth="1"/>
    <col min="15365" max="15616" width="9.140625" style="17"/>
    <col min="15617" max="15620" width="23.7109375" style="17" customWidth="1"/>
    <col min="15621" max="15872" width="9.140625" style="17"/>
    <col min="15873" max="15876" width="23.7109375" style="17" customWidth="1"/>
    <col min="15877" max="16128" width="9.140625" style="17"/>
    <col min="16129" max="16132" width="23.7109375" style="17" customWidth="1"/>
    <col min="16133" max="16384" width="9.140625" style="17"/>
  </cols>
  <sheetData>
    <row r="1" spans="1:12" ht="33.75" customHeight="1" thickBot="1">
      <c r="A1" s="861" t="s">
        <v>300</v>
      </c>
      <c r="B1" s="861"/>
      <c r="C1" s="861"/>
      <c r="D1" s="861"/>
      <c r="E1" s="15"/>
      <c r="F1" s="15"/>
    </row>
    <row r="2" spans="1:12" ht="48" customHeight="1" thickBot="1">
      <c r="A2" s="53" t="s">
        <v>68</v>
      </c>
      <c r="B2" s="22" t="s">
        <v>40</v>
      </c>
      <c r="C2" s="22" t="s">
        <v>103</v>
      </c>
      <c r="D2" s="22" t="s">
        <v>105</v>
      </c>
    </row>
    <row r="3" spans="1:12" ht="21" customHeight="1">
      <c r="A3" s="2">
        <v>1396</v>
      </c>
      <c r="B3" s="153">
        <v>9608020</v>
      </c>
      <c r="C3" s="153">
        <v>1868430</v>
      </c>
      <c r="D3" s="153">
        <v>7739590</v>
      </c>
    </row>
    <row r="4" spans="1:12" ht="21" customHeight="1">
      <c r="A4" s="2">
        <v>1397</v>
      </c>
      <c r="B4" s="153">
        <v>9605188</v>
      </c>
      <c r="C4" s="153">
        <v>1896280</v>
      </c>
      <c r="D4" s="153">
        <v>7708908</v>
      </c>
      <c r="E4" s="110"/>
      <c r="F4" s="110"/>
      <c r="G4" s="110"/>
      <c r="H4" s="110"/>
      <c r="L4" s="144"/>
    </row>
    <row r="5" spans="1:12" ht="21" customHeight="1">
      <c r="A5" s="2">
        <v>1398</v>
      </c>
      <c r="B5" s="153">
        <v>9926267</v>
      </c>
      <c r="C5" s="153">
        <v>1980162</v>
      </c>
      <c r="D5" s="153">
        <v>7946105</v>
      </c>
      <c r="E5" s="110"/>
      <c r="F5" s="110"/>
      <c r="G5" s="110"/>
      <c r="H5" s="110"/>
      <c r="L5" s="144"/>
    </row>
    <row r="6" spans="1:12" ht="21" customHeight="1">
      <c r="A6" s="2">
        <v>1399</v>
      </c>
      <c r="B6" s="153">
        <v>10078073</v>
      </c>
      <c r="C6" s="153">
        <v>2009639</v>
      </c>
      <c r="D6" s="153">
        <v>8068434</v>
      </c>
      <c r="E6" s="110"/>
      <c r="F6" s="110"/>
      <c r="G6" s="110"/>
      <c r="H6" s="110"/>
      <c r="L6" s="144"/>
    </row>
    <row r="7" spans="1:12" ht="21" customHeight="1">
      <c r="A7" s="2">
        <v>1400</v>
      </c>
      <c r="B7" s="153">
        <v>10446759</v>
      </c>
      <c r="C7" s="153">
        <v>2195875</v>
      </c>
      <c r="D7" s="153">
        <v>8250884</v>
      </c>
      <c r="E7" s="110"/>
      <c r="F7" s="110"/>
      <c r="G7" s="110"/>
      <c r="H7" s="110"/>
      <c r="L7" s="144"/>
    </row>
    <row r="8" spans="1:12" ht="21" customHeight="1">
      <c r="A8" s="2">
        <v>1401</v>
      </c>
      <c r="B8" s="153">
        <v>10777569</v>
      </c>
      <c r="C8" s="153">
        <v>2347545</v>
      </c>
      <c r="D8" s="153">
        <v>8430024</v>
      </c>
      <c r="E8" s="110"/>
      <c r="F8" s="110"/>
      <c r="G8" s="110"/>
      <c r="H8" s="110"/>
      <c r="L8" s="144"/>
    </row>
    <row r="9" spans="1:12" ht="21" customHeight="1" thickBot="1">
      <c r="A9" s="2">
        <v>1402</v>
      </c>
      <c r="B9" s="153">
        <f>SUM(B10:B42)</f>
        <v>11380680</v>
      </c>
      <c r="C9" s="153">
        <f t="shared" ref="C9:D9" si="0">SUM(C10:C42)</f>
        <v>2586501</v>
      </c>
      <c r="D9" s="153">
        <f t="shared" si="0"/>
        <v>8794179</v>
      </c>
      <c r="E9" s="110"/>
      <c r="F9" s="110"/>
      <c r="G9" s="110"/>
      <c r="H9" s="110"/>
      <c r="L9" s="144"/>
    </row>
    <row r="10" spans="1:12" ht="21" customHeight="1" thickBot="1">
      <c r="A10" s="5" t="s">
        <v>41</v>
      </c>
      <c r="B10" s="751">
        <f>C10+D10</f>
        <v>474839</v>
      </c>
      <c r="C10" s="540">
        <v>95835</v>
      </c>
      <c r="D10" s="541">
        <v>379004</v>
      </c>
      <c r="E10" s="110"/>
      <c r="F10" s="110">
        <f>B10-'2'!C10</f>
        <v>0</v>
      </c>
      <c r="G10" s="110"/>
      <c r="H10" s="110"/>
      <c r="L10" s="144"/>
    </row>
    <row r="11" spans="1:12" ht="21" customHeight="1" thickBot="1">
      <c r="A11" s="6" t="s">
        <v>42</v>
      </c>
      <c r="B11" s="751">
        <f t="shared" ref="B11:B42" si="1">C11+D11</f>
        <v>244490</v>
      </c>
      <c r="C11" s="540">
        <v>55102</v>
      </c>
      <c r="D11" s="541">
        <v>189388</v>
      </c>
      <c r="E11" s="110"/>
      <c r="F11" s="110">
        <f>B11-'2'!C11</f>
        <v>0</v>
      </c>
      <c r="G11" s="110"/>
      <c r="H11" s="110"/>
      <c r="L11" s="144"/>
    </row>
    <row r="12" spans="1:12" ht="21" customHeight="1" thickBot="1">
      <c r="A12" s="6" t="s">
        <v>43</v>
      </c>
      <c r="B12" s="751">
        <f t="shared" si="1"/>
        <v>124173</v>
      </c>
      <c r="C12" s="540">
        <v>22910</v>
      </c>
      <c r="D12" s="541">
        <v>101263</v>
      </c>
      <c r="E12" s="110"/>
      <c r="F12" s="110">
        <f>B12-'2'!C12</f>
        <v>0</v>
      </c>
      <c r="G12" s="110"/>
      <c r="H12" s="110"/>
      <c r="L12" s="144"/>
    </row>
    <row r="13" spans="1:12" ht="21" customHeight="1" thickBot="1">
      <c r="A13" s="6" t="s">
        <v>0</v>
      </c>
      <c r="B13" s="751">
        <f t="shared" si="1"/>
        <v>868381</v>
      </c>
      <c r="C13" s="540">
        <v>188880</v>
      </c>
      <c r="D13" s="541">
        <v>679501</v>
      </c>
      <c r="E13" s="110"/>
      <c r="F13" s="110">
        <f>B13-'2'!C13</f>
        <v>0</v>
      </c>
      <c r="G13" s="110"/>
      <c r="H13" s="110"/>
      <c r="L13" s="144"/>
    </row>
    <row r="14" spans="1:12" ht="21" customHeight="1" thickBot="1">
      <c r="A14" s="6" t="s">
        <v>33</v>
      </c>
      <c r="B14" s="751">
        <f t="shared" si="1"/>
        <v>375680</v>
      </c>
      <c r="C14" s="540">
        <v>104564</v>
      </c>
      <c r="D14" s="541">
        <v>271116</v>
      </c>
      <c r="E14" s="110"/>
      <c r="F14" s="110">
        <f>B14-'2'!C14</f>
        <v>0</v>
      </c>
      <c r="G14" s="110"/>
      <c r="H14" s="110"/>
      <c r="L14" s="144"/>
    </row>
    <row r="15" spans="1:12" ht="21" customHeight="1" thickBot="1">
      <c r="A15" s="6" t="s">
        <v>44</v>
      </c>
      <c r="B15" s="751">
        <f t="shared" si="1"/>
        <v>80292</v>
      </c>
      <c r="C15" s="540">
        <v>14762</v>
      </c>
      <c r="D15" s="541">
        <v>65530</v>
      </c>
      <c r="E15" s="110"/>
      <c r="F15" s="110">
        <f>B15-'2'!C15</f>
        <v>0</v>
      </c>
      <c r="G15" s="110"/>
      <c r="H15" s="110"/>
      <c r="L15" s="144"/>
    </row>
    <row r="16" spans="1:12" ht="21" customHeight="1" thickBot="1">
      <c r="A16" s="6" t="s">
        <v>1</v>
      </c>
      <c r="B16" s="751">
        <f t="shared" si="1"/>
        <v>304022</v>
      </c>
      <c r="C16" s="540">
        <v>34029</v>
      </c>
      <c r="D16" s="541">
        <v>269993</v>
      </c>
      <c r="E16" s="110"/>
      <c r="F16" s="110">
        <f>B16-'2'!C16</f>
        <v>0</v>
      </c>
      <c r="G16" s="110"/>
      <c r="H16" s="110"/>
      <c r="L16" s="144"/>
    </row>
    <row r="17" spans="1:12" ht="21" customHeight="1" thickBot="1">
      <c r="A17" s="6" t="s">
        <v>45</v>
      </c>
      <c r="B17" s="751">
        <f t="shared" si="1"/>
        <v>94383</v>
      </c>
      <c r="C17" s="540">
        <v>23342</v>
      </c>
      <c r="D17" s="541">
        <v>71041</v>
      </c>
      <c r="E17" s="110"/>
      <c r="F17" s="110">
        <f>B17-'2'!C17</f>
        <v>0</v>
      </c>
      <c r="G17" s="110"/>
      <c r="H17" s="110"/>
      <c r="L17" s="144"/>
    </row>
    <row r="18" spans="1:12" ht="21" customHeight="1" thickBot="1">
      <c r="A18" s="6" t="s">
        <v>46</v>
      </c>
      <c r="B18" s="751">
        <f t="shared" si="1"/>
        <v>97058</v>
      </c>
      <c r="C18" s="540">
        <v>17635</v>
      </c>
      <c r="D18" s="541">
        <v>79423</v>
      </c>
      <c r="E18" s="110"/>
      <c r="F18" s="110">
        <f>B18-'2'!C18</f>
        <v>0</v>
      </c>
      <c r="G18" s="110"/>
      <c r="H18" s="110"/>
      <c r="L18" s="144"/>
    </row>
    <row r="19" spans="1:12" ht="21" customHeight="1" thickBot="1">
      <c r="A19" s="6" t="s">
        <v>47</v>
      </c>
      <c r="B19" s="751">
        <f t="shared" si="1"/>
        <v>735174</v>
      </c>
      <c r="C19" s="540">
        <v>172026</v>
      </c>
      <c r="D19" s="541">
        <v>563148</v>
      </c>
      <c r="E19" s="110"/>
      <c r="F19" s="110">
        <f>B19-'2'!C19</f>
        <v>0</v>
      </c>
      <c r="G19" s="110"/>
      <c r="H19" s="110"/>
      <c r="L19" s="144"/>
    </row>
    <row r="20" spans="1:12" ht="21" customHeight="1" thickBot="1">
      <c r="A20" s="6" t="s">
        <v>28</v>
      </c>
      <c r="B20" s="751">
        <f t="shared" si="1"/>
        <v>75757</v>
      </c>
      <c r="C20" s="540">
        <v>18706</v>
      </c>
      <c r="D20" s="541">
        <v>57051</v>
      </c>
      <c r="E20" s="110"/>
      <c r="F20" s="110">
        <f>B20-'2'!C20</f>
        <v>0</v>
      </c>
      <c r="G20" s="110"/>
      <c r="H20" s="110"/>
      <c r="L20" s="144"/>
    </row>
    <row r="21" spans="1:12" ht="21" customHeight="1" thickBot="1">
      <c r="A21" s="6" t="s">
        <v>2</v>
      </c>
      <c r="B21" s="751">
        <f t="shared" si="1"/>
        <v>748750</v>
      </c>
      <c r="C21" s="540">
        <v>113697</v>
      </c>
      <c r="D21" s="541">
        <v>635053</v>
      </c>
      <c r="E21" s="110"/>
      <c r="F21" s="110">
        <f>B21-'2'!C21</f>
        <v>0</v>
      </c>
      <c r="G21" s="110"/>
      <c r="H21" s="110"/>
      <c r="L21" s="144"/>
    </row>
    <row r="22" spans="1:12" ht="21" customHeight="1" thickBot="1">
      <c r="A22" s="6" t="s">
        <v>3</v>
      </c>
      <c r="B22" s="751">
        <f t="shared" si="1"/>
        <v>135411</v>
      </c>
      <c r="C22" s="540">
        <v>28352</v>
      </c>
      <c r="D22" s="541">
        <v>107059</v>
      </c>
      <c r="E22" s="110"/>
      <c r="F22" s="110">
        <f>B22-'2'!C22</f>
        <v>0</v>
      </c>
      <c r="G22" s="110"/>
      <c r="H22" s="110"/>
      <c r="L22" s="144"/>
    </row>
    <row r="23" spans="1:12" ht="21" customHeight="1" thickBot="1">
      <c r="A23" s="6" t="s">
        <v>4</v>
      </c>
      <c r="B23" s="751">
        <f t="shared" si="1"/>
        <v>137679</v>
      </c>
      <c r="C23" s="540">
        <v>29846</v>
      </c>
      <c r="D23" s="541">
        <v>107833</v>
      </c>
      <c r="E23" s="110"/>
      <c r="F23" s="110">
        <f>B23-'2'!C23</f>
        <v>0</v>
      </c>
      <c r="G23" s="110"/>
      <c r="H23" s="110"/>
      <c r="L23" s="144"/>
    </row>
    <row r="24" spans="1:12" ht="21" customHeight="1" thickBot="1">
      <c r="A24" s="6" t="s">
        <v>48</v>
      </c>
      <c r="B24" s="751">
        <f t="shared" si="1"/>
        <v>196690</v>
      </c>
      <c r="C24" s="540">
        <v>42844</v>
      </c>
      <c r="D24" s="541">
        <v>153846</v>
      </c>
      <c r="E24" s="110"/>
      <c r="F24" s="110">
        <f>B24-'2'!C24</f>
        <v>0</v>
      </c>
      <c r="G24" s="110"/>
      <c r="H24" s="110"/>
      <c r="L24" s="144"/>
    </row>
    <row r="25" spans="1:12" ht="21" customHeight="1" thickBot="1">
      <c r="A25" s="6" t="s">
        <v>49</v>
      </c>
      <c r="B25" s="751">
        <f t="shared" si="1"/>
        <v>1143541</v>
      </c>
      <c r="C25" s="540">
        <v>325186</v>
      </c>
      <c r="D25" s="541">
        <v>818355</v>
      </c>
      <c r="E25" s="110"/>
      <c r="F25" s="110">
        <f>B25-'2'!C25</f>
        <v>0</v>
      </c>
      <c r="G25" s="110"/>
      <c r="H25" s="110"/>
      <c r="L25" s="144"/>
    </row>
    <row r="26" spans="1:12" ht="21" customHeight="1" thickBot="1">
      <c r="A26" s="6" t="s">
        <v>50</v>
      </c>
      <c r="B26" s="751">
        <f t="shared" si="1"/>
        <v>541623</v>
      </c>
      <c r="C26" s="540">
        <v>116357</v>
      </c>
      <c r="D26" s="541">
        <v>425266</v>
      </c>
      <c r="E26" s="110"/>
      <c r="F26" s="110">
        <f>B26-'2'!C26</f>
        <v>0</v>
      </c>
      <c r="G26" s="110"/>
      <c r="H26" s="110"/>
      <c r="L26" s="144"/>
    </row>
    <row r="27" spans="1:12" ht="21" customHeight="1" thickBot="1">
      <c r="A27" s="6" t="s">
        <v>51</v>
      </c>
      <c r="B27" s="751">
        <f t="shared" si="1"/>
        <v>1284140</v>
      </c>
      <c r="C27" s="540">
        <v>369197</v>
      </c>
      <c r="D27" s="541">
        <v>914943</v>
      </c>
      <c r="E27" s="110"/>
      <c r="F27" s="110">
        <f>B27-'2'!C27</f>
        <v>0</v>
      </c>
      <c r="G27" s="110"/>
      <c r="H27" s="110"/>
      <c r="L27" s="144"/>
    </row>
    <row r="28" spans="1:12" ht="21" customHeight="1" thickBot="1">
      <c r="A28" s="6" t="s">
        <v>5</v>
      </c>
      <c r="B28" s="751">
        <f t="shared" si="1"/>
        <v>525870</v>
      </c>
      <c r="C28" s="540">
        <v>135561</v>
      </c>
      <c r="D28" s="541">
        <v>390309</v>
      </c>
      <c r="E28" s="110"/>
      <c r="F28" s="110">
        <f>B28-'2'!C28</f>
        <v>0</v>
      </c>
      <c r="G28" s="110"/>
      <c r="H28" s="110"/>
      <c r="L28" s="144"/>
    </row>
    <row r="29" spans="1:12" ht="21" customHeight="1" thickBot="1">
      <c r="A29" s="6" t="s">
        <v>52</v>
      </c>
      <c r="B29" s="751">
        <f t="shared" si="1"/>
        <v>197907</v>
      </c>
      <c r="C29" s="540">
        <v>40272</v>
      </c>
      <c r="D29" s="541">
        <v>157635</v>
      </c>
      <c r="E29" s="110"/>
      <c r="F29" s="110">
        <f>B29-'2'!C29</f>
        <v>0</v>
      </c>
      <c r="G29" s="110"/>
      <c r="H29" s="110"/>
      <c r="L29" s="144"/>
    </row>
    <row r="30" spans="1:12" ht="21" customHeight="1" thickBot="1">
      <c r="A30" s="6" t="s">
        <v>6</v>
      </c>
      <c r="B30" s="751">
        <f t="shared" si="1"/>
        <v>159445</v>
      </c>
      <c r="C30" s="540">
        <v>31797</v>
      </c>
      <c r="D30" s="541">
        <v>127648</v>
      </c>
      <c r="E30" s="110"/>
      <c r="F30" s="110">
        <f>B30-'2'!C30</f>
        <v>0</v>
      </c>
      <c r="G30" s="110"/>
      <c r="H30" s="110"/>
      <c r="L30" s="144"/>
    </row>
    <row r="31" spans="1:12" ht="21" customHeight="1" thickBot="1">
      <c r="A31" s="6" t="s">
        <v>53</v>
      </c>
      <c r="B31" s="751">
        <f t="shared" si="1"/>
        <v>125222</v>
      </c>
      <c r="C31" s="540">
        <v>28109</v>
      </c>
      <c r="D31" s="541">
        <v>97113</v>
      </c>
      <c r="E31" s="110"/>
      <c r="F31" s="110">
        <f>B31-'2'!C31</f>
        <v>0</v>
      </c>
      <c r="G31" s="110"/>
      <c r="H31" s="110"/>
      <c r="L31" s="144"/>
    </row>
    <row r="32" spans="1:12" ht="21" customHeight="1" thickBot="1">
      <c r="A32" s="6" t="s">
        <v>54</v>
      </c>
      <c r="B32" s="751">
        <f t="shared" si="1"/>
        <v>435422</v>
      </c>
      <c r="C32" s="540">
        <v>92483</v>
      </c>
      <c r="D32" s="541">
        <v>342939</v>
      </c>
      <c r="E32" s="110"/>
      <c r="F32" s="110">
        <f>B32-'2'!C32</f>
        <v>0</v>
      </c>
      <c r="G32" s="110"/>
      <c r="H32" s="110"/>
      <c r="L32" s="144"/>
    </row>
    <row r="33" spans="1:12" ht="21" customHeight="1" thickBot="1">
      <c r="A33" s="6" t="s">
        <v>55</v>
      </c>
      <c r="B33" s="751">
        <f t="shared" si="1"/>
        <v>157401</v>
      </c>
      <c r="C33" s="540">
        <v>32731</v>
      </c>
      <c r="D33" s="541">
        <v>124670</v>
      </c>
      <c r="E33" s="110"/>
      <c r="F33" s="110">
        <f>B33-'2'!C33</f>
        <v>0</v>
      </c>
      <c r="G33" s="110"/>
      <c r="H33" s="110"/>
      <c r="L33" s="144"/>
    </row>
    <row r="34" spans="1:12" ht="21" customHeight="1" thickBot="1">
      <c r="A34" s="6" t="s">
        <v>56</v>
      </c>
      <c r="B34" s="751">
        <f t="shared" si="1"/>
        <v>86030</v>
      </c>
      <c r="C34" s="540">
        <v>16127</v>
      </c>
      <c r="D34" s="541">
        <v>69903</v>
      </c>
      <c r="E34" s="110"/>
      <c r="F34" s="110">
        <f>B34-'2'!C34</f>
        <v>0</v>
      </c>
      <c r="G34" s="110"/>
      <c r="H34" s="110"/>
      <c r="L34" s="144"/>
    </row>
    <row r="35" spans="1:12" ht="21" customHeight="1" thickBot="1">
      <c r="A35" s="6" t="s">
        <v>7</v>
      </c>
      <c r="B35" s="751">
        <f t="shared" si="1"/>
        <v>192955</v>
      </c>
      <c r="C35" s="540">
        <v>44802</v>
      </c>
      <c r="D35" s="541">
        <v>148153</v>
      </c>
      <c r="E35" s="110"/>
      <c r="F35" s="110">
        <f>B35-'2'!C35</f>
        <v>0</v>
      </c>
      <c r="G35" s="110"/>
      <c r="H35" s="110"/>
      <c r="L35" s="144"/>
    </row>
    <row r="36" spans="1:12" ht="21" customHeight="1" thickBot="1">
      <c r="A36" s="6" t="s">
        <v>57</v>
      </c>
      <c r="B36" s="751">
        <f t="shared" si="1"/>
        <v>282831</v>
      </c>
      <c r="C36" s="540">
        <v>75878</v>
      </c>
      <c r="D36" s="541">
        <v>206953</v>
      </c>
      <c r="E36" s="110"/>
      <c r="F36" s="110">
        <f>B36-'2'!C36</f>
        <v>0</v>
      </c>
      <c r="G36" s="110"/>
      <c r="H36" s="110"/>
      <c r="L36" s="144"/>
    </row>
    <row r="37" spans="1:12" ht="21" customHeight="1" thickBot="1">
      <c r="A37" s="6" t="s">
        <v>8</v>
      </c>
      <c r="B37" s="751">
        <f t="shared" si="1"/>
        <v>138517</v>
      </c>
      <c r="C37" s="540">
        <v>31444</v>
      </c>
      <c r="D37" s="541">
        <v>107073</v>
      </c>
      <c r="E37" s="110"/>
      <c r="F37" s="110">
        <f>B37-'2'!C37</f>
        <v>0</v>
      </c>
      <c r="G37" s="110"/>
      <c r="H37" s="110"/>
      <c r="L37" s="144"/>
    </row>
    <row r="38" spans="1:12" ht="21" customHeight="1" thickBot="1">
      <c r="A38" s="6" t="s">
        <v>9</v>
      </c>
      <c r="B38" s="751">
        <f t="shared" si="1"/>
        <v>419879</v>
      </c>
      <c r="C38" s="540">
        <v>92636</v>
      </c>
      <c r="D38" s="541">
        <v>327243</v>
      </c>
      <c r="E38" s="110"/>
      <c r="F38" s="110">
        <f>B38-'2'!C38</f>
        <v>0</v>
      </c>
      <c r="G38" s="110"/>
      <c r="H38" s="110"/>
      <c r="L38" s="144"/>
    </row>
    <row r="39" spans="1:12" ht="21" customHeight="1" thickBot="1">
      <c r="A39" s="6" t="s">
        <v>58</v>
      </c>
      <c r="B39" s="751">
        <f t="shared" si="1"/>
        <v>249220</v>
      </c>
      <c r="C39" s="540">
        <v>47738</v>
      </c>
      <c r="D39" s="541">
        <v>201482</v>
      </c>
      <c r="E39" s="110"/>
      <c r="F39" s="110">
        <f>B39-'2'!C39</f>
        <v>0</v>
      </c>
      <c r="G39" s="110"/>
      <c r="H39" s="110"/>
    </row>
    <row r="40" spans="1:12" ht="21" customHeight="1" thickBot="1">
      <c r="A40" s="6" t="s">
        <v>10</v>
      </c>
      <c r="B40" s="751">
        <f t="shared" si="1"/>
        <v>312538</v>
      </c>
      <c r="C40" s="540">
        <v>52863</v>
      </c>
      <c r="D40" s="541">
        <v>259675</v>
      </c>
      <c r="E40" s="110"/>
      <c r="F40" s="110">
        <f>B40-'2'!C40</f>
        <v>0</v>
      </c>
      <c r="G40" s="110"/>
      <c r="H40" s="110"/>
    </row>
    <row r="41" spans="1:12" ht="21" customHeight="1" thickBot="1">
      <c r="A41" s="6" t="s">
        <v>11</v>
      </c>
      <c r="B41" s="751">
        <f t="shared" si="1"/>
        <v>147687</v>
      </c>
      <c r="C41" s="540">
        <v>31787</v>
      </c>
      <c r="D41" s="541">
        <v>115900</v>
      </c>
      <c r="E41" s="110"/>
      <c r="F41" s="110">
        <f>B41-'2'!C41</f>
        <v>0</v>
      </c>
      <c r="G41" s="110"/>
      <c r="H41" s="110"/>
    </row>
    <row r="42" spans="1:12" ht="21" customHeight="1" thickBot="1">
      <c r="A42" s="6" t="s">
        <v>59</v>
      </c>
      <c r="B42" s="751">
        <f t="shared" si="1"/>
        <v>287673</v>
      </c>
      <c r="C42" s="540">
        <v>59003</v>
      </c>
      <c r="D42" s="541">
        <v>228670</v>
      </c>
      <c r="E42" s="110"/>
      <c r="F42" s="110">
        <f>B42-'2'!C42</f>
        <v>0</v>
      </c>
      <c r="G42" s="110"/>
      <c r="H42" s="110"/>
    </row>
    <row r="43" spans="1:12" ht="21" customHeight="1">
      <c r="B43" s="110"/>
      <c r="C43" s="110"/>
      <c r="D43" s="110"/>
      <c r="E43" s="110"/>
      <c r="F43" s="110"/>
      <c r="G43" s="110"/>
      <c r="H43" s="110"/>
    </row>
    <row r="44" spans="1:12">
      <c r="B44" s="110"/>
      <c r="C44" s="110"/>
      <c r="D44" s="110"/>
      <c r="E44" s="110"/>
      <c r="F44" s="110"/>
      <c r="G44" s="110"/>
      <c r="H44" s="110"/>
    </row>
    <row r="45" spans="1:12">
      <c r="B45" s="110"/>
      <c r="C45" s="110"/>
      <c r="D45" s="110"/>
      <c r="E45" s="110"/>
      <c r="F45" s="110"/>
      <c r="G45" s="110"/>
      <c r="H45" s="110"/>
    </row>
    <row r="46" spans="1:12">
      <c r="B46" s="110"/>
      <c r="C46" s="110"/>
      <c r="D46" s="110"/>
      <c r="E46" s="110"/>
      <c r="F46" s="110"/>
      <c r="G46" s="110"/>
      <c r="H46" s="110"/>
    </row>
    <row r="47" spans="1:12">
      <c r="B47" s="110"/>
      <c r="C47" s="110"/>
      <c r="D47" s="110"/>
      <c r="E47" s="110"/>
      <c r="F47" s="110"/>
      <c r="G47" s="110"/>
      <c r="H47" s="110"/>
    </row>
    <row r="48" spans="1:12">
      <c r="B48" s="110"/>
      <c r="C48" s="110"/>
      <c r="D48" s="110"/>
      <c r="E48" s="110"/>
      <c r="F48" s="110"/>
      <c r="G48" s="110"/>
      <c r="H48" s="110"/>
    </row>
    <row r="49" spans="2:8">
      <c r="B49" s="110"/>
      <c r="C49" s="110"/>
      <c r="D49" s="110"/>
      <c r="E49" s="110"/>
      <c r="F49" s="110"/>
      <c r="G49" s="110"/>
      <c r="H49" s="110"/>
    </row>
    <row r="50" spans="2:8">
      <c r="B50" s="110"/>
      <c r="C50" s="110"/>
      <c r="D50" s="110"/>
      <c r="E50" s="110"/>
      <c r="F50" s="110"/>
      <c r="G50" s="110"/>
      <c r="H50" s="110"/>
    </row>
    <row r="51" spans="2:8">
      <c r="B51" s="110"/>
      <c r="C51" s="110"/>
      <c r="D51" s="110"/>
      <c r="E51" s="110"/>
      <c r="F51" s="110"/>
      <c r="G51" s="110"/>
      <c r="H51" s="110"/>
    </row>
    <row r="52" spans="2:8">
      <c r="B52" s="110"/>
      <c r="C52" s="110"/>
      <c r="D52" s="110"/>
      <c r="E52" s="110"/>
      <c r="F52" s="110"/>
      <c r="G52" s="110"/>
      <c r="H52" s="110"/>
    </row>
  </sheetData>
  <mergeCells count="1">
    <mergeCell ref="A1:D1"/>
  </mergeCells>
  <printOptions horizontalCentered="1" verticalCentered="1"/>
  <pageMargins left="0.39370078740157499" right="0.39370078740157499" top="0.45" bottom="0.55000000000000004" header="0" footer="0"/>
  <pageSetup paperSize="9" scale="85"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3812D-D2FC-400B-AC8E-E083E53E8BC3}">
  <sheetPr>
    <tabColor theme="7" tint="0.39997558519241921"/>
    <pageSetUpPr fitToPage="1"/>
  </sheetPr>
  <dimension ref="A1:L52"/>
  <sheetViews>
    <sheetView rightToLeft="1" view="pageBreakPreview" topLeftCell="A2" zoomScaleSheetLayoutView="100" workbookViewId="0">
      <selection activeCell="M14" sqref="M14"/>
    </sheetView>
  </sheetViews>
  <sheetFormatPr defaultColWidth="21.42578125" defaultRowHeight="12.75"/>
  <cols>
    <col min="1" max="4" width="23.7109375" customWidth="1"/>
    <col min="5" max="252" width="10.28515625" customWidth="1"/>
    <col min="257" max="260" width="23.7109375" customWidth="1"/>
    <col min="261" max="508" width="10.28515625" customWidth="1"/>
    <col min="513" max="516" width="23.7109375" customWidth="1"/>
    <col min="517" max="764" width="10.28515625" customWidth="1"/>
    <col min="769" max="772" width="23.7109375" customWidth="1"/>
    <col min="773" max="1020" width="10.28515625" customWidth="1"/>
    <col min="1025" max="1028" width="23.7109375" customWidth="1"/>
    <col min="1029" max="1276" width="10.28515625" customWidth="1"/>
    <col min="1281" max="1284" width="23.7109375" customWidth="1"/>
    <col min="1285" max="1532" width="10.28515625" customWidth="1"/>
    <col min="1537" max="1540" width="23.7109375" customWidth="1"/>
    <col min="1541" max="1788" width="10.28515625" customWidth="1"/>
    <col min="1793" max="1796" width="23.7109375" customWidth="1"/>
    <col min="1797" max="2044" width="10.28515625" customWidth="1"/>
    <col min="2049" max="2052" width="23.7109375" customWidth="1"/>
    <col min="2053" max="2300" width="10.28515625" customWidth="1"/>
    <col min="2305" max="2308" width="23.7109375" customWidth="1"/>
    <col min="2309" max="2556" width="10.28515625" customWidth="1"/>
    <col min="2561" max="2564" width="23.7109375" customWidth="1"/>
    <col min="2565" max="2812" width="10.28515625" customWidth="1"/>
    <col min="2817" max="2820" width="23.7109375" customWidth="1"/>
    <col min="2821" max="3068" width="10.28515625" customWidth="1"/>
    <col min="3073" max="3076" width="23.7109375" customWidth="1"/>
    <col min="3077" max="3324" width="10.28515625" customWidth="1"/>
    <col min="3329" max="3332" width="23.7109375" customWidth="1"/>
    <col min="3333" max="3580" width="10.28515625" customWidth="1"/>
    <col min="3585" max="3588" width="23.7109375" customWidth="1"/>
    <col min="3589" max="3836" width="10.28515625" customWidth="1"/>
    <col min="3841" max="3844" width="23.7109375" customWidth="1"/>
    <col min="3845" max="4092" width="10.28515625" customWidth="1"/>
    <col min="4097" max="4100" width="23.7109375" customWidth="1"/>
    <col min="4101" max="4348" width="10.28515625" customWidth="1"/>
    <col min="4353" max="4356" width="23.7109375" customWidth="1"/>
    <col min="4357" max="4604" width="10.28515625" customWidth="1"/>
    <col min="4609" max="4612" width="23.7109375" customWidth="1"/>
    <col min="4613" max="4860" width="10.28515625" customWidth="1"/>
    <col min="4865" max="4868" width="23.7109375" customWidth="1"/>
    <col min="4869" max="5116" width="10.28515625" customWidth="1"/>
    <col min="5121" max="5124" width="23.7109375" customWidth="1"/>
    <col min="5125" max="5372" width="10.28515625" customWidth="1"/>
    <col min="5377" max="5380" width="23.7109375" customWidth="1"/>
    <col min="5381" max="5628" width="10.28515625" customWidth="1"/>
    <col min="5633" max="5636" width="23.7109375" customWidth="1"/>
    <col min="5637" max="5884" width="10.28515625" customWidth="1"/>
    <col min="5889" max="5892" width="23.7109375" customWidth="1"/>
    <col min="5893" max="6140" width="10.28515625" customWidth="1"/>
    <col min="6145" max="6148" width="23.7109375" customWidth="1"/>
    <col min="6149" max="6396" width="10.28515625" customWidth="1"/>
    <col min="6401" max="6404" width="23.7109375" customWidth="1"/>
    <col min="6405" max="6652" width="10.28515625" customWidth="1"/>
    <col min="6657" max="6660" width="23.7109375" customWidth="1"/>
    <col min="6661" max="6908" width="10.28515625" customWidth="1"/>
    <col min="6913" max="6916" width="23.7109375" customWidth="1"/>
    <col min="6917" max="7164" width="10.28515625" customWidth="1"/>
    <col min="7169" max="7172" width="23.7109375" customWidth="1"/>
    <col min="7173" max="7420" width="10.28515625" customWidth="1"/>
    <col min="7425" max="7428" width="23.7109375" customWidth="1"/>
    <col min="7429" max="7676" width="10.28515625" customWidth="1"/>
    <col min="7681" max="7684" width="23.7109375" customWidth="1"/>
    <col min="7685" max="7932" width="10.28515625" customWidth="1"/>
    <col min="7937" max="7940" width="23.7109375" customWidth="1"/>
    <col min="7941" max="8188" width="10.28515625" customWidth="1"/>
    <col min="8193" max="8196" width="23.7109375" customWidth="1"/>
    <col min="8197" max="8444" width="10.28515625" customWidth="1"/>
    <col min="8449" max="8452" width="23.7109375" customWidth="1"/>
    <col min="8453" max="8700" width="10.28515625" customWidth="1"/>
    <col min="8705" max="8708" width="23.7109375" customWidth="1"/>
    <col min="8709" max="8956" width="10.28515625" customWidth="1"/>
    <col min="8961" max="8964" width="23.7109375" customWidth="1"/>
    <col min="8965" max="9212" width="10.28515625" customWidth="1"/>
    <col min="9217" max="9220" width="23.7109375" customWidth="1"/>
    <col min="9221" max="9468" width="10.28515625" customWidth="1"/>
    <col min="9473" max="9476" width="23.7109375" customWidth="1"/>
    <col min="9477" max="9724" width="10.28515625" customWidth="1"/>
    <col min="9729" max="9732" width="23.7109375" customWidth="1"/>
    <col min="9733" max="9980" width="10.28515625" customWidth="1"/>
    <col min="9985" max="9988" width="23.7109375" customWidth="1"/>
    <col min="9989" max="10236" width="10.28515625" customWidth="1"/>
    <col min="10241" max="10244" width="23.7109375" customWidth="1"/>
    <col min="10245" max="10492" width="10.28515625" customWidth="1"/>
    <col min="10497" max="10500" width="23.7109375" customWidth="1"/>
    <col min="10501" max="10748" width="10.28515625" customWidth="1"/>
    <col min="10753" max="10756" width="23.7109375" customWidth="1"/>
    <col min="10757" max="11004" width="10.28515625" customWidth="1"/>
    <col min="11009" max="11012" width="23.7109375" customWidth="1"/>
    <col min="11013" max="11260" width="10.28515625" customWidth="1"/>
    <col min="11265" max="11268" width="23.7109375" customWidth="1"/>
    <col min="11269" max="11516" width="10.28515625" customWidth="1"/>
    <col min="11521" max="11524" width="23.7109375" customWidth="1"/>
    <col min="11525" max="11772" width="10.28515625" customWidth="1"/>
    <col min="11777" max="11780" width="23.7109375" customWidth="1"/>
    <col min="11781" max="12028" width="10.28515625" customWidth="1"/>
    <col min="12033" max="12036" width="23.7109375" customWidth="1"/>
    <col min="12037" max="12284" width="10.28515625" customWidth="1"/>
    <col min="12289" max="12292" width="23.7109375" customWidth="1"/>
    <col min="12293" max="12540" width="10.28515625" customWidth="1"/>
    <col min="12545" max="12548" width="23.7109375" customWidth="1"/>
    <col min="12549" max="12796" width="10.28515625" customWidth="1"/>
    <col min="12801" max="12804" width="23.7109375" customWidth="1"/>
    <col min="12805" max="13052" width="10.28515625" customWidth="1"/>
    <col min="13057" max="13060" width="23.7109375" customWidth="1"/>
    <col min="13061" max="13308" width="10.28515625" customWidth="1"/>
    <col min="13313" max="13316" width="23.7109375" customWidth="1"/>
    <col min="13317" max="13564" width="10.28515625" customWidth="1"/>
    <col min="13569" max="13572" width="23.7109375" customWidth="1"/>
    <col min="13573" max="13820" width="10.28515625" customWidth="1"/>
    <col min="13825" max="13828" width="23.7109375" customWidth="1"/>
    <col min="13829" max="14076" width="10.28515625" customWidth="1"/>
    <col min="14081" max="14084" width="23.7109375" customWidth="1"/>
    <col min="14085" max="14332" width="10.28515625" customWidth="1"/>
    <col min="14337" max="14340" width="23.7109375" customWidth="1"/>
    <col min="14341" max="14588" width="10.28515625" customWidth="1"/>
    <col min="14593" max="14596" width="23.7109375" customWidth="1"/>
    <col min="14597" max="14844" width="10.28515625" customWidth="1"/>
    <col min="14849" max="14852" width="23.7109375" customWidth="1"/>
    <col min="14853" max="15100" width="10.28515625" customWidth="1"/>
    <col min="15105" max="15108" width="23.7109375" customWidth="1"/>
    <col min="15109" max="15356" width="10.28515625" customWidth="1"/>
    <col min="15361" max="15364" width="23.7109375" customWidth="1"/>
    <col min="15365" max="15612" width="10.28515625" customWidth="1"/>
    <col min="15617" max="15620" width="23.7109375" customWidth="1"/>
    <col min="15621" max="15868" width="10.28515625" customWidth="1"/>
    <col min="15873" max="15876" width="23.7109375" customWidth="1"/>
    <col min="15877" max="16124" width="10.28515625" customWidth="1"/>
    <col min="16129" max="16132" width="23.7109375" customWidth="1"/>
    <col min="16133" max="16380" width="10.28515625" customWidth="1"/>
  </cols>
  <sheetData>
    <row r="1" spans="1:12" ht="33.75" customHeight="1" thickBot="1">
      <c r="A1" s="861" t="s">
        <v>301</v>
      </c>
      <c r="B1" s="861"/>
      <c r="C1" s="861"/>
      <c r="D1" s="861"/>
      <c r="E1" s="15"/>
      <c r="F1" s="128"/>
    </row>
    <row r="2" spans="1:12" ht="39" customHeight="1" thickBot="1">
      <c r="A2" s="53" t="s">
        <v>68</v>
      </c>
      <c r="B2" s="53" t="s">
        <v>32</v>
      </c>
      <c r="C2" s="53" t="s">
        <v>103</v>
      </c>
      <c r="D2" s="53" t="s">
        <v>104</v>
      </c>
      <c r="E2" s="17"/>
    </row>
    <row r="3" spans="1:12" ht="21" customHeight="1">
      <c r="A3" s="2">
        <v>1396</v>
      </c>
      <c r="B3" s="702">
        <v>4020450</v>
      </c>
      <c r="C3" s="702">
        <v>746690</v>
      </c>
      <c r="D3" s="702">
        <v>3273760</v>
      </c>
      <c r="E3" s="17"/>
    </row>
    <row r="4" spans="1:12" ht="21" customHeight="1">
      <c r="A4" s="2">
        <v>1397</v>
      </c>
      <c r="B4" s="702">
        <v>4031166</v>
      </c>
      <c r="C4" s="702">
        <v>788627</v>
      </c>
      <c r="D4" s="702">
        <v>3242539</v>
      </c>
      <c r="E4" s="110"/>
      <c r="F4" s="133"/>
      <c r="G4" s="133"/>
      <c r="H4" s="133"/>
      <c r="L4" s="146"/>
    </row>
    <row r="5" spans="1:12" ht="21" customHeight="1">
      <c r="A5" s="2">
        <v>1398</v>
      </c>
      <c r="B5" s="702">
        <v>4070452</v>
      </c>
      <c r="C5" s="702">
        <v>792755</v>
      </c>
      <c r="D5" s="702">
        <v>3277697</v>
      </c>
      <c r="E5" s="110"/>
      <c r="F5" s="133"/>
      <c r="G5" s="133"/>
      <c r="H5" s="133"/>
      <c r="L5" s="146"/>
    </row>
    <row r="6" spans="1:12" ht="21" customHeight="1">
      <c r="A6" s="2">
        <v>1399</v>
      </c>
      <c r="B6" s="702">
        <v>4133753</v>
      </c>
      <c r="C6" s="702">
        <v>782417</v>
      </c>
      <c r="D6" s="702">
        <v>3351336</v>
      </c>
      <c r="E6" s="110"/>
      <c r="F6" s="133"/>
      <c r="G6" s="133"/>
      <c r="H6" s="133"/>
      <c r="L6" s="146"/>
    </row>
    <row r="7" spans="1:12" ht="21" customHeight="1">
      <c r="A7" s="2">
        <v>1400</v>
      </c>
      <c r="B7" s="702">
        <v>4355593</v>
      </c>
      <c r="C7" s="702">
        <v>850425</v>
      </c>
      <c r="D7" s="702">
        <v>3505168</v>
      </c>
      <c r="E7" s="110"/>
      <c r="F7" s="133"/>
      <c r="G7" s="133"/>
      <c r="H7" s="133"/>
      <c r="L7" s="146"/>
    </row>
    <row r="8" spans="1:12" ht="21" customHeight="1">
      <c r="A8" s="2">
        <v>1401</v>
      </c>
      <c r="B8" s="702">
        <v>4463911</v>
      </c>
      <c r="C8" s="702">
        <v>890472</v>
      </c>
      <c r="D8" s="702">
        <v>3573439</v>
      </c>
      <c r="E8" s="110"/>
      <c r="F8" s="133"/>
      <c r="G8" s="133"/>
      <c r="H8" s="133"/>
      <c r="L8" s="146"/>
    </row>
    <row r="9" spans="1:12" ht="21" customHeight="1" thickBot="1">
      <c r="A9" s="2">
        <v>1402</v>
      </c>
      <c r="B9" s="702">
        <f>SUM(B10:B42)</f>
        <v>4630928</v>
      </c>
      <c r="C9" s="702">
        <f t="shared" ref="C9:D9" si="0">SUM(C10:C42)</f>
        <v>951735</v>
      </c>
      <c r="D9" s="702">
        <f t="shared" si="0"/>
        <v>3679193</v>
      </c>
      <c r="E9" s="110"/>
      <c r="F9" s="133"/>
      <c r="G9" s="133"/>
      <c r="H9" s="133"/>
      <c r="I9" s="146"/>
    </row>
    <row r="10" spans="1:12" ht="21" customHeight="1" thickBot="1">
      <c r="A10" s="5" t="s">
        <v>41</v>
      </c>
      <c r="B10" s="752">
        <f>C10+D10</f>
        <v>301856</v>
      </c>
      <c r="C10" s="540">
        <v>50085</v>
      </c>
      <c r="D10" s="541">
        <v>251771</v>
      </c>
      <c r="E10" s="110"/>
      <c r="F10" s="133">
        <f>'7'!B10</f>
        <v>301856</v>
      </c>
      <c r="G10" s="133">
        <f>F10-B10</f>
        <v>0</v>
      </c>
      <c r="H10" s="133">
        <f>B10-'2'!D10</f>
        <v>0</v>
      </c>
      <c r="I10" s="146"/>
    </row>
    <row r="11" spans="1:12" ht="21" customHeight="1" thickBot="1">
      <c r="A11" s="6" t="s">
        <v>42</v>
      </c>
      <c r="B11" s="752">
        <f t="shared" ref="B11:B42" si="1">C11+D11</f>
        <v>167747</v>
      </c>
      <c r="C11" s="707">
        <v>24749</v>
      </c>
      <c r="D11" s="541">
        <v>142998</v>
      </c>
      <c r="E11" s="753"/>
      <c r="F11" s="133">
        <f>'7'!B11</f>
        <v>167747</v>
      </c>
      <c r="G11" s="133">
        <f t="shared" ref="G11:G42" si="2">F11-B11</f>
        <v>0</v>
      </c>
      <c r="H11" s="133">
        <f>B11-'2'!D11</f>
        <v>0</v>
      </c>
      <c r="I11" s="146"/>
    </row>
    <row r="12" spans="1:12" ht="21" customHeight="1" thickBot="1">
      <c r="A12" s="6" t="s">
        <v>43</v>
      </c>
      <c r="B12" s="752">
        <f t="shared" si="1"/>
        <v>83458</v>
      </c>
      <c r="C12" s="707">
        <v>12801</v>
      </c>
      <c r="D12" s="541">
        <v>70657</v>
      </c>
      <c r="E12" s="753"/>
      <c r="F12" s="133">
        <f>'7'!B12</f>
        <v>83458</v>
      </c>
      <c r="G12" s="133">
        <f t="shared" si="2"/>
        <v>0</v>
      </c>
      <c r="H12" s="133">
        <f>B12-'2'!D12</f>
        <v>0</v>
      </c>
      <c r="I12" s="146"/>
    </row>
    <row r="13" spans="1:12" ht="21" customHeight="1" thickBot="1">
      <c r="A13" s="6" t="s">
        <v>0</v>
      </c>
      <c r="B13" s="752">
        <f t="shared" si="1"/>
        <v>397195</v>
      </c>
      <c r="C13" s="707">
        <v>81121</v>
      </c>
      <c r="D13" s="541">
        <v>316074</v>
      </c>
      <c r="E13" s="753"/>
      <c r="F13" s="133">
        <f>'7'!B13</f>
        <v>397195</v>
      </c>
      <c r="G13" s="133">
        <f t="shared" si="2"/>
        <v>0</v>
      </c>
      <c r="H13" s="133">
        <f>B13-'2'!D13</f>
        <v>0</v>
      </c>
      <c r="I13" s="146"/>
    </row>
    <row r="14" spans="1:12" ht="21" customHeight="1" thickBot="1">
      <c r="A14" s="6" t="s">
        <v>33</v>
      </c>
      <c r="B14" s="752">
        <f t="shared" si="1"/>
        <v>170568</v>
      </c>
      <c r="C14" s="707">
        <v>36066</v>
      </c>
      <c r="D14" s="541">
        <v>134502</v>
      </c>
      <c r="E14" s="753"/>
      <c r="F14" s="133">
        <f>'7'!B14</f>
        <v>170568</v>
      </c>
      <c r="G14" s="133">
        <f t="shared" si="2"/>
        <v>0</v>
      </c>
      <c r="H14" s="133">
        <f>B14-'2'!D14</f>
        <v>0</v>
      </c>
      <c r="I14" s="146"/>
    </row>
    <row r="15" spans="1:12" ht="21" customHeight="1" thickBot="1">
      <c r="A15" s="6" t="s">
        <v>44</v>
      </c>
      <c r="B15" s="752">
        <f t="shared" si="1"/>
        <v>34134</v>
      </c>
      <c r="C15" s="707">
        <v>8725</v>
      </c>
      <c r="D15" s="541">
        <v>25409</v>
      </c>
      <c r="E15" s="753"/>
      <c r="F15" s="133">
        <f>'7'!B15</f>
        <v>34134</v>
      </c>
      <c r="G15" s="133">
        <f t="shared" si="2"/>
        <v>0</v>
      </c>
      <c r="H15" s="133">
        <f>B15-'2'!D15</f>
        <v>0</v>
      </c>
      <c r="I15" s="146"/>
    </row>
    <row r="16" spans="1:12" ht="21" customHeight="1" thickBot="1">
      <c r="A16" s="6" t="s">
        <v>1</v>
      </c>
      <c r="B16" s="752">
        <f t="shared" si="1"/>
        <v>47031</v>
      </c>
      <c r="C16" s="707">
        <v>9419</v>
      </c>
      <c r="D16" s="541">
        <v>37612</v>
      </c>
      <c r="E16" s="753"/>
      <c r="F16" s="133">
        <f>'7'!B16</f>
        <v>47031</v>
      </c>
      <c r="G16" s="133">
        <f t="shared" si="2"/>
        <v>0</v>
      </c>
      <c r="H16" s="133">
        <f>B16-'2'!D16</f>
        <v>0</v>
      </c>
      <c r="I16" s="146"/>
    </row>
    <row r="17" spans="1:9" ht="21" customHeight="1" thickBot="1">
      <c r="A17" s="6" t="s">
        <v>45</v>
      </c>
      <c r="B17" s="752">
        <f t="shared" si="1"/>
        <v>71750</v>
      </c>
      <c r="C17" s="707">
        <v>16140</v>
      </c>
      <c r="D17" s="541">
        <v>55610</v>
      </c>
      <c r="E17" s="753"/>
      <c r="F17" s="133">
        <f>'7'!B17</f>
        <v>71750</v>
      </c>
      <c r="G17" s="133">
        <f t="shared" si="2"/>
        <v>0</v>
      </c>
      <c r="H17" s="133">
        <f>B17-'2'!D17</f>
        <v>0</v>
      </c>
      <c r="I17" s="146"/>
    </row>
    <row r="18" spans="1:9" ht="21" customHeight="1" thickBot="1">
      <c r="A18" s="6" t="s">
        <v>46</v>
      </c>
      <c r="B18" s="752">
        <f t="shared" si="1"/>
        <v>38495</v>
      </c>
      <c r="C18" s="707">
        <v>7602</v>
      </c>
      <c r="D18" s="541">
        <v>30893</v>
      </c>
      <c r="E18" s="753"/>
      <c r="F18" s="133">
        <f>'7'!B18</f>
        <v>38495</v>
      </c>
      <c r="G18" s="133">
        <f t="shared" si="2"/>
        <v>0</v>
      </c>
      <c r="H18" s="133">
        <f>B18-'2'!D18</f>
        <v>0</v>
      </c>
      <c r="I18" s="146"/>
    </row>
    <row r="19" spans="1:9" ht="21" customHeight="1" thickBot="1">
      <c r="A19" s="6" t="s">
        <v>47</v>
      </c>
      <c r="B19" s="752">
        <f t="shared" si="1"/>
        <v>277224</v>
      </c>
      <c r="C19" s="707">
        <v>54802</v>
      </c>
      <c r="D19" s="541">
        <v>222422</v>
      </c>
      <c r="E19" s="753"/>
      <c r="F19" s="133">
        <f>'7'!B19</f>
        <v>277224</v>
      </c>
      <c r="G19" s="133">
        <f t="shared" si="2"/>
        <v>0</v>
      </c>
      <c r="H19" s="133">
        <f>B19-'2'!D19</f>
        <v>0</v>
      </c>
      <c r="I19" s="146"/>
    </row>
    <row r="20" spans="1:9" ht="21" customHeight="1" thickBot="1">
      <c r="A20" s="6" t="s">
        <v>28</v>
      </c>
      <c r="B20" s="752">
        <f t="shared" si="1"/>
        <v>35926</v>
      </c>
      <c r="C20" s="707">
        <v>8276</v>
      </c>
      <c r="D20" s="541">
        <v>27650</v>
      </c>
      <c r="E20" s="753"/>
      <c r="F20" s="133">
        <f>'7'!B20</f>
        <v>35926</v>
      </c>
      <c r="G20" s="133">
        <f t="shared" si="2"/>
        <v>0</v>
      </c>
      <c r="H20" s="133">
        <f>B20-'2'!D20</f>
        <v>0</v>
      </c>
      <c r="I20" s="146"/>
    </row>
    <row r="21" spans="1:9" ht="21" customHeight="1" thickBot="1">
      <c r="A21" s="6" t="s">
        <v>2</v>
      </c>
      <c r="B21" s="752">
        <f t="shared" si="1"/>
        <v>195248</v>
      </c>
      <c r="C21" s="707">
        <v>27005</v>
      </c>
      <c r="D21" s="541">
        <v>168243</v>
      </c>
      <c r="E21" s="753"/>
      <c r="F21" s="133">
        <f>'7'!B21</f>
        <v>195248</v>
      </c>
      <c r="G21" s="133">
        <f t="shared" si="2"/>
        <v>0</v>
      </c>
      <c r="H21" s="133">
        <f>B21-'2'!D21</f>
        <v>0</v>
      </c>
      <c r="I21" s="146"/>
    </row>
    <row r="22" spans="1:9" ht="21" customHeight="1" thickBot="1">
      <c r="A22" s="6" t="s">
        <v>3</v>
      </c>
      <c r="B22" s="752">
        <f t="shared" si="1"/>
        <v>75090</v>
      </c>
      <c r="C22" s="707">
        <v>17304</v>
      </c>
      <c r="D22" s="541">
        <v>57786</v>
      </c>
      <c r="E22" s="753"/>
      <c r="F22" s="133">
        <f>'7'!B22</f>
        <v>75090</v>
      </c>
      <c r="G22" s="133">
        <f t="shared" si="2"/>
        <v>0</v>
      </c>
      <c r="H22" s="133">
        <f>B22-'2'!D22</f>
        <v>0</v>
      </c>
      <c r="I22" s="146"/>
    </row>
    <row r="23" spans="1:9" ht="21" customHeight="1" thickBot="1">
      <c r="A23" s="6" t="s">
        <v>4</v>
      </c>
      <c r="B23" s="752">
        <f t="shared" si="1"/>
        <v>46973</v>
      </c>
      <c r="C23" s="707">
        <v>11809</v>
      </c>
      <c r="D23" s="541">
        <v>35164</v>
      </c>
      <c r="E23" s="753"/>
      <c r="F23" s="133">
        <f>'7'!B23</f>
        <v>46973</v>
      </c>
      <c r="G23" s="133">
        <f t="shared" si="2"/>
        <v>0</v>
      </c>
      <c r="H23" s="133">
        <f>B23-'2'!D23</f>
        <v>0</v>
      </c>
      <c r="I23" s="146"/>
    </row>
    <row r="24" spans="1:9" ht="21" customHeight="1" thickBot="1">
      <c r="A24" s="6" t="s">
        <v>48</v>
      </c>
      <c r="B24" s="752">
        <f t="shared" si="1"/>
        <v>40475</v>
      </c>
      <c r="C24" s="707">
        <v>9227</v>
      </c>
      <c r="D24" s="541">
        <v>31248</v>
      </c>
      <c r="E24" s="753"/>
      <c r="F24" s="133">
        <f>'7'!B24</f>
        <v>40475</v>
      </c>
      <c r="G24" s="133">
        <f t="shared" si="2"/>
        <v>0</v>
      </c>
      <c r="H24" s="133">
        <f>B24-'2'!D24</f>
        <v>0</v>
      </c>
      <c r="I24" s="146"/>
    </row>
    <row r="25" spans="1:9" ht="21" customHeight="1" thickBot="1">
      <c r="A25" s="6" t="s">
        <v>49</v>
      </c>
      <c r="B25" s="752">
        <f t="shared" si="1"/>
        <v>321620</v>
      </c>
      <c r="C25" s="707">
        <v>68422</v>
      </c>
      <c r="D25" s="541">
        <v>253198</v>
      </c>
      <c r="E25" s="753"/>
      <c r="F25" s="133">
        <f>'7'!B25</f>
        <v>321620</v>
      </c>
      <c r="G25" s="133">
        <f t="shared" si="2"/>
        <v>0</v>
      </c>
      <c r="H25" s="133">
        <f>B25-'2'!D25</f>
        <v>0</v>
      </c>
      <c r="I25" s="146"/>
    </row>
    <row r="26" spans="1:9" ht="21" customHeight="1" thickBot="1">
      <c r="A26" s="6" t="s">
        <v>50</v>
      </c>
      <c r="B26" s="752">
        <f t="shared" si="1"/>
        <v>200523</v>
      </c>
      <c r="C26" s="707">
        <v>30382</v>
      </c>
      <c r="D26" s="541">
        <v>170141</v>
      </c>
      <c r="E26" s="753"/>
      <c r="F26" s="133">
        <f>'7'!B26</f>
        <v>200523</v>
      </c>
      <c r="G26" s="133">
        <f t="shared" si="2"/>
        <v>0</v>
      </c>
      <c r="H26" s="133">
        <f>B26-'2'!D26</f>
        <v>0</v>
      </c>
      <c r="I26" s="146"/>
    </row>
    <row r="27" spans="1:9" ht="21" customHeight="1" thickBot="1">
      <c r="A27" s="6" t="s">
        <v>51</v>
      </c>
      <c r="B27" s="752">
        <f t="shared" si="1"/>
        <v>290307</v>
      </c>
      <c r="C27" s="707">
        <v>72721</v>
      </c>
      <c r="D27" s="541">
        <v>217586</v>
      </c>
      <c r="E27" s="753"/>
      <c r="F27" s="133">
        <f>'7'!B27</f>
        <v>290307</v>
      </c>
      <c r="G27" s="133">
        <f t="shared" si="2"/>
        <v>0</v>
      </c>
      <c r="H27" s="133">
        <f>B27-'2'!D27</f>
        <v>0</v>
      </c>
      <c r="I27" s="146"/>
    </row>
    <row r="28" spans="1:9" ht="21" customHeight="1" thickBot="1">
      <c r="A28" s="6" t="s">
        <v>5</v>
      </c>
      <c r="B28" s="752">
        <f t="shared" si="1"/>
        <v>311086</v>
      </c>
      <c r="C28" s="707">
        <v>60784</v>
      </c>
      <c r="D28" s="541">
        <v>250302</v>
      </c>
      <c r="E28" s="753"/>
      <c r="F28" s="133">
        <f>'7'!B28</f>
        <v>311086</v>
      </c>
      <c r="G28" s="133">
        <f t="shared" si="2"/>
        <v>0</v>
      </c>
      <c r="H28" s="133">
        <f>B28-'2'!D28</f>
        <v>0</v>
      </c>
      <c r="I28" s="146"/>
    </row>
    <row r="29" spans="1:9" ht="21" customHeight="1" thickBot="1">
      <c r="A29" s="6" t="s">
        <v>52</v>
      </c>
      <c r="B29" s="752">
        <f t="shared" si="1"/>
        <v>84313</v>
      </c>
      <c r="C29" s="707">
        <v>15792</v>
      </c>
      <c r="D29" s="541">
        <v>68521</v>
      </c>
      <c r="E29" s="753"/>
      <c r="F29" s="133">
        <f>'7'!B29</f>
        <v>84313</v>
      </c>
      <c r="G29" s="133">
        <f t="shared" si="2"/>
        <v>0</v>
      </c>
      <c r="H29" s="133">
        <f>B29-'2'!D29</f>
        <v>0</v>
      </c>
      <c r="I29" s="146"/>
    </row>
    <row r="30" spans="1:9" ht="21" customHeight="1" thickBot="1">
      <c r="A30" s="6" t="s">
        <v>6</v>
      </c>
      <c r="B30" s="752">
        <f t="shared" si="1"/>
        <v>63325</v>
      </c>
      <c r="C30" s="707">
        <v>9251</v>
      </c>
      <c r="D30" s="541">
        <v>54074</v>
      </c>
      <c r="E30" s="753"/>
      <c r="F30" s="133">
        <f>'7'!B30</f>
        <v>63325</v>
      </c>
      <c r="G30" s="133">
        <f t="shared" si="2"/>
        <v>0</v>
      </c>
      <c r="H30" s="133">
        <f>B30-'2'!D30</f>
        <v>0</v>
      </c>
      <c r="I30" s="146"/>
    </row>
    <row r="31" spans="1:9" ht="21" customHeight="1" thickBot="1">
      <c r="A31" s="6" t="s">
        <v>53</v>
      </c>
      <c r="B31" s="752">
        <f t="shared" si="1"/>
        <v>98547</v>
      </c>
      <c r="C31" s="707">
        <v>21022</v>
      </c>
      <c r="D31" s="541">
        <v>77525</v>
      </c>
      <c r="E31" s="753"/>
      <c r="F31" s="133">
        <f>'7'!B31</f>
        <v>98547</v>
      </c>
      <c r="G31" s="133">
        <f t="shared" si="2"/>
        <v>0</v>
      </c>
      <c r="H31" s="133">
        <f>B31-'2'!D31</f>
        <v>0</v>
      </c>
      <c r="I31" s="146"/>
    </row>
    <row r="32" spans="1:9" ht="21" customHeight="1" thickBot="1">
      <c r="A32" s="6" t="s">
        <v>54</v>
      </c>
      <c r="B32" s="752">
        <f t="shared" si="1"/>
        <v>138030</v>
      </c>
      <c r="C32" s="707">
        <v>30229</v>
      </c>
      <c r="D32" s="541">
        <v>107801</v>
      </c>
      <c r="E32" s="753"/>
      <c r="F32" s="133">
        <f>'7'!B32</f>
        <v>138030</v>
      </c>
      <c r="G32" s="133">
        <f t="shared" si="2"/>
        <v>0</v>
      </c>
      <c r="H32" s="133">
        <f>B32-'2'!D32</f>
        <v>0</v>
      </c>
      <c r="I32" s="146"/>
    </row>
    <row r="33" spans="1:9" ht="21" customHeight="1" thickBot="1">
      <c r="A33" s="6" t="s">
        <v>55</v>
      </c>
      <c r="B33" s="752">
        <f t="shared" si="1"/>
        <v>108411</v>
      </c>
      <c r="C33" s="707">
        <v>21696</v>
      </c>
      <c r="D33" s="541">
        <v>86715</v>
      </c>
      <c r="E33" s="753"/>
      <c r="F33" s="133">
        <f>'7'!B33</f>
        <v>108411</v>
      </c>
      <c r="G33" s="133">
        <f t="shared" si="2"/>
        <v>0</v>
      </c>
      <c r="H33" s="133">
        <f>B33-'2'!D33</f>
        <v>0</v>
      </c>
      <c r="I33" s="146"/>
    </row>
    <row r="34" spans="1:9" ht="21" customHeight="1" thickBot="1">
      <c r="A34" s="6" t="s">
        <v>56</v>
      </c>
      <c r="B34" s="752">
        <f t="shared" si="1"/>
        <v>21282</v>
      </c>
      <c r="C34" s="707">
        <v>4566</v>
      </c>
      <c r="D34" s="541">
        <v>16716</v>
      </c>
      <c r="E34" s="753"/>
      <c r="F34" s="133">
        <f>'7'!B34</f>
        <v>21282</v>
      </c>
      <c r="G34" s="133">
        <f t="shared" si="2"/>
        <v>0</v>
      </c>
      <c r="H34" s="133">
        <f>B34-'2'!D34</f>
        <v>0</v>
      </c>
      <c r="I34" s="146"/>
    </row>
    <row r="35" spans="1:9" ht="21" customHeight="1" thickBot="1">
      <c r="A35" s="6" t="s">
        <v>7</v>
      </c>
      <c r="B35" s="752">
        <f t="shared" si="1"/>
        <v>91956</v>
      </c>
      <c r="C35" s="707">
        <v>22639</v>
      </c>
      <c r="D35" s="541">
        <v>69317</v>
      </c>
      <c r="E35" s="753"/>
      <c r="F35" s="133">
        <f>'7'!B35</f>
        <v>91956</v>
      </c>
      <c r="G35" s="133">
        <f t="shared" si="2"/>
        <v>0</v>
      </c>
      <c r="H35" s="133">
        <f>B35-'2'!D35</f>
        <v>0</v>
      </c>
      <c r="I35" s="146"/>
    </row>
    <row r="36" spans="1:9" ht="21" customHeight="1" thickBot="1">
      <c r="A36" s="6" t="s">
        <v>57</v>
      </c>
      <c r="B36" s="752">
        <f t="shared" si="1"/>
        <v>205189</v>
      </c>
      <c r="C36" s="707">
        <v>60363</v>
      </c>
      <c r="D36" s="541">
        <v>144826</v>
      </c>
      <c r="E36" s="753"/>
      <c r="F36" s="133">
        <f>'7'!B36</f>
        <v>205189</v>
      </c>
      <c r="G36" s="133">
        <f t="shared" si="2"/>
        <v>0</v>
      </c>
      <c r="H36" s="133">
        <f>B36-'2'!D36</f>
        <v>0</v>
      </c>
      <c r="I36" s="146"/>
    </row>
    <row r="37" spans="1:9" ht="21" customHeight="1" thickBot="1">
      <c r="A37" s="6" t="s">
        <v>8</v>
      </c>
      <c r="B37" s="752">
        <f t="shared" si="1"/>
        <v>97980</v>
      </c>
      <c r="C37" s="707">
        <v>19163</v>
      </c>
      <c r="D37" s="541">
        <v>78817</v>
      </c>
      <c r="E37" s="753"/>
      <c r="F37" s="133">
        <f>'7'!B37</f>
        <v>97980</v>
      </c>
      <c r="G37" s="133">
        <f t="shared" si="2"/>
        <v>0</v>
      </c>
      <c r="H37" s="133">
        <f>B37-'2'!D37</f>
        <v>0</v>
      </c>
      <c r="I37" s="146"/>
    </row>
    <row r="38" spans="1:9" ht="21" customHeight="1" thickBot="1">
      <c r="A38" s="6" t="s">
        <v>9</v>
      </c>
      <c r="B38" s="752">
        <f t="shared" si="1"/>
        <v>270980</v>
      </c>
      <c r="C38" s="707">
        <v>66620</v>
      </c>
      <c r="D38" s="541">
        <v>204360</v>
      </c>
      <c r="E38" s="753"/>
      <c r="F38" s="133">
        <f>'7'!B38</f>
        <v>270980</v>
      </c>
      <c r="G38" s="133">
        <f t="shared" si="2"/>
        <v>0</v>
      </c>
      <c r="H38" s="133">
        <f>B38-'2'!D38</f>
        <v>0</v>
      </c>
      <c r="I38" s="146"/>
    </row>
    <row r="39" spans="1:9" ht="21" customHeight="1" thickBot="1">
      <c r="A39" s="6" t="s">
        <v>58</v>
      </c>
      <c r="B39" s="752">
        <f t="shared" si="1"/>
        <v>104984</v>
      </c>
      <c r="C39" s="707">
        <v>23296</v>
      </c>
      <c r="D39" s="541">
        <v>81688</v>
      </c>
      <c r="E39" s="753"/>
      <c r="F39" s="133">
        <f>'7'!B39</f>
        <v>104984</v>
      </c>
      <c r="G39" s="133">
        <f t="shared" si="2"/>
        <v>0</v>
      </c>
      <c r="H39" s="133">
        <f>B39-'2'!D39</f>
        <v>0</v>
      </c>
    </row>
    <row r="40" spans="1:9" ht="21" customHeight="1" thickBot="1">
      <c r="A40" s="6" t="s">
        <v>10</v>
      </c>
      <c r="B40" s="752">
        <f t="shared" si="1"/>
        <v>43157</v>
      </c>
      <c r="C40" s="707">
        <v>10652</v>
      </c>
      <c r="D40" s="541">
        <v>32505</v>
      </c>
      <c r="E40" s="753"/>
      <c r="F40" s="133">
        <f>'7'!B40</f>
        <v>43157</v>
      </c>
      <c r="G40" s="133">
        <f t="shared" si="2"/>
        <v>0</v>
      </c>
      <c r="H40" s="133">
        <f>B40-'2'!D40</f>
        <v>0</v>
      </c>
    </row>
    <row r="41" spans="1:9" ht="21" customHeight="1" thickBot="1">
      <c r="A41" s="6" t="s">
        <v>11</v>
      </c>
      <c r="B41" s="752">
        <f t="shared" si="1"/>
        <v>119812</v>
      </c>
      <c r="C41" s="707">
        <v>22876</v>
      </c>
      <c r="D41" s="541">
        <v>96936</v>
      </c>
      <c r="E41" s="753"/>
      <c r="F41" s="133">
        <f>'7'!B41</f>
        <v>119812</v>
      </c>
      <c r="G41" s="133">
        <f t="shared" si="2"/>
        <v>0</v>
      </c>
      <c r="H41" s="133">
        <f>B41-'2'!D41</f>
        <v>0</v>
      </c>
    </row>
    <row r="42" spans="1:9" ht="21" customHeight="1" thickBot="1">
      <c r="A42" s="6" t="s">
        <v>59</v>
      </c>
      <c r="B42" s="752">
        <f t="shared" si="1"/>
        <v>76256</v>
      </c>
      <c r="C42" s="707">
        <v>16130</v>
      </c>
      <c r="D42" s="541">
        <v>60126</v>
      </c>
      <c r="E42" s="753"/>
      <c r="F42" s="133">
        <f>'7'!B42</f>
        <v>76256</v>
      </c>
      <c r="G42" s="133">
        <f t="shared" si="2"/>
        <v>0</v>
      </c>
      <c r="H42" s="133">
        <f>B42-'2'!D42</f>
        <v>0</v>
      </c>
    </row>
    <row r="43" spans="1:9" ht="9" customHeight="1">
      <c r="A43" s="17"/>
      <c r="B43" s="110"/>
      <c r="C43" s="110"/>
      <c r="D43" s="110"/>
      <c r="E43" s="110"/>
      <c r="F43" s="133"/>
      <c r="G43" s="133"/>
      <c r="H43" s="133"/>
    </row>
    <row r="44" spans="1:9" ht="15.75" hidden="1">
      <c r="A44" s="17"/>
      <c r="B44" s="110"/>
      <c r="C44" s="110"/>
      <c r="D44" s="110"/>
      <c r="E44" s="110"/>
      <c r="F44" s="133"/>
      <c r="G44" s="133"/>
      <c r="H44" s="133"/>
    </row>
    <row r="45" spans="1:9" ht="15.75">
      <c r="A45" s="17"/>
      <c r="B45" s="110"/>
      <c r="C45" s="110"/>
      <c r="D45" s="110"/>
      <c r="E45" s="110"/>
      <c r="F45" s="133"/>
      <c r="G45" s="133"/>
      <c r="H45" s="133"/>
    </row>
    <row r="46" spans="1:9">
      <c r="B46" s="133"/>
      <c r="C46" s="133"/>
      <c r="D46" s="133"/>
      <c r="E46" s="133"/>
      <c r="F46" s="133"/>
      <c r="G46" s="133"/>
      <c r="H46" s="133"/>
    </row>
    <row r="47" spans="1:9">
      <c r="B47" s="133"/>
      <c r="C47" s="133"/>
      <c r="D47" s="133"/>
      <c r="E47" s="133"/>
      <c r="F47" s="133"/>
      <c r="G47" s="133"/>
      <c r="H47" s="133"/>
    </row>
    <row r="48" spans="1:9">
      <c r="B48" s="133"/>
      <c r="C48" s="133"/>
      <c r="D48" s="133"/>
      <c r="E48" s="133"/>
      <c r="F48" s="133"/>
      <c r="G48" s="133"/>
      <c r="H48" s="133"/>
    </row>
    <row r="49" spans="2:8">
      <c r="B49" s="133"/>
      <c r="C49" s="133"/>
      <c r="D49" s="133"/>
      <c r="E49" s="133"/>
      <c r="F49" s="133"/>
      <c r="G49" s="133"/>
      <c r="H49" s="133"/>
    </row>
    <row r="50" spans="2:8">
      <c r="B50" s="133"/>
      <c r="C50" s="133"/>
      <c r="D50" s="133"/>
      <c r="E50" s="133"/>
      <c r="F50" s="133"/>
      <c r="G50" s="133"/>
      <c r="H50" s="133"/>
    </row>
    <row r="51" spans="2:8">
      <c r="B51" s="133"/>
      <c r="C51" s="133"/>
      <c r="D51" s="133"/>
      <c r="E51" s="133"/>
      <c r="F51" s="133"/>
      <c r="G51" s="133"/>
      <c r="H51" s="133"/>
    </row>
    <row r="52" spans="2:8">
      <c r="B52" s="133"/>
      <c r="C52" s="133"/>
      <c r="D52" s="133"/>
      <c r="E52" s="133"/>
      <c r="F52" s="133"/>
      <c r="G52" s="133"/>
      <c r="H52" s="133"/>
    </row>
  </sheetData>
  <mergeCells count="1">
    <mergeCell ref="A1:D1"/>
  </mergeCells>
  <printOptions horizontalCentered="1" verticalCentered="1"/>
  <pageMargins left="0.39370078740157499" right="0.39370078740157499" top="0.45" bottom="0.55000000000000004" header="0" footer="0"/>
  <pageSetup paperSize="9" scale="86"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03462-2EEB-42FD-8077-B04143365647}">
  <sheetPr>
    <tabColor theme="7" tint="0.39997558519241921"/>
    <pageSetUpPr fitToPage="1"/>
  </sheetPr>
  <dimension ref="A1:L52"/>
  <sheetViews>
    <sheetView rightToLeft="1" view="pageBreakPreview" zoomScaleNormal="100" zoomScaleSheetLayoutView="100" workbookViewId="0">
      <selection activeCell="M14" sqref="M14"/>
    </sheetView>
  </sheetViews>
  <sheetFormatPr defaultColWidth="20.7109375" defaultRowHeight="15.75"/>
  <cols>
    <col min="1" max="4" width="23.7109375" style="17" customWidth="1"/>
    <col min="5" max="253" width="10.28515625" style="17" customWidth="1"/>
    <col min="254" max="255" width="21.42578125" style="17" customWidth="1"/>
    <col min="256" max="256" width="20.7109375" style="17"/>
    <col min="257" max="260" width="23.7109375" style="17" customWidth="1"/>
    <col min="261" max="509" width="10.28515625" style="17" customWidth="1"/>
    <col min="510" max="511" width="21.42578125" style="17" customWidth="1"/>
    <col min="512" max="512" width="20.7109375" style="17"/>
    <col min="513" max="516" width="23.7109375" style="17" customWidth="1"/>
    <col min="517" max="765" width="10.28515625" style="17" customWidth="1"/>
    <col min="766" max="767" width="21.42578125" style="17" customWidth="1"/>
    <col min="768" max="768" width="20.7109375" style="17"/>
    <col min="769" max="772" width="23.7109375" style="17" customWidth="1"/>
    <col min="773" max="1021" width="10.28515625" style="17" customWidth="1"/>
    <col min="1022" max="1023" width="21.42578125" style="17" customWidth="1"/>
    <col min="1024" max="1024" width="20.7109375" style="17"/>
    <col min="1025" max="1028" width="23.7109375" style="17" customWidth="1"/>
    <col min="1029" max="1277" width="10.28515625" style="17" customWidth="1"/>
    <col min="1278" max="1279" width="21.42578125" style="17" customWidth="1"/>
    <col min="1280" max="1280" width="20.7109375" style="17"/>
    <col min="1281" max="1284" width="23.7109375" style="17" customWidth="1"/>
    <col min="1285" max="1533" width="10.28515625" style="17" customWidth="1"/>
    <col min="1534" max="1535" width="21.42578125" style="17" customWidth="1"/>
    <col min="1536" max="1536" width="20.7109375" style="17"/>
    <col min="1537" max="1540" width="23.7109375" style="17" customWidth="1"/>
    <col min="1541" max="1789" width="10.28515625" style="17" customWidth="1"/>
    <col min="1790" max="1791" width="21.42578125" style="17" customWidth="1"/>
    <col min="1792" max="1792" width="20.7109375" style="17"/>
    <col min="1793" max="1796" width="23.7109375" style="17" customWidth="1"/>
    <col min="1797" max="2045" width="10.28515625" style="17" customWidth="1"/>
    <col min="2046" max="2047" width="21.42578125" style="17" customWidth="1"/>
    <col min="2048" max="2048" width="20.7109375" style="17"/>
    <col min="2049" max="2052" width="23.7109375" style="17" customWidth="1"/>
    <col min="2053" max="2301" width="10.28515625" style="17" customWidth="1"/>
    <col min="2302" max="2303" width="21.42578125" style="17" customWidth="1"/>
    <col min="2304" max="2304" width="20.7109375" style="17"/>
    <col min="2305" max="2308" width="23.7109375" style="17" customWidth="1"/>
    <col min="2309" max="2557" width="10.28515625" style="17" customWidth="1"/>
    <col min="2558" max="2559" width="21.42578125" style="17" customWidth="1"/>
    <col min="2560" max="2560" width="20.7109375" style="17"/>
    <col min="2561" max="2564" width="23.7109375" style="17" customWidth="1"/>
    <col min="2565" max="2813" width="10.28515625" style="17" customWidth="1"/>
    <col min="2814" max="2815" width="21.42578125" style="17" customWidth="1"/>
    <col min="2816" max="2816" width="20.7109375" style="17"/>
    <col min="2817" max="2820" width="23.7109375" style="17" customWidth="1"/>
    <col min="2821" max="3069" width="10.28515625" style="17" customWidth="1"/>
    <col min="3070" max="3071" width="21.42578125" style="17" customWidth="1"/>
    <col min="3072" max="3072" width="20.7109375" style="17"/>
    <col min="3073" max="3076" width="23.7109375" style="17" customWidth="1"/>
    <col min="3077" max="3325" width="10.28515625" style="17" customWidth="1"/>
    <col min="3326" max="3327" width="21.42578125" style="17" customWidth="1"/>
    <col min="3328" max="3328" width="20.7109375" style="17"/>
    <col min="3329" max="3332" width="23.7109375" style="17" customWidth="1"/>
    <col min="3333" max="3581" width="10.28515625" style="17" customWidth="1"/>
    <col min="3582" max="3583" width="21.42578125" style="17" customWidth="1"/>
    <col min="3584" max="3584" width="20.7109375" style="17"/>
    <col min="3585" max="3588" width="23.7109375" style="17" customWidth="1"/>
    <col min="3589" max="3837" width="10.28515625" style="17" customWidth="1"/>
    <col min="3838" max="3839" width="21.42578125" style="17" customWidth="1"/>
    <col min="3840" max="3840" width="20.7109375" style="17"/>
    <col min="3841" max="3844" width="23.7109375" style="17" customWidth="1"/>
    <col min="3845" max="4093" width="10.28515625" style="17" customWidth="1"/>
    <col min="4094" max="4095" width="21.42578125" style="17" customWidth="1"/>
    <col min="4096" max="4096" width="20.7109375" style="17"/>
    <col min="4097" max="4100" width="23.7109375" style="17" customWidth="1"/>
    <col min="4101" max="4349" width="10.28515625" style="17" customWidth="1"/>
    <col min="4350" max="4351" width="21.42578125" style="17" customWidth="1"/>
    <col min="4352" max="4352" width="20.7109375" style="17"/>
    <col min="4353" max="4356" width="23.7109375" style="17" customWidth="1"/>
    <col min="4357" max="4605" width="10.28515625" style="17" customWidth="1"/>
    <col min="4606" max="4607" width="21.42578125" style="17" customWidth="1"/>
    <col min="4608" max="4608" width="20.7109375" style="17"/>
    <col min="4609" max="4612" width="23.7109375" style="17" customWidth="1"/>
    <col min="4613" max="4861" width="10.28515625" style="17" customWidth="1"/>
    <col min="4862" max="4863" width="21.42578125" style="17" customWidth="1"/>
    <col min="4864" max="4864" width="20.7109375" style="17"/>
    <col min="4865" max="4868" width="23.7109375" style="17" customWidth="1"/>
    <col min="4869" max="5117" width="10.28515625" style="17" customWidth="1"/>
    <col min="5118" max="5119" width="21.42578125" style="17" customWidth="1"/>
    <col min="5120" max="5120" width="20.7109375" style="17"/>
    <col min="5121" max="5124" width="23.7109375" style="17" customWidth="1"/>
    <col min="5125" max="5373" width="10.28515625" style="17" customWidth="1"/>
    <col min="5374" max="5375" width="21.42578125" style="17" customWidth="1"/>
    <col min="5376" max="5376" width="20.7109375" style="17"/>
    <col min="5377" max="5380" width="23.7109375" style="17" customWidth="1"/>
    <col min="5381" max="5629" width="10.28515625" style="17" customWidth="1"/>
    <col min="5630" max="5631" width="21.42578125" style="17" customWidth="1"/>
    <col min="5632" max="5632" width="20.7109375" style="17"/>
    <col min="5633" max="5636" width="23.7109375" style="17" customWidth="1"/>
    <col min="5637" max="5885" width="10.28515625" style="17" customWidth="1"/>
    <col min="5886" max="5887" width="21.42578125" style="17" customWidth="1"/>
    <col min="5888" max="5888" width="20.7109375" style="17"/>
    <col min="5889" max="5892" width="23.7109375" style="17" customWidth="1"/>
    <col min="5893" max="6141" width="10.28515625" style="17" customWidth="1"/>
    <col min="6142" max="6143" width="21.42578125" style="17" customWidth="1"/>
    <col min="6144" max="6144" width="20.7109375" style="17"/>
    <col min="6145" max="6148" width="23.7109375" style="17" customWidth="1"/>
    <col min="6149" max="6397" width="10.28515625" style="17" customWidth="1"/>
    <col min="6398" max="6399" width="21.42578125" style="17" customWidth="1"/>
    <col min="6400" max="6400" width="20.7109375" style="17"/>
    <col min="6401" max="6404" width="23.7109375" style="17" customWidth="1"/>
    <col min="6405" max="6653" width="10.28515625" style="17" customWidth="1"/>
    <col min="6654" max="6655" width="21.42578125" style="17" customWidth="1"/>
    <col min="6656" max="6656" width="20.7109375" style="17"/>
    <col min="6657" max="6660" width="23.7109375" style="17" customWidth="1"/>
    <col min="6661" max="6909" width="10.28515625" style="17" customWidth="1"/>
    <col min="6910" max="6911" width="21.42578125" style="17" customWidth="1"/>
    <col min="6912" max="6912" width="20.7109375" style="17"/>
    <col min="6913" max="6916" width="23.7109375" style="17" customWidth="1"/>
    <col min="6917" max="7165" width="10.28515625" style="17" customWidth="1"/>
    <col min="7166" max="7167" width="21.42578125" style="17" customWidth="1"/>
    <col min="7168" max="7168" width="20.7109375" style="17"/>
    <col min="7169" max="7172" width="23.7109375" style="17" customWidth="1"/>
    <col min="7173" max="7421" width="10.28515625" style="17" customWidth="1"/>
    <col min="7422" max="7423" width="21.42578125" style="17" customWidth="1"/>
    <col min="7424" max="7424" width="20.7109375" style="17"/>
    <col min="7425" max="7428" width="23.7109375" style="17" customWidth="1"/>
    <col min="7429" max="7677" width="10.28515625" style="17" customWidth="1"/>
    <col min="7678" max="7679" width="21.42578125" style="17" customWidth="1"/>
    <col min="7680" max="7680" width="20.7109375" style="17"/>
    <col min="7681" max="7684" width="23.7109375" style="17" customWidth="1"/>
    <col min="7685" max="7933" width="10.28515625" style="17" customWidth="1"/>
    <col min="7934" max="7935" width="21.42578125" style="17" customWidth="1"/>
    <col min="7936" max="7936" width="20.7109375" style="17"/>
    <col min="7937" max="7940" width="23.7109375" style="17" customWidth="1"/>
    <col min="7941" max="8189" width="10.28515625" style="17" customWidth="1"/>
    <col min="8190" max="8191" width="21.42578125" style="17" customWidth="1"/>
    <col min="8192" max="8192" width="20.7109375" style="17"/>
    <col min="8193" max="8196" width="23.7109375" style="17" customWidth="1"/>
    <col min="8197" max="8445" width="10.28515625" style="17" customWidth="1"/>
    <col min="8446" max="8447" width="21.42578125" style="17" customWidth="1"/>
    <col min="8448" max="8448" width="20.7109375" style="17"/>
    <col min="8449" max="8452" width="23.7109375" style="17" customWidth="1"/>
    <col min="8453" max="8701" width="10.28515625" style="17" customWidth="1"/>
    <col min="8702" max="8703" width="21.42578125" style="17" customWidth="1"/>
    <col min="8704" max="8704" width="20.7109375" style="17"/>
    <col min="8705" max="8708" width="23.7109375" style="17" customWidth="1"/>
    <col min="8709" max="8957" width="10.28515625" style="17" customWidth="1"/>
    <col min="8958" max="8959" width="21.42578125" style="17" customWidth="1"/>
    <col min="8960" max="8960" width="20.7109375" style="17"/>
    <col min="8961" max="8964" width="23.7109375" style="17" customWidth="1"/>
    <col min="8965" max="9213" width="10.28515625" style="17" customWidth="1"/>
    <col min="9214" max="9215" width="21.42578125" style="17" customWidth="1"/>
    <col min="9216" max="9216" width="20.7109375" style="17"/>
    <col min="9217" max="9220" width="23.7109375" style="17" customWidth="1"/>
    <col min="9221" max="9469" width="10.28515625" style="17" customWidth="1"/>
    <col min="9470" max="9471" width="21.42578125" style="17" customWidth="1"/>
    <col min="9472" max="9472" width="20.7109375" style="17"/>
    <col min="9473" max="9476" width="23.7109375" style="17" customWidth="1"/>
    <col min="9477" max="9725" width="10.28515625" style="17" customWidth="1"/>
    <col min="9726" max="9727" width="21.42578125" style="17" customWidth="1"/>
    <col min="9728" max="9728" width="20.7109375" style="17"/>
    <col min="9729" max="9732" width="23.7109375" style="17" customWidth="1"/>
    <col min="9733" max="9981" width="10.28515625" style="17" customWidth="1"/>
    <col min="9982" max="9983" width="21.42578125" style="17" customWidth="1"/>
    <col min="9984" max="9984" width="20.7109375" style="17"/>
    <col min="9985" max="9988" width="23.7109375" style="17" customWidth="1"/>
    <col min="9989" max="10237" width="10.28515625" style="17" customWidth="1"/>
    <col min="10238" max="10239" width="21.42578125" style="17" customWidth="1"/>
    <col min="10240" max="10240" width="20.7109375" style="17"/>
    <col min="10241" max="10244" width="23.7109375" style="17" customWidth="1"/>
    <col min="10245" max="10493" width="10.28515625" style="17" customWidth="1"/>
    <col min="10494" max="10495" width="21.42578125" style="17" customWidth="1"/>
    <col min="10496" max="10496" width="20.7109375" style="17"/>
    <col min="10497" max="10500" width="23.7109375" style="17" customWidth="1"/>
    <col min="10501" max="10749" width="10.28515625" style="17" customWidth="1"/>
    <col min="10750" max="10751" width="21.42578125" style="17" customWidth="1"/>
    <col min="10752" max="10752" width="20.7109375" style="17"/>
    <col min="10753" max="10756" width="23.7109375" style="17" customWidth="1"/>
    <col min="10757" max="11005" width="10.28515625" style="17" customWidth="1"/>
    <col min="11006" max="11007" width="21.42578125" style="17" customWidth="1"/>
    <col min="11008" max="11008" width="20.7109375" style="17"/>
    <col min="11009" max="11012" width="23.7109375" style="17" customWidth="1"/>
    <col min="11013" max="11261" width="10.28515625" style="17" customWidth="1"/>
    <col min="11262" max="11263" width="21.42578125" style="17" customWidth="1"/>
    <col min="11264" max="11264" width="20.7109375" style="17"/>
    <col min="11265" max="11268" width="23.7109375" style="17" customWidth="1"/>
    <col min="11269" max="11517" width="10.28515625" style="17" customWidth="1"/>
    <col min="11518" max="11519" width="21.42578125" style="17" customWidth="1"/>
    <col min="11520" max="11520" width="20.7109375" style="17"/>
    <col min="11521" max="11524" width="23.7109375" style="17" customWidth="1"/>
    <col min="11525" max="11773" width="10.28515625" style="17" customWidth="1"/>
    <col min="11774" max="11775" width="21.42578125" style="17" customWidth="1"/>
    <col min="11776" max="11776" width="20.7109375" style="17"/>
    <col min="11777" max="11780" width="23.7109375" style="17" customWidth="1"/>
    <col min="11781" max="12029" width="10.28515625" style="17" customWidth="1"/>
    <col min="12030" max="12031" width="21.42578125" style="17" customWidth="1"/>
    <col min="12032" max="12032" width="20.7109375" style="17"/>
    <col min="12033" max="12036" width="23.7109375" style="17" customWidth="1"/>
    <col min="12037" max="12285" width="10.28515625" style="17" customWidth="1"/>
    <col min="12286" max="12287" width="21.42578125" style="17" customWidth="1"/>
    <col min="12288" max="12288" width="20.7109375" style="17"/>
    <col min="12289" max="12292" width="23.7109375" style="17" customWidth="1"/>
    <col min="12293" max="12541" width="10.28515625" style="17" customWidth="1"/>
    <col min="12542" max="12543" width="21.42578125" style="17" customWidth="1"/>
    <col min="12544" max="12544" width="20.7109375" style="17"/>
    <col min="12545" max="12548" width="23.7109375" style="17" customWidth="1"/>
    <col min="12549" max="12797" width="10.28515625" style="17" customWidth="1"/>
    <col min="12798" max="12799" width="21.42578125" style="17" customWidth="1"/>
    <col min="12800" max="12800" width="20.7109375" style="17"/>
    <col min="12801" max="12804" width="23.7109375" style="17" customWidth="1"/>
    <col min="12805" max="13053" width="10.28515625" style="17" customWidth="1"/>
    <col min="13054" max="13055" width="21.42578125" style="17" customWidth="1"/>
    <col min="13056" max="13056" width="20.7109375" style="17"/>
    <col min="13057" max="13060" width="23.7109375" style="17" customWidth="1"/>
    <col min="13061" max="13309" width="10.28515625" style="17" customWidth="1"/>
    <col min="13310" max="13311" width="21.42578125" style="17" customWidth="1"/>
    <col min="13312" max="13312" width="20.7109375" style="17"/>
    <col min="13313" max="13316" width="23.7109375" style="17" customWidth="1"/>
    <col min="13317" max="13565" width="10.28515625" style="17" customWidth="1"/>
    <col min="13566" max="13567" width="21.42578125" style="17" customWidth="1"/>
    <col min="13568" max="13568" width="20.7109375" style="17"/>
    <col min="13569" max="13572" width="23.7109375" style="17" customWidth="1"/>
    <col min="13573" max="13821" width="10.28515625" style="17" customWidth="1"/>
    <col min="13822" max="13823" width="21.42578125" style="17" customWidth="1"/>
    <col min="13824" max="13824" width="20.7109375" style="17"/>
    <col min="13825" max="13828" width="23.7109375" style="17" customWidth="1"/>
    <col min="13829" max="14077" width="10.28515625" style="17" customWidth="1"/>
    <col min="14078" max="14079" width="21.42578125" style="17" customWidth="1"/>
    <col min="14080" max="14080" width="20.7109375" style="17"/>
    <col min="14081" max="14084" width="23.7109375" style="17" customWidth="1"/>
    <col min="14085" max="14333" width="10.28515625" style="17" customWidth="1"/>
    <col min="14334" max="14335" width="21.42578125" style="17" customWidth="1"/>
    <col min="14336" max="14336" width="20.7109375" style="17"/>
    <col min="14337" max="14340" width="23.7109375" style="17" customWidth="1"/>
    <col min="14341" max="14589" width="10.28515625" style="17" customWidth="1"/>
    <col min="14590" max="14591" width="21.42578125" style="17" customWidth="1"/>
    <col min="14592" max="14592" width="20.7109375" style="17"/>
    <col min="14593" max="14596" width="23.7109375" style="17" customWidth="1"/>
    <col min="14597" max="14845" width="10.28515625" style="17" customWidth="1"/>
    <col min="14846" max="14847" width="21.42578125" style="17" customWidth="1"/>
    <col min="14848" max="14848" width="20.7109375" style="17"/>
    <col min="14849" max="14852" width="23.7109375" style="17" customWidth="1"/>
    <col min="14853" max="15101" width="10.28515625" style="17" customWidth="1"/>
    <col min="15102" max="15103" width="21.42578125" style="17" customWidth="1"/>
    <col min="15104" max="15104" width="20.7109375" style="17"/>
    <col min="15105" max="15108" width="23.7109375" style="17" customWidth="1"/>
    <col min="15109" max="15357" width="10.28515625" style="17" customWidth="1"/>
    <col min="15358" max="15359" width="21.42578125" style="17" customWidth="1"/>
    <col min="15360" max="15360" width="20.7109375" style="17"/>
    <col min="15361" max="15364" width="23.7109375" style="17" customWidth="1"/>
    <col min="15365" max="15613" width="10.28515625" style="17" customWidth="1"/>
    <col min="15614" max="15615" width="21.42578125" style="17" customWidth="1"/>
    <col min="15616" max="15616" width="20.7109375" style="17"/>
    <col min="15617" max="15620" width="23.7109375" style="17" customWidth="1"/>
    <col min="15621" max="15869" width="10.28515625" style="17" customWidth="1"/>
    <col min="15870" max="15871" width="21.42578125" style="17" customWidth="1"/>
    <col min="15872" max="15872" width="20.7109375" style="17"/>
    <col min="15873" max="15876" width="23.7109375" style="17" customWidth="1"/>
    <col min="15877" max="16125" width="10.28515625" style="17" customWidth="1"/>
    <col min="16126" max="16127" width="21.42578125" style="17" customWidth="1"/>
    <col min="16128" max="16128" width="20.7109375" style="17"/>
    <col min="16129" max="16132" width="23.7109375" style="17" customWidth="1"/>
    <col min="16133" max="16381" width="10.28515625" style="17" customWidth="1"/>
    <col min="16382" max="16383" width="21.42578125" style="17" customWidth="1"/>
    <col min="16384" max="16384" width="20.7109375" style="17"/>
  </cols>
  <sheetData>
    <row r="1" spans="1:12" ht="33.75" customHeight="1" thickBot="1">
      <c r="A1" s="861" t="s">
        <v>302</v>
      </c>
      <c r="B1" s="861"/>
      <c r="C1" s="861"/>
      <c r="D1" s="861"/>
      <c r="E1" s="15"/>
      <c r="F1" s="15"/>
    </row>
    <row r="2" spans="1:12" ht="38.25" customHeight="1" thickBot="1">
      <c r="A2" s="24" t="s">
        <v>68</v>
      </c>
      <c r="B2" s="25" t="s">
        <v>40</v>
      </c>
      <c r="C2" s="25" t="s">
        <v>103</v>
      </c>
      <c r="D2" s="26" t="s">
        <v>105</v>
      </c>
    </row>
    <row r="3" spans="1:12" ht="21" customHeight="1">
      <c r="A3" s="2">
        <v>1396</v>
      </c>
      <c r="B3" s="153">
        <v>141452</v>
      </c>
      <c r="C3" s="153">
        <v>10245</v>
      </c>
      <c r="D3" s="153">
        <v>131207</v>
      </c>
    </row>
    <row r="4" spans="1:12" ht="21" customHeight="1">
      <c r="A4" s="2">
        <v>1397</v>
      </c>
      <c r="B4" s="153">
        <v>145974</v>
      </c>
      <c r="C4" s="153">
        <v>11667</v>
      </c>
      <c r="D4" s="153">
        <v>134307</v>
      </c>
      <c r="E4" s="110"/>
      <c r="F4" s="110"/>
      <c r="G4" s="110"/>
      <c r="H4" s="110"/>
      <c r="L4" s="144"/>
    </row>
    <row r="5" spans="1:12" ht="21" customHeight="1">
      <c r="A5" s="2">
        <v>1398</v>
      </c>
      <c r="B5" s="153">
        <v>150599</v>
      </c>
      <c r="C5" s="153">
        <v>16963</v>
      </c>
      <c r="D5" s="153">
        <v>133636</v>
      </c>
      <c r="E5" s="110"/>
      <c r="F5" s="110"/>
      <c r="G5" s="110"/>
      <c r="H5" s="110"/>
      <c r="L5" s="144"/>
    </row>
    <row r="6" spans="1:12" ht="21" customHeight="1">
      <c r="A6" s="2">
        <v>1399</v>
      </c>
      <c r="B6" s="153">
        <v>158993</v>
      </c>
      <c r="C6" s="153">
        <v>24945</v>
      </c>
      <c r="D6" s="153">
        <v>134048</v>
      </c>
      <c r="E6" s="110"/>
      <c r="F6" s="110"/>
      <c r="G6" s="110"/>
      <c r="H6" s="110"/>
      <c r="L6" s="144"/>
    </row>
    <row r="7" spans="1:12" ht="21" customHeight="1">
      <c r="A7" s="2">
        <v>1400</v>
      </c>
      <c r="B7" s="153">
        <v>154263</v>
      </c>
      <c r="C7" s="153">
        <v>20366</v>
      </c>
      <c r="D7" s="153">
        <v>133897</v>
      </c>
      <c r="E7" s="110"/>
      <c r="F7" s="110"/>
      <c r="G7" s="110"/>
      <c r="H7" s="110"/>
      <c r="L7" s="144"/>
    </row>
    <row r="8" spans="1:12" ht="21" customHeight="1">
      <c r="A8" s="2">
        <v>1401</v>
      </c>
      <c r="B8" s="153">
        <v>150555</v>
      </c>
      <c r="C8" s="153">
        <v>19882</v>
      </c>
      <c r="D8" s="153">
        <v>130673</v>
      </c>
      <c r="E8" s="110"/>
      <c r="F8" s="110"/>
      <c r="G8" s="110"/>
      <c r="H8" s="110"/>
      <c r="L8" s="144"/>
    </row>
    <row r="9" spans="1:12" ht="21" customHeight="1" thickBot="1">
      <c r="A9" s="2">
        <v>1402</v>
      </c>
      <c r="B9" s="153">
        <f>SUM(B10:B42)</f>
        <v>147953</v>
      </c>
      <c r="C9" s="153">
        <f t="shared" ref="C9:D9" si="0">SUM(C10:C42)</f>
        <v>19176</v>
      </c>
      <c r="D9" s="153">
        <f t="shared" si="0"/>
        <v>128777</v>
      </c>
      <c r="E9" s="110"/>
      <c r="F9" s="110"/>
      <c r="G9" s="110"/>
      <c r="H9" s="110"/>
      <c r="L9" s="144"/>
    </row>
    <row r="10" spans="1:12" ht="21" customHeight="1" thickBot="1">
      <c r="A10" s="5" t="s">
        <v>41</v>
      </c>
      <c r="B10" s="539">
        <f>C10+D10</f>
        <v>5722</v>
      </c>
      <c r="C10" s="540">
        <v>898</v>
      </c>
      <c r="D10" s="541">
        <v>4824</v>
      </c>
      <c r="E10" s="110"/>
      <c r="F10" s="110">
        <f>B10-'2'!F10</f>
        <v>0</v>
      </c>
      <c r="G10" s="110"/>
      <c r="H10" s="110"/>
      <c r="L10" s="144"/>
    </row>
    <row r="11" spans="1:12" ht="21" customHeight="1" thickBot="1">
      <c r="A11" s="6" t="s">
        <v>42</v>
      </c>
      <c r="B11" s="539">
        <f t="shared" ref="B11:B42" si="1">C11+D11</f>
        <v>4842</v>
      </c>
      <c r="C11" s="707">
        <v>812</v>
      </c>
      <c r="D11" s="541">
        <v>4030</v>
      </c>
      <c r="E11" s="110"/>
      <c r="F11" s="110">
        <f>B11-'2'!F11</f>
        <v>0</v>
      </c>
      <c r="G11" s="110"/>
      <c r="H11" s="110"/>
      <c r="L11" s="144"/>
    </row>
    <row r="12" spans="1:12" ht="21" customHeight="1" thickBot="1">
      <c r="A12" s="6" t="s">
        <v>43</v>
      </c>
      <c r="B12" s="539">
        <f t="shared" si="1"/>
        <v>1619</v>
      </c>
      <c r="C12" s="707">
        <v>275</v>
      </c>
      <c r="D12" s="541">
        <v>1344</v>
      </c>
      <c r="E12" s="110"/>
      <c r="F12" s="110">
        <f>B12-'2'!F12</f>
        <v>0</v>
      </c>
      <c r="G12" s="110"/>
      <c r="H12" s="110"/>
      <c r="L12" s="144"/>
    </row>
    <row r="13" spans="1:12" ht="21" customHeight="1" thickBot="1">
      <c r="A13" s="6" t="s">
        <v>0</v>
      </c>
      <c r="B13" s="539">
        <f t="shared" si="1"/>
        <v>10975</v>
      </c>
      <c r="C13" s="707">
        <v>1293</v>
      </c>
      <c r="D13" s="541">
        <v>9682</v>
      </c>
      <c r="E13" s="110"/>
      <c r="F13" s="110">
        <f>B13-'2'!F13</f>
        <v>0</v>
      </c>
      <c r="G13" s="110"/>
      <c r="H13" s="110"/>
      <c r="L13" s="144"/>
    </row>
    <row r="14" spans="1:12" ht="21" customHeight="1" thickBot="1">
      <c r="A14" s="6" t="s">
        <v>33</v>
      </c>
      <c r="B14" s="539">
        <f t="shared" si="1"/>
        <v>3235</v>
      </c>
      <c r="C14" s="707">
        <v>577</v>
      </c>
      <c r="D14" s="541">
        <v>2658</v>
      </c>
      <c r="E14" s="110"/>
      <c r="F14" s="110">
        <f>B14-'2'!F14</f>
        <v>0</v>
      </c>
      <c r="G14" s="110"/>
      <c r="H14" s="110"/>
      <c r="L14" s="144"/>
    </row>
    <row r="15" spans="1:12" ht="21" customHeight="1" thickBot="1">
      <c r="A15" s="6" t="s">
        <v>44</v>
      </c>
      <c r="B15" s="539">
        <f t="shared" si="1"/>
        <v>467</v>
      </c>
      <c r="C15" s="707">
        <v>145</v>
      </c>
      <c r="D15" s="541">
        <v>322</v>
      </c>
      <c r="E15" s="110"/>
      <c r="F15" s="110">
        <f>B15-'2'!F15</f>
        <v>0</v>
      </c>
      <c r="G15" s="110"/>
      <c r="H15" s="110"/>
      <c r="L15" s="144"/>
    </row>
    <row r="16" spans="1:12" ht="21" customHeight="1" thickBot="1">
      <c r="A16" s="6" t="s">
        <v>1</v>
      </c>
      <c r="B16" s="539">
        <f t="shared" si="1"/>
        <v>345</v>
      </c>
      <c r="C16" s="707">
        <v>214</v>
      </c>
      <c r="D16" s="541">
        <v>131</v>
      </c>
      <c r="E16" s="110"/>
      <c r="F16" s="110">
        <f>B16-'2'!F16</f>
        <v>0</v>
      </c>
      <c r="G16" s="110"/>
      <c r="H16" s="110"/>
      <c r="L16" s="144"/>
    </row>
    <row r="17" spans="1:12" ht="21" customHeight="1" thickBot="1">
      <c r="A17" s="6" t="s">
        <v>45</v>
      </c>
      <c r="B17" s="539">
        <f t="shared" si="1"/>
        <v>913</v>
      </c>
      <c r="C17" s="707">
        <v>226</v>
      </c>
      <c r="D17" s="541">
        <v>687</v>
      </c>
      <c r="E17" s="110"/>
      <c r="F17" s="110">
        <f>B17-'2'!F17</f>
        <v>0</v>
      </c>
      <c r="G17" s="110"/>
      <c r="H17" s="110"/>
      <c r="L17" s="144"/>
    </row>
    <row r="18" spans="1:12" ht="21" customHeight="1" thickBot="1">
      <c r="A18" s="6" t="s">
        <v>46</v>
      </c>
      <c r="B18" s="539">
        <f t="shared" si="1"/>
        <v>1289</v>
      </c>
      <c r="C18" s="707">
        <v>118</v>
      </c>
      <c r="D18" s="541">
        <v>1171</v>
      </c>
      <c r="E18" s="110"/>
      <c r="F18" s="110">
        <f>B18-'2'!F18</f>
        <v>0</v>
      </c>
      <c r="G18" s="110"/>
      <c r="H18" s="110"/>
      <c r="L18" s="144"/>
    </row>
    <row r="19" spans="1:12" ht="21" customHeight="1" thickBot="1">
      <c r="A19" s="6" t="s">
        <v>47</v>
      </c>
      <c r="B19" s="539">
        <f t="shared" si="1"/>
        <v>14532</v>
      </c>
      <c r="C19" s="707">
        <v>1243</v>
      </c>
      <c r="D19" s="541">
        <v>13289</v>
      </c>
      <c r="E19" s="110"/>
      <c r="F19" s="110">
        <f>B19-'2'!F19</f>
        <v>0</v>
      </c>
      <c r="G19" s="110"/>
      <c r="H19" s="110"/>
      <c r="L19" s="144"/>
    </row>
    <row r="20" spans="1:12" ht="21" customHeight="1" thickBot="1">
      <c r="A20" s="6" t="s">
        <v>28</v>
      </c>
      <c r="B20" s="539">
        <f t="shared" si="1"/>
        <v>1070</v>
      </c>
      <c r="C20" s="707">
        <v>191</v>
      </c>
      <c r="D20" s="541">
        <v>879</v>
      </c>
      <c r="E20" s="110"/>
      <c r="F20" s="110">
        <f>B20-'2'!F20</f>
        <v>0</v>
      </c>
      <c r="G20" s="110"/>
      <c r="H20" s="110"/>
      <c r="L20" s="144"/>
    </row>
    <row r="21" spans="1:12" ht="21" customHeight="1" thickBot="1">
      <c r="A21" s="6" t="s">
        <v>2</v>
      </c>
      <c r="B21" s="539">
        <f t="shared" si="1"/>
        <v>3848</v>
      </c>
      <c r="C21" s="707">
        <v>778</v>
      </c>
      <c r="D21" s="541">
        <v>3070</v>
      </c>
      <c r="E21" s="110"/>
      <c r="F21" s="110">
        <f>B21-'2'!F21</f>
        <v>0</v>
      </c>
      <c r="G21" s="110"/>
      <c r="H21" s="110"/>
      <c r="L21" s="144"/>
    </row>
    <row r="22" spans="1:12" ht="21" customHeight="1" thickBot="1">
      <c r="A22" s="6" t="s">
        <v>3</v>
      </c>
      <c r="B22" s="539">
        <f t="shared" si="1"/>
        <v>1351</v>
      </c>
      <c r="C22" s="707">
        <v>224</v>
      </c>
      <c r="D22" s="541">
        <v>1127</v>
      </c>
      <c r="E22" s="110"/>
      <c r="F22" s="110">
        <f>B22-'2'!F22</f>
        <v>0</v>
      </c>
      <c r="G22" s="110"/>
      <c r="H22" s="110"/>
      <c r="L22" s="144"/>
    </row>
    <row r="23" spans="1:12" ht="21" customHeight="1" thickBot="1">
      <c r="A23" s="6" t="s">
        <v>4</v>
      </c>
      <c r="B23" s="539">
        <f t="shared" si="1"/>
        <v>1337</v>
      </c>
      <c r="C23" s="707">
        <v>238</v>
      </c>
      <c r="D23" s="541">
        <v>1099</v>
      </c>
      <c r="E23" s="110"/>
      <c r="F23" s="110">
        <f>B23-'2'!F23</f>
        <v>0</v>
      </c>
      <c r="G23" s="110"/>
      <c r="H23" s="110"/>
      <c r="L23" s="144"/>
    </row>
    <row r="24" spans="1:12" ht="21" customHeight="1" thickBot="1">
      <c r="A24" s="6" t="s">
        <v>48</v>
      </c>
      <c r="B24" s="539">
        <f t="shared" si="1"/>
        <v>2055</v>
      </c>
      <c r="C24" s="707">
        <v>158</v>
      </c>
      <c r="D24" s="541">
        <v>1897</v>
      </c>
      <c r="E24" s="110"/>
      <c r="F24" s="110">
        <f>B24-'2'!F24</f>
        <v>0</v>
      </c>
      <c r="G24" s="110"/>
      <c r="H24" s="110"/>
      <c r="L24" s="144"/>
    </row>
    <row r="25" spans="1:12" ht="21" customHeight="1" thickBot="1">
      <c r="A25" s="6" t="s">
        <v>49</v>
      </c>
      <c r="B25" s="539">
        <f t="shared" si="1"/>
        <v>1387</v>
      </c>
      <c r="C25" s="707">
        <v>360</v>
      </c>
      <c r="D25" s="541">
        <v>1027</v>
      </c>
      <c r="E25" s="110"/>
      <c r="F25" s="110">
        <f>B25-'2'!F25</f>
        <v>0</v>
      </c>
      <c r="G25" s="110"/>
      <c r="H25" s="110"/>
      <c r="L25" s="144"/>
    </row>
    <row r="26" spans="1:12" ht="21" customHeight="1" thickBot="1">
      <c r="A26" s="6" t="s">
        <v>50</v>
      </c>
      <c r="B26" s="539">
        <f t="shared" si="1"/>
        <v>680</v>
      </c>
      <c r="C26" s="707">
        <v>82</v>
      </c>
      <c r="D26" s="541">
        <v>598</v>
      </c>
      <c r="E26" s="110"/>
      <c r="F26" s="110">
        <f>B26-'2'!F26</f>
        <v>0</v>
      </c>
      <c r="G26" s="110"/>
      <c r="H26" s="110"/>
      <c r="L26" s="144"/>
    </row>
    <row r="27" spans="1:12" ht="21" customHeight="1" thickBot="1">
      <c r="A27" s="6" t="s">
        <v>51</v>
      </c>
      <c r="B27" s="539">
        <f t="shared" si="1"/>
        <v>17985</v>
      </c>
      <c r="C27" s="707">
        <v>4012</v>
      </c>
      <c r="D27" s="541">
        <v>13973</v>
      </c>
      <c r="E27" s="110"/>
      <c r="F27" s="110">
        <f>B27-'2'!F27</f>
        <v>0</v>
      </c>
      <c r="G27" s="110"/>
      <c r="H27" s="110"/>
      <c r="L27" s="144"/>
    </row>
    <row r="28" spans="1:12" ht="21" customHeight="1" thickBot="1">
      <c r="A28" s="6" t="s">
        <v>5</v>
      </c>
      <c r="B28" s="539">
        <f t="shared" si="1"/>
        <v>6519</v>
      </c>
      <c r="C28" s="707">
        <v>1179</v>
      </c>
      <c r="D28" s="541">
        <v>5340</v>
      </c>
      <c r="E28" s="110"/>
      <c r="F28" s="110">
        <f>B28-'2'!F28</f>
        <v>0</v>
      </c>
      <c r="G28" s="110"/>
      <c r="H28" s="110"/>
      <c r="L28" s="144"/>
    </row>
    <row r="29" spans="1:12" ht="21" customHeight="1" thickBot="1">
      <c r="A29" s="6" t="s">
        <v>52</v>
      </c>
      <c r="B29" s="539">
        <f t="shared" si="1"/>
        <v>1547</v>
      </c>
      <c r="C29" s="707">
        <v>357</v>
      </c>
      <c r="D29" s="541">
        <v>1190</v>
      </c>
      <c r="E29" s="110"/>
      <c r="F29" s="110">
        <f>B29-'2'!F29</f>
        <v>0</v>
      </c>
      <c r="G29" s="110"/>
      <c r="H29" s="110"/>
      <c r="L29" s="144"/>
    </row>
    <row r="30" spans="1:12" ht="21" customHeight="1" thickBot="1">
      <c r="A30" s="6" t="s">
        <v>6</v>
      </c>
      <c r="B30" s="539">
        <f t="shared" si="1"/>
        <v>36774</v>
      </c>
      <c r="C30" s="707">
        <v>558</v>
      </c>
      <c r="D30" s="541">
        <v>36216</v>
      </c>
      <c r="E30" s="110"/>
      <c r="F30" s="110">
        <f>B30-'2'!F30</f>
        <v>0</v>
      </c>
      <c r="G30" s="110"/>
      <c r="H30" s="110"/>
      <c r="L30" s="144"/>
    </row>
    <row r="31" spans="1:12" ht="21" customHeight="1" thickBot="1">
      <c r="A31" s="6" t="s">
        <v>53</v>
      </c>
      <c r="B31" s="539">
        <f t="shared" si="1"/>
        <v>2461</v>
      </c>
      <c r="C31" s="707">
        <v>290</v>
      </c>
      <c r="D31" s="541">
        <v>2171</v>
      </c>
      <c r="E31" s="110"/>
      <c r="F31" s="110">
        <f>B31-'2'!F31</f>
        <v>0</v>
      </c>
      <c r="G31" s="110"/>
      <c r="H31" s="110"/>
      <c r="L31" s="144"/>
    </row>
    <row r="32" spans="1:12" ht="21" customHeight="1" thickBot="1">
      <c r="A32" s="6" t="s">
        <v>54</v>
      </c>
      <c r="B32" s="539">
        <f t="shared" si="1"/>
        <v>2777</v>
      </c>
      <c r="C32" s="707">
        <v>734</v>
      </c>
      <c r="D32" s="541">
        <v>2043</v>
      </c>
      <c r="E32" s="110"/>
      <c r="F32" s="110">
        <f>B32-'2'!F32</f>
        <v>0</v>
      </c>
      <c r="G32" s="110"/>
      <c r="H32" s="110"/>
      <c r="L32" s="144"/>
    </row>
    <row r="33" spans="1:12" ht="21" customHeight="1" thickBot="1">
      <c r="A33" s="6" t="s">
        <v>55</v>
      </c>
      <c r="B33" s="539">
        <f t="shared" si="1"/>
        <v>1964</v>
      </c>
      <c r="C33" s="707">
        <v>432</v>
      </c>
      <c r="D33" s="541">
        <v>1532</v>
      </c>
      <c r="E33" s="110"/>
      <c r="F33" s="110">
        <f>B33-'2'!F33</f>
        <v>0</v>
      </c>
      <c r="G33" s="110"/>
      <c r="H33" s="110"/>
      <c r="L33" s="144"/>
    </row>
    <row r="34" spans="1:12" ht="21" customHeight="1" thickBot="1">
      <c r="A34" s="6" t="s">
        <v>56</v>
      </c>
      <c r="B34" s="539">
        <f t="shared" si="1"/>
        <v>634</v>
      </c>
      <c r="C34" s="707">
        <v>100</v>
      </c>
      <c r="D34" s="541">
        <v>534</v>
      </c>
      <c r="E34" s="110"/>
      <c r="F34" s="110">
        <f>B34-'2'!F34</f>
        <v>0</v>
      </c>
      <c r="G34" s="110"/>
      <c r="H34" s="110"/>
      <c r="L34" s="144"/>
    </row>
    <row r="35" spans="1:12" ht="21" customHeight="1" thickBot="1">
      <c r="A35" s="6" t="s">
        <v>7</v>
      </c>
      <c r="B35" s="539">
        <f t="shared" si="1"/>
        <v>4262</v>
      </c>
      <c r="C35" s="707">
        <v>467</v>
      </c>
      <c r="D35" s="541">
        <v>3795</v>
      </c>
      <c r="E35" s="110"/>
      <c r="F35" s="110">
        <f>B35-'2'!F35</f>
        <v>0</v>
      </c>
      <c r="G35" s="110"/>
      <c r="H35" s="110"/>
      <c r="L35" s="144"/>
    </row>
    <row r="36" spans="1:12" ht="21" customHeight="1" thickBot="1">
      <c r="A36" s="6" t="s">
        <v>57</v>
      </c>
      <c r="B36" s="539">
        <f t="shared" si="1"/>
        <v>2417</v>
      </c>
      <c r="C36" s="707">
        <v>609</v>
      </c>
      <c r="D36" s="541">
        <v>1808</v>
      </c>
      <c r="E36" s="110"/>
      <c r="F36" s="110">
        <f>B36-'2'!F36</f>
        <v>0</v>
      </c>
      <c r="G36" s="110"/>
      <c r="H36" s="110"/>
      <c r="L36" s="144"/>
    </row>
    <row r="37" spans="1:12" ht="21" customHeight="1" thickBot="1">
      <c r="A37" s="6" t="s">
        <v>8</v>
      </c>
      <c r="B37" s="539">
        <f t="shared" si="1"/>
        <v>1713</v>
      </c>
      <c r="C37" s="707">
        <v>438</v>
      </c>
      <c r="D37" s="541">
        <v>1275</v>
      </c>
      <c r="E37" s="110"/>
      <c r="F37" s="110">
        <f>B37-'2'!F37</f>
        <v>0</v>
      </c>
      <c r="G37" s="110"/>
      <c r="H37" s="110"/>
      <c r="L37" s="144"/>
    </row>
    <row r="38" spans="1:12" ht="21" customHeight="1" thickBot="1">
      <c r="A38" s="6" t="s">
        <v>9</v>
      </c>
      <c r="B38" s="539">
        <f t="shared" si="1"/>
        <v>4323</v>
      </c>
      <c r="C38" s="707">
        <v>637</v>
      </c>
      <c r="D38" s="541">
        <v>3686</v>
      </c>
      <c r="E38" s="110"/>
      <c r="F38" s="110">
        <f>B38-'2'!F38</f>
        <v>0</v>
      </c>
      <c r="G38" s="110"/>
      <c r="H38" s="110"/>
      <c r="L38" s="144"/>
    </row>
    <row r="39" spans="1:12" ht="21" customHeight="1" thickBot="1">
      <c r="A39" s="6" t="s">
        <v>58</v>
      </c>
      <c r="B39" s="539">
        <f t="shared" si="1"/>
        <v>1658</v>
      </c>
      <c r="C39" s="707">
        <v>341</v>
      </c>
      <c r="D39" s="541">
        <v>1317</v>
      </c>
      <c r="E39" s="110"/>
      <c r="F39" s="110">
        <f>B39-'2'!F39</f>
        <v>0</v>
      </c>
      <c r="G39" s="110"/>
      <c r="H39" s="110"/>
    </row>
    <row r="40" spans="1:12" ht="21" customHeight="1" thickBot="1">
      <c r="A40" s="6" t="s">
        <v>10</v>
      </c>
      <c r="B40" s="539">
        <f t="shared" si="1"/>
        <v>2476</v>
      </c>
      <c r="C40" s="707">
        <v>253</v>
      </c>
      <c r="D40" s="541">
        <v>2223</v>
      </c>
      <c r="E40" s="110"/>
      <c r="F40" s="110">
        <f>B40-'2'!F40</f>
        <v>0</v>
      </c>
      <c r="G40" s="110"/>
      <c r="H40" s="110"/>
    </row>
    <row r="41" spans="1:12" ht="21" customHeight="1" thickBot="1">
      <c r="A41" s="6" t="s">
        <v>11</v>
      </c>
      <c r="B41" s="539">
        <f t="shared" si="1"/>
        <v>2205</v>
      </c>
      <c r="C41" s="707">
        <v>521</v>
      </c>
      <c r="D41" s="541">
        <v>1684</v>
      </c>
      <c r="E41" s="110"/>
      <c r="F41" s="110">
        <f>B41-'2'!F41</f>
        <v>0</v>
      </c>
      <c r="G41" s="110"/>
      <c r="H41" s="110"/>
    </row>
    <row r="42" spans="1:12" ht="21" customHeight="1" thickBot="1">
      <c r="A42" s="6" t="s">
        <v>59</v>
      </c>
      <c r="B42" s="539">
        <f t="shared" si="1"/>
        <v>2571</v>
      </c>
      <c r="C42" s="707">
        <v>416</v>
      </c>
      <c r="D42" s="541">
        <v>2155</v>
      </c>
      <c r="E42" s="110"/>
      <c r="F42" s="110">
        <f>B42-'2'!F42</f>
        <v>0</v>
      </c>
      <c r="G42" s="110"/>
      <c r="H42" s="110"/>
    </row>
    <row r="43" spans="1:12">
      <c r="B43" s="110"/>
      <c r="C43" s="110"/>
      <c r="D43" s="110"/>
      <c r="E43" s="110"/>
      <c r="F43" s="110"/>
      <c r="G43" s="110"/>
      <c r="H43" s="110"/>
    </row>
    <row r="44" spans="1:12">
      <c r="B44" s="110"/>
      <c r="C44" s="110"/>
      <c r="D44" s="110"/>
      <c r="E44" s="110"/>
      <c r="F44" s="110"/>
      <c r="G44" s="110"/>
      <c r="H44" s="110"/>
    </row>
    <row r="45" spans="1:12">
      <c r="B45" s="110"/>
      <c r="C45" s="110"/>
      <c r="D45" s="110"/>
      <c r="E45" s="110"/>
      <c r="F45" s="110"/>
      <c r="G45" s="110"/>
      <c r="H45" s="110"/>
    </row>
    <row r="46" spans="1:12">
      <c r="B46" s="110"/>
      <c r="C46" s="110"/>
      <c r="D46" s="110"/>
      <c r="E46" s="110"/>
      <c r="F46" s="110"/>
      <c r="G46" s="110"/>
      <c r="H46" s="110"/>
    </row>
    <row r="47" spans="1:12">
      <c r="B47" s="110"/>
      <c r="C47" s="110"/>
      <c r="D47" s="110"/>
      <c r="E47" s="110"/>
      <c r="F47" s="110"/>
      <c r="G47" s="110"/>
      <c r="H47" s="110"/>
    </row>
    <row r="48" spans="1:12">
      <c r="B48" s="110"/>
      <c r="C48" s="110"/>
      <c r="D48" s="110"/>
      <c r="E48" s="110"/>
      <c r="F48" s="110"/>
      <c r="G48" s="110"/>
      <c r="H48" s="110"/>
    </row>
    <row r="49" spans="2:8">
      <c r="B49" s="110"/>
      <c r="C49" s="110"/>
      <c r="D49" s="110"/>
      <c r="E49" s="110"/>
      <c r="F49" s="110"/>
      <c r="G49" s="110"/>
      <c r="H49" s="110"/>
    </row>
    <row r="50" spans="2:8">
      <c r="B50" s="110"/>
      <c r="C50" s="110"/>
      <c r="D50" s="110"/>
      <c r="E50" s="110"/>
      <c r="F50" s="110"/>
      <c r="G50" s="110"/>
      <c r="H50" s="110"/>
    </row>
    <row r="51" spans="2:8">
      <c r="B51" s="110"/>
      <c r="C51" s="110"/>
      <c r="D51" s="110"/>
      <c r="E51" s="110"/>
      <c r="F51" s="110"/>
      <c r="G51" s="110"/>
      <c r="H51" s="110"/>
    </row>
    <row r="52" spans="2:8">
      <c r="B52" s="110"/>
      <c r="C52" s="110"/>
      <c r="D52" s="110"/>
      <c r="E52" s="110"/>
      <c r="F52" s="110"/>
      <c r="G52" s="110"/>
      <c r="H52" s="110"/>
    </row>
  </sheetData>
  <mergeCells count="1">
    <mergeCell ref="A1:D1"/>
  </mergeCells>
  <printOptions horizontalCentered="1" verticalCentered="1"/>
  <pageMargins left="0.39370078740157499" right="0.39370078740157499" top="0.45" bottom="0.55000000000000004" header="0" footer="0"/>
  <pageSetup paperSize="9" scale="86"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B676E-4010-4E92-924F-8B497792EFDC}">
  <sheetPr>
    <tabColor theme="7" tint="0.39997558519241921"/>
    <pageSetUpPr fitToPage="1"/>
  </sheetPr>
  <dimension ref="A1:L52"/>
  <sheetViews>
    <sheetView rightToLeft="1" view="pageBreakPreview" zoomScaleNormal="100" zoomScaleSheetLayoutView="100" workbookViewId="0">
      <selection activeCell="M14" sqref="M14"/>
    </sheetView>
  </sheetViews>
  <sheetFormatPr defaultColWidth="20.5703125" defaultRowHeight="15.75"/>
  <cols>
    <col min="1" max="4" width="23.7109375" style="17" customWidth="1"/>
    <col min="5" max="5" width="0" style="17" hidden="1" customWidth="1"/>
    <col min="6" max="6" width="11.5703125" style="17" hidden="1" customWidth="1"/>
    <col min="7" max="251" width="10.28515625" style="17" customWidth="1"/>
    <col min="252" max="256" width="20.5703125" style="17"/>
    <col min="257" max="260" width="23.7109375" style="17" customWidth="1"/>
    <col min="261" max="262" width="0" style="17" hidden="1" customWidth="1"/>
    <col min="263" max="507" width="10.28515625" style="17" customWidth="1"/>
    <col min="508" max="512" width="20.5703125" style="17"/>
    <col min="513" max="516" width="23.7109375" style="17" customWidth="1"/>
    <col min="517" max="518" width="0" style="17" hidden="1" customWidth="1"/>
    <col min="519" max="763" width="10.28515625" style="17" customWidth="1"/>
    <col min="764" max="768" width="20.5703125" style="17"/>
    <col min="769" max="772" width="23.7109375" style="17" customWidth="1"/>
    <col min="773" max="774" width="0" style="17" hidden="1" customWidth="1"/>
    <col min="775" max="1019" width="10.28515625" style="17" customWidth="1"/>
    <col min="1020" max="1024" width="20.5703125" style="17"/>
    <col min="1025" max="1028" width="23.7109375" style="17" customWidth="1"/>
    <col min="1029" max="1030" width="0" style="17" hidden="1" customWidth="1"/>
    <col min="1031" max="1275" width="10.28515625" style="17" customWidth="1"/>
    <col min="1276" max="1280" width="20.5703125" style="17"/>
    <col min="1281" max="1284" width="23.7109375" style="17" customWidth="1"/>
    <col min="1285" max="1286" width="0" style="17" hidden="1" customWidth="1"/>
    <col min="1287" max="1531" width="10.28515625" style="17" customWidth="1"/>
    <col min="1532" max="1536" width="20.5703125" style="17"/>
    <col min="1537" max="1540" width="23.7109375" style="17" customWidth="1"/>
    <col min="1541" max="1542" width="0" style="17" hidden="1" customWidth="1"/>
    <col min="1543" max="1787" width="10.28515625" style="17" customWidth="1"/>
    <col min="1788" max="1792" width="20.5703125" style="17"/>
    <col min="1793" max="1796" width="23.7109375" style="17" customWidth="1"/>
    <col min="1797" max="1798" width="0" style="17" hidden="1" customWidth="1"/>
    <col min="1799" max="2043" width="10.28515625" style="17" customWidth="1"/>
    <col min="2044" max="2048" width="20.5703125" style="17"/>
    <col min="2049" max="2052" width="23.7109375" style="17" customWidth="1"/>
    <col min="2053" max="2054" width="0" style="17" hidden="1" customWidth="1"/>
    <col min="2055" max="2299" width="10.28515625" style="17" customWidth="1"/>
    <col min="2300" max="2304" width="20.5703125" style="17"/>
    <col min="2305" max="2308" width="23.7109375" style="17" customWidth="1"/>
    <col min="2309" max="2310" width="0" style="17" hidden="1" customWidth="1"/>
    <col min="2311" max="2555" width="10.28515625" style="17" customWidth="1"/>
    <col min="2556" max="2560" width="20.5703125" style="17"/>
    <col min="2561" max="2564" width="23.7109375" style="17" customWidth="1"/>
    <col min="2565" max="2566" width="0" style="17" hidden="1" customWidth="1"/>
    <col min="2567" max="2811" width="10.28515625" style="17" customWidth="1"/>
    <col min="2812" max="2816" width="20.5703125" style="17"/>
    <col min="2817" max="2820" width="23.7109375" style="17" customWidth="1"/>
    <col min="2821" max="2822" width="0" style="17" hidden="1" customWidth="1"/>
    <col min="2823" max="3067" width="10.28515625" style="17" customWidth="1"/>
    <col min="3068" max="3072" width="20.5703125" style="17"/>
    <col min="3073" max="3076" width="23.7109375" style="17" customWidth="1"/>
    <col min="3077" max="3078" width="0" style="17" hidden="1" customWidth="1"/>
    <col min="3079" max="3323" width="10.28515625" style="17" customWidth="1"/>
    <col min="3324" max="3328" width="20.5703125" style="17"/>
    <col min="3329" max="3332" width="23.7109375" style="17" customWidth="1"/>
    <col min="3333" max="3334" width="0" style="17" hidden="1" customWidth="1"/>
    <col min="3335" max="3579" width="10.28515625" style="17" customWidth="1"/>
    <col min="3580" max="3584" width="20.5703125" style="17"/>
    <col min="3585" max="3588" width="23.7109375" style="17" customWidth="1"/>
    <col min="3589" max="3590" width="0" style="17" hidden="1" customWidth="1"/>
    <col min="3591" max="3835" width="10.28515625" style="17" customWidth="1"/>
    <col min="3836" max="3840" width="20.5703125" style="17"/>
    <col min="3841" max="3844" width="23.7109375" style="17" customWidth="1"/>
    <col min="3845" max="3846" width="0" style="17" hidden="1" customWidth="1"/>
    <col min="3847" max="4091" width="10.28515625" style="17" customWidth="1"/>
    <col min="4092" max="4096" width="20.5703125" style="17"/>
    <col min="4097" max="4100" width="23.7109375" style="17" customWidth="1"/>
    <col min="4101" max="4102" width="0" style="17" hidden="1" customWidth="1"/>
    <col min="4103" max="4347" width="10.28515625" style="17" customWidth="1"/>
    <col min="4348" max="4352" width="20.5703125" style="17"/>
    <col min="4353" max="4356" width="23.7109375" style="17" customWidth="1"/>
    <col min="4357" max="4358" width="0" style="17" hidden="1" customWidth="1"/>
    <col min="4359" max="4603" width="10.28515625" style="17" customWidth="1"/>
    <col min="4604" max="4608" width="20.5703125" style="17"/>
    <col min="4609" max="4612" width="23.7109375" style="17" customWidth="1"/>
    <col min="4613" max="4614" width="0" style="17" hidden="1" customWidth="1"/>
    <col min="4615" max="4859" width="10.28515625" style="17" customWidth="1"/>
    <col min="4860" max="4864" width="20.5703125" style="17"/>
    <col min="4865" max="4868" width="23.7109375" style="17" customWidth="1"/>
    <col min="4869" max="4870" width="0" style="17" hidden="1" customWidth="1"/>
    <col min="4871" max="5115" width="10.28515625" style="17" customWidth="1"/>
    <col min="5116" max="5120" width="20.5703125" style="17"/>
    <col min="5121" max="5124" width="23.7109375" style="17" customWidth="1"/>
    <col min="5125" max="5126" width="0" style="17" hidden="1" customWidth="1"/>
    <col min="5127" max="5371" width="10.28515625" style="17" customWidth="1"/>
    <col min="5372" max="5376" width="20.5703125" style="17"/>
    <col min="5377" max="5380" width="23.7109375" style="17" customWidth="1"/>
    <col min="5381" max="5382" width="0" style="17" hidden="1" customWidth="1"/>
    <col min="5383" max="5627" width="10.28515625" style="17" customWidth="1"/>
    <col min="5628" max="5632" width="20.5703125" style="17"/>
    <col min="5633" max="5636" width="23.7109375" style="17" customWidth="1"/>
    <col min="5637" max="5638" width="0" style="17" hidden="1" customWidth="1"/>
    <col min="5639" max="5883" width="10.28515625" style="17" customWidth="1"/>
    <col min="5884" max="5888" width="20.5703125" style="17"/>
    <col min="5889" max="5892" width="23.7109375" style="17" customWidth="1"/>
    <col min="5893" max="5894" width="0" style="17" hidden="1" customWidth="1"/>
    <col min="5895" max="6139" width="10.28515625" style="17" customWidth="1"/>
    <col min="6140" max="6144" width="20.5703125" style="17"/>
    <col min="6145" max="6148" width="23.7109375" style="17" customWidth="1"/>
    <col min="6149" max="6150" width="0" style="17" hidden="1" customWidth="1"/>
    <col min="6151" max="6395" width="10.28515625" style="17" customWidth="1"/>
    <col min="6396" max="6400" width="20.5703125" style="17"/>
    <col min="6401" max="6404" width="23.7109375" style="17" customWidth="1"/>
    <col min="6405" max="6406" width="0" style="17" hidden="1" customWidth="1"/>
    <col min="6407" max="6651" width="10.28515625" style="17" customWidth="1"/>
    <col min="6652" max="6656" width="20.5703125" style="17"/>
    <col min="6657" max="6660" width="23.7109375" style="17" customWidth="1"/>
    <col min="6661" max="6662" width="0" style="17" hidden="1" customWidth="1"/>
    <col min="6663" max="6907" width="10.28515625" style="17" customWidth="1"/>
    <col min="6908" max="6912" width="20.5703125" style="17"/>
    <col min="6913" max="6916" width="23.7109375" style="17" customWidth="1"/>
    <col min="6917" max="6918" width="0" style="17" hidden="1" customWidth="1"/>
    <col min="6919" max="7163" width="10.28515625" style="17" customWidth="1"/>
    <col min="7164" max="7168" width="20.5703125" style="17"/>
    <col min="7169" max="7172" width="23.7109375" style="17" customWidth="1"/>
    <col min="7173" max="7174" width="0" style="17" hidden="1" customWidth="1"/>
    <col min="7175" max="7419" width="10.28515625" style="17" customWidth="1"/>
    <col min="7420" max="7424" width="20.5703125" style="17"/>
    <col min="7425" max="7428" width="23.7109375" style="17" customWidth="1"/>
    <col min="7429" max="7430" width="0" style="17" hidden="1" customWidth="1"/>
    <col min="7431" max="7675" width="10.28515625" style="17" customWidth="1"/>
    <col min="7676" max="7680" width="20.5703125" style="17"/>
    <col min="7681" max="7684" width="23.7109375" style="17" customWidth="1"/>
    <col min="7685" max="7686" width="0" style="17" hidden="1" customWidth="1"/>
    <col min="7687" max="7931" width="10.28515625" style="17" customWidth="1"/>
    <col min="7932" max="7936" width="20.5703125" style="17"/>
    <col min="7937" max="7940" width="23.7109375" style="17" customWidth="1"/>
    <col min="7941" max="7942" width="0" style="17" hidden="1" customWidth="1"/>
    <col min="7943" max="8187" width="10.28515625" style="17" customWidth="1"/>
    <col min="8188" max="8192" width="20.5703125" style="17"/>
    <col min="8193" max="8196" width="23.7109375" style="17" customWidth="1"/>
    <col min="8197" max="8198" width="0" style="17" hidden="1" customWidth="1"/>
    <col min="8199" max="8443" width="10.28515625" style="17" customWidth="1"/>
    <col min="8444" max="8448" width="20.5703125" style="17"/>
    <col min="8449" max="8452" width="23.7109375" style="17" customWidth="1"/>
    <col min="8453" max="8454" width="0" style="17" hidden="1" customWidth="1"/>
    <col min="8455" max="8699" width="10.28515625" style="17" customWidth="1"/>
    <col min="8700" max="8704" width="20.5703125" style="17"/>
    <col min="8705" max="8708" width="23.7109375" style="17" customWidth="1"/>
    <col min="8709" max="8710" width="0" style="17" hidden="1" customWidth="1"/>
    <col min="8711" max="8955" width="10.28515625" style="17" customWidth="1"/>
    <col min="8956" max="8960" width="20.5703125" style="17"/>
    <col min="8961" max="8964" width="23.7109375" style="17" customWidth="1"/>
    <col min="8965" max="8966" width="0" style="17" hidden="1" customWidth="1"/>
    <col min="8967" max="9211" width="10.28515625" style="17" customWidth="1"/>
    <col min="9212" max="9216" width="20.5703125" style="17"/>
    <col min="9217" max="9220" width="23.7109375" style="17" customWidth="1"/>
    <col min="9221" max="9222" width="0" style="17" hidden="1" customWidth="1"/>
    <col min="9223" max="9467" width="10.28515625" style="17" customWidth="1"/>
    <col min="9468" max="9472" width="20.5703125" style="17"/>
    <col min="9473" max="9476" width="23.7109375" style="17" customWidth="1"/>
    <col min="9477" max="9478" width="0" style="17" hidden="1" customWidth="1"/>
    <col min="9479" max="9723" width="10.28515625" style="17" customWidth="1"/>
    <col min="9724" max="9728" width="20.5703125" style="17"/>
    <col min="9729" max="9732" width="23.7109375" style="17" customWidth="1"/>
    <col min="9733" max="9734" width="0" style="17" hidden="1" customWidth="1"/>
    <col min="9735" max="9979" width="10.28515625" style="17" customWidth="1"/>
    <col min="9980" max="9984" width="20.5703125" style="17"/>
    <col min="9985" max="9988" width="23.7109375" style="17" customWidth="1"/>
    <col min="9989" max="9990" width="0" style="17" hidden="1" customWidth="1"/>
    <col min="9991" max="10235" width="10.28515625" style="17" customWidth="1"/>
    <col min="10236" max="10240" width="20.5703125" style="17"/>
    <col min="10241" max="10244" width="23.7109375" style="17" customWidth="1"/>
    <col min="10245" max="10246" width="0" style="17" hidden="1" customWidth="1"/>
    <col min="10247" max="10491" width="10.28515625" style="17" customWidth="1"/>
    <col min="10492" max="10496" width="20.5703125" style="17"/>
    <col min="10497" max="10500" width="23.7109375" style="17" customWidth="1"/>
    <col min="10501" max="10502" width="0" style="17" hidden="1" customWidth="1"/>
    <col min="10503" max="10747" width="10.28515625" style="17" customWidth="1"/>
    <col min="10748" max="10752" width="20.5703125" style="17"/>
    <col min="10753" max="10756" width="23.7109375" style="17" customWidth="1"/>
    <col min="10757" max="10758" width="0" style="17" hidden="1" customWidth="1"/>
    <col min="10759" max="11003" width="10.28515625" style="17" customWidth="1"/>
    <col min="11004" max="11008" width="20.5703125" style="17"/>
    <col min="11009" max="11012" width="23.7109375" style="17" customWidth="1"/>
    <col min="11013" max="11014" width="0" style="17" hidden="1" customWidth="1"/>
    <col min="11015" max="11259" width="10.28515625" style="17" customWidth="1"/>
    <col min="11260" max="11264" width="20.5703125" style="17"/>
    <col min="11265" max="11268" width="23.7109375" style="17" customWidth="1"/>
    <col min="11269" max="11270" width="0" style="17" hidden="1" customWidth="1"/>
    <col min="11271" max="11515" width="10.28515625" style="17" customWidth="1"/>
    <col min="11516" max="11520" width="20.5703125" style="17"/>
    <col min="11521" max="11524" width="23.7109375" style="17" customWidth="1"/>
    <col min="11525" max="11526" width="0" style="17" hidden="1" customWidth="1"/>
    <col min="11527" max="11771" width="10.28515625" style="17" customWidth="1"/>
    <col min="11772" max="11776" width="20.5703125" style="17"/>
    <col min="11777" max="11780" width="23.7109375" style="17" customWidth="1"/>
    <col min="11781" max="11782" width="0" style="17" hidden="1" customWidth="1"/>
    <col min="11783" max="12027" width="10.28515625" style="17" customWidth="1"/>
    <col min="12028" max="12032" width="20.5703125" style="17"/>
    <col min="12033" max="12036" width="23.7109375" style="17" customWidth="1"/>
    <col min="12037" max="12038" width="0" style="17" hidden="1" customWidth="1"/>
    <col min="12039" max="12283" width="10.28515625" style="17" customWidth="1"/>
    <col min="12284" max="12288" width="20.5703125" style="17"/>
    <col min="12289" max="12292" width="23.7109375" style="17" customWidth="1"/>
    <col min="12293" max="12294" width="0" style="17" hidden="1" customWidth="1"/>
    <col min="12295" max="12539" width="10.28515625" style="17" customWidth="1"/>
    <col min="12540" max="12544" width="20.5703125" style="17"/>
    <col min="12545" max="12548" width="23.7109375" style="17" customWidth="1"/>
    <col min="12549" max="12550" width="0" style="17" hidden="1" customWidth="1"/>
    <col min="12551" max="12795" width="10.28515625" style="17" customWidth="1"/>
    <col min="12796" max="12800" width="20.5703125" style="17"/>
    <col min="12801" max="12804" width="23.7109375" style="17" customWidth="1"/>
    <col min="12805" max="12806" width="0" style="17" hidden="1" customWidth="1"/>
    <col min="12807" max="13051" width="10.28515625" style="17" customWidth="1"/>
    <col min="13052" max="13056" width="20.5703125" style="17"/>
    <col min="13057" max="13060" width="23.7109375" style="17" customWidth="1"/>
    <col min="13061" max="13062" width="0" style="17" hidden="1" customWidth="1"/>
    <col min="13063" max="13307" width="10.28515625" style="17" customWidth="1"/>
    <col min="13308" max="13312" width="20.5703125" style="17"/>
    <col min="13313" max="13316" width="23.7109375" style="17" customWidth="1"/>
    <col min="13317" max="13318" width="0" style="17" hidden="1" customWidth="1"/>
    <col min="13319" max="13563" width="10.28515625" style="17" customWidth="1"/>
    <col min="13564" max="13568" width="20.5703125" style="17"/>
    <col min="13569" max="13572" width="23.7109375" style="17" customWidth="1"/>
    <col min="13573" max="13574" width="0" style="17" hidden="1" customWidth="1"/>
    <col min="13575" max="13819" width="10.28515625" style="17" customWidth="1"/>
    <col min="13820" max="13824" width="20.5703125" style="17"/>
    <col min="13825" max="13828" width="23.7109375" style="17" customWidth="1"/>
    <col min="13829" max="13830" width="0" style="17" hidden="1" customWidth="1"/>
    <col min="13831" max="14075" width="10.28515625" style="17" customWidth="1"/>
    <col min="14076" max="14080" width="20.5703125" style="17"/>
    <col min="14081" max="14084" width="23.7109375" style="17" customWidth="1"/>
    <col min="14085" max="14086" width="0" style="17" hidden="1" customWidth="1"/>
    <col min="14087" max="14331" width="10.28515625" style="17" customWidth="1"/>
    <col min="14332" max="14336" width="20.5703125" style="17"/>
    <col min="14337" max="14340" width="23.7109375" style="17" customWidth="1"/>
    <col min="14341" max="14342" width="0" style="17" hidden="1" customWidth="1"/>
    <col min="14343" max="14587" width="10.28515625" style="17" customWidth="1"/>
    <col min="14588" max="14592" width="20.5703125" style="17"/>
    <col min="14593" max="14596" width="23.7109375" style="17" customWidth="1"/>
    <col min="14597" max="14598" width="0" style="17" hidden="1" customWidth="1"/>
    <col min="14599" max="14843" width="10.28515625" style="17" customWidth="1"/>
    <col min="14844" max="14848" width="20.5703125" style="17"/>
    <col min="14849" max="14852" width="23.7109375" style="17" customWidth="1"/>
    <col min="14853" max="14854" width="0" style="17" hidden="1" customWidth="1"/>
    <col min="14855" max="15099" width="10.28515625" style="17" customWidth="1"/>
    <col min="15100" max="15104" width="20.5703125" style="17"/>
    <col min="15105" max="15108" width="23.7109375" style="17" customWidth="1"/>
    <col min="15109" max="15110" width="0" style="17" hidden="1" customWidth="1"/>
    <col min="15111" max="15355" width="10.28515625" style="17" customWidth="1"/>
    <col min="15356" max="15360" width="20.5703125" style="17"/>
    <col min="15361" max="15364" width="23.7109375" style="17" customWidth="1"/>
    <col min="15365" max="15366" width="0" style="17" hidden="1" customWidth="1"/>
    <col min="15367" max="15611" width="10.28515625" style="17" customWidth="1"/>
    <col min="15612" max="15616" width="20.5703125" style="17"/>
    <col min="15617" max="15620" width="23.7109375" style="17" customWidth="1"/>
    <col min="15621" max="15622" width="0" style="17" hidden="1" customWidth="1"/>
    <col min="15623" max="15867" width="10.28515625" style="17" customWidth="1"/>
    <col min="15868" max="15872" width="20.5703125" style="17"/>
    <col min="15873" max="15876" width="23.7109375" style="17" customWidth="1"/>
    <col min="15877" max="15878" width="0" style="17" hidden="1" customWidth="1"/>
    <col min="15879" max="16123" width="10.28515625" style="17" customWidth="1"/>
    <col min="16124" max="16128" width="20.5703125" style="17"/>
    <col min="16129" max="16132" width="23.7109375" style="17" customWidth="1"/>
    <col min="16133" max="16134" width="0" style="17" hidden="1" customWidth="1"/>
    <col min="16135" max="16379" width="10.28515625" style="17" customWidth="1"/>
    <col min="16380" max="16384" width="20.5703125" style="17"/>
  </cols>
  <sheetData>
    <row r="1" spans="1:12" s="27" customFormat="1" ht="33.75" customHeight="1" thickBot="1">
      <c r="A1" s="861" t="s">
        <v>303</v>
      </c>
      <c r="B1" s="861"/>
      <c r="C1" s="861"/>
      <c r="D1" s="861"/>
      <c r="E1" s="754"/>
      <c r="F1" s="754"/>
    </row>
    <row r="2" spans="1:12" ht="39" customHeight="1" thickBot="1">
      <c r="A2" s="53" t="s">
        <v>68</v>
      </c>
      <c r="B2" s="28" t="s">
        <v>32</v>
      </c>
      <c r="C2" s="28" t="s">
        <v>106</v>
      </c>
      <c r="D2" s="28" t="s">
        <v>104</v>
      </c>
      <c r="E2" s="29" t="s">
        <v>107</v>
      </c>
      <c r="F2" s="30"/>
    </row>
    <row r="3" spans="1:12" ht="21" customHeight="1">
      <c r="A3" s="2">
        <v>1396</v>
      </c>
      <c r="B3" s="153">
        <v>213032</v>
      </c>
      <c r="C3" s="153">
        <v>54565</v>
      </c>
      <c r="D3" s="153">
        <v>158467</v>
      </c>
      <c r="E3" s="31"/>
      <c r="F3" s="31"/>
    </row>
    <row r="4" spans="1:12" ht="21" customHeight="1">
      <c r="A4" s="2">
        <v>1397</v>
      </c>
      <c r="B4" s="153">
        <v>246865</v>
      </c>
      <c r="C4" s="153">
        <v>64165</v>
      </c>
      <c r="D4" s="153">
        <v>182700</v>
      </c>
      <c r="E4" s="755">
        <v>0</v>
      </c>
      <c r="F4" s="755">
        <v>0</v>
      </c>
      <c r="G4" s="110"/>
      <c r="H4" s="110"/>
      <c r="L4" s="144"/>
    </row>
    <row r="5" spans="1:12" ht="21" customHeight="1">
      <c r="A5" s="2">
        <v>1398</v>
      </c>
      <c r="B5" s="153">
        <v>225942</v>
      </c>
      <c r="C5" s="153">
        <v>63550</v>
      </c>
      <c r="D5" s="153">
        <v>162392</v>
      </c>
      <c r="E5" s="755"/>
      <c r="F5" s="755"/>
      <c r="G5" s="110"/>
      <c r="H5" s="110"/>
      <c r="L5" s="144"/>
    </row>
    <row r="6" spans="1:12" ht="21" customHeight="1">
      <c r="A6" s="2">
        <v>1399</v>
      </c>
      <c r="B6" s="153">
        <v>213982</v>
      </c>
      <c r="C6" s="153">
        <v>69568</v>
      </c>
      <c r="D6" s="153">
        <v>144414</v>
      </c>
      <c r="E6" s="755"/>
      <c r="F6" s="755"/>
      <c r="G6" s="110"/>
      <c r="H6" s="110"/>
      <c r="L6" s="144"/>
    </row>
    <row r="7" spans="1:12" ht="21" customHeight="1">
      <c r="A7" s="2">
        <v>1400</v>
      </c>
      <c r="B7" s="153">
        <v>173400</v>
      </c>
      <c r="C7" s="153">
        <v>57624</v>
      </c>
      <c r="D7" s="153">
        <v>115776</v>
      </c>
      <c r="E7" s="755"/>
      <c r="F7" s="755"/>
      <c r="G7" s="110"/>
      <c r="H7" s="110"/>
      <c r="L7" s="144"/>
    </row>
    <row r="8" spans="1:12" ht="21" customHeight="1">
      <c r="A8" s="2">
        <v>1401</v>
      </c>
      <c r="B8" s="153">
        <v>165102</v>
      </c>
      <c r="C8" s="153">
        <v>58713</v>
      </c>
      <c r="D8" s="153">
        <v>106389</v>
      </c>
      <c r="E8" s="755"/>
      <c r="F8" s="755"/>
      <c r="G8" s="110"/>
      <c r="H8" s="110"/>
      <c r="L8" s="144"/>
    </row>
    <row r="9" spans="1:12" ht="21" customHeight="1" thickBot="1">
      <c r="A9" s="2">
        <v>1402</v>
      </c>
      <c r="B9" s="153">
        <f>SUM(B10:B42)</f>
        <v>145571</v>
      </c>
      <c r="C9" s="153">
        <f t="shared" ref="C9:D9" si="0">SUM(C10:C42)</f>
        <v>56283</v>
      </c>
      <c r="D9" s="153">
        <f t="shared" si="0"/>
        <v>89288</v>
      </c>
      <c r="E9" s="755"/>
      <c r="F9" s="755"/>
      <c r="G9" s="110"/>
      <c r="H9" s="110"/>
      <c r="L9" s="144"/>
    </row>
    <row r="10" spans="1:12" ht="21" customHeight="1" thickBot="1">
      <c r="A10" s="5" t="s">
        <v>41</v>
      </c>
      <c r="B10" s="706">
        <f>C10+D10</f>
        <v>7329</v>
      </c>
      <c r="C10" s="540">
        <v>2410</v>
      </c>
      <c r="D10" s="541">
        <v>4919</v>
      </c>
      <c r="E10" s="756">
        <v>17827</v>
      </c>
      <c r="F10" s="757">
        <v>26035</v>
      </c>
      <c r="G10" s="110"/>
      <c r="H10" s="110">
        <f>B10-'2'!E10</f>
        <v>0</v>
      </c>
      <c r="L10" s="144"/>
    </row>
    <row r="11" spans="1:12" ht="21" customHeight="1" thickBot="1">
      <c r="A11" s="6" t="s">
        <v>42</v>
      </c>
      <c r="B11" s="706">
        <f t="shared" ref="B11:B42" si="1">C11+D11</f>
        <v>5147</v>
      </c>
      <c r="C11" s="707">
        <v>1287</v>
      </c>
      <c r="D11" s="541">
        <v>3860</v>
      </c>
      <c r="E11" s="758">
        <v>9874</v>
      </c>
      <c r="F11" s="759">
        <v>13966</v>
      </c>
      <c r="G11" s="110"/>
      <c r="H11" s="110">
        <f>B11-'2'!E11</f>
        <v>0</v>
      </c>
      <c r="L11" s="144"/>
    </row>
    <row r="12" spans="1:12" ht="21" customHeight="1" thickBot="1">
      <c r="A12" s="6" t="s">
        <v>43</v>
      </c>
      <c r="B12" s="706">
        <f t="shared" si="1"/>
        <v>1355</v>
      </c>
      <c r="C12" s="707">
        <v>417</v>
      </c>
      <c r="D12" s="541">
        <v>938</v>
      </c>
      <c r="E12" s="758">
        <v>4158</v>
      </c>
      <c r="F12" s="759">
        <v>5624</v>
      </c>
      <c r="G12" s="110"/>
      <c r="H12" s="110">
        <f>B12-'2'!E12</f>
        <v>0</v>
      </c>
      <c r="L12" s="144"/>
    </row>
    <row r="13" spans="1:12" ht="21" customHeight="1" thickBot="1">
      <c r="A13" s="6" t="s">
        <v>0</v>
      </c>
      <c r="B13" s="706">
        <f t="shared" si="1"/>
        <v>13552</v>
      </c>
      <c r="C13" s="707">
        <v>5392</v>
      </c>
      <c r="D13" s="541">
        <v>8160</v>
      </c>
      <c r="E13" s="758">
        <v>22446.17595485492</v>
      </c>
      <c r="F13" s="759">
        <v>36049.175954854916</v>
      </c>
      <c r="G13" s="110"/>
      <c r="H13" s="110">
        <f>B13-'2'!E13</f>
        <v>0</v>
      </c>
      <c r="L13" s="144"/>
    </row>
    <row r="14" spans="1:12" ht="21" customHeight="1" thickBot="1">
      <c r="A14" s="6" t="s">
        <v>33</v>
      </c>
      <c r="B14" s="706">
        <f t="shared" si="1"/>
        <v>9583</v>
      </c>
      <c r="C14" s="707">
        <v>4306</v>
      </c>
      <c r="D14" s="541">
        <v>5277</v>
      </c>
      <c r="E14" s="760">
        <v>811</v>
      </c>
      <c r="F14" s="761">
        <v>1103</v>
      </c>
      <c r="G14" s="110"/>
      <c r="H14" s="110">
        <f>B14-'2'!E14</f>
        <v>0</v>
      </c>
      <c r="L14" s="144"/>
    </row>
    <row r="15" spans="1:12" ht="21" customHeight="1" thickBot="1">
      <c r="A15" s="6" t="s">
        <v>44</v>
      </c>
      <c r="B15" s="706">
        <f t="shared" si="1"/>
        <v>693</v>
      </c>
      <c r="C15" s="707">
        <v>203</v>
      </c>
      <c r="D15" s="541">
        <v>490</v>
      </c>
      <c r="E15" s="758">
        <v>6420</v>
      </c>
      <c r="F15" s="759">
        <v>9163</v>
      </c>
      <c r="G15" s="110"/>
      <c r="H15" s="110">
        <f>B15-'2'!E15</f>
        <v>0</v>
      </c>
      <c r="L15" s="144"/>
    </row>
    <row r="16" spans="1:12" ht="21" customHeight="1" thickBot="1">
      <c r="A16" s="6" t="s">
        <v>1</v>
      </c>
      <c r="B16" s="706">
        <f t="shared" si="1"/>
        <v>1383</v>
      </c>
      <c r="C16" s="707">
        <v>608</v>
      </c>
      <c r="D16" s="541">
        <v>775</v>
      </c>
      <c r="E16" s="758">
        <v>23118</v>
      </c>
      <c r="F16" s="759">
        <v>41189</v>
      </c>
      <c r="G16" s="110"/>
      <c r="H16" s="110">
        <f>B16-'2'!E16</f>
        <v>0</v>
      </c>
      <c r="L16" s="144"/>
    </row>
    <row r="17" spans="1:12" ht="21" customHeight="1" thickBot="1">
      <c r="A17" s="6" t="s">
        <v>45</v>
      </c>
      <c r="B17" s="706">
        <f t="shared" si="1"/>
        <v>1230</v>
      </c>
      <c r="C17" s="707">
        <v>413</v>
      </c>
      <c r="D17" s="541">
        <v>817</v>
      </c>
      <c r="E17" s="758">
        <v>2017</v>
      </c>
      <c r="F17" s="759">
        <v>3119</v>
      </c>
      <c r="G17" s="110"/>
      <c r="H17" s="110">
        <f>B17-'2'!E17</f>
        <v>0</v>
      </c>
      <c r="L17" s="144"/>
    </row>
    <row r="18" spans="1:12" ht="21" customHeight="1" thickBot="1">
      <c r="A18" s="6" t="s">
        <v>46</v>
      </c>
      <c r="B18" s="706">
        <f t="shared" si="1"/>
        <v>970</v>
      </c>
      <c r="C18" s="707">
        <v>262</v>
      </c>
      <c r="D18" s="541">
        <v>708</v>
      </c>
      <c r="E18" s="758">
        <v>25423</v>
      </c>
      <c r="F18" s="759">
        <v>36787</v>
      </c>
      <c r="G18" s="110"/>
      <c r="H18" s="110">
        <f>B18-'2'!E18</f>
        <v>0</v>
      </c>
      <c r="L18" s="144"/>
    </row>
    <row r="19" spans="1:12" ht="21" customHeight="1" thickBot="1">
      <c r="A19" s="6" t="s">
        <v>47</v>
      </c>
      <c r="B19" s="706">
        <f t="shared" si="1"/>
        <v>11079</v>
      </c>
      <c r="C19" s="707">
        <v>3754</v>
      </c>
      <c r="D19" s="541">
        <v>7325</v>
      </c>
      <c r="E19" s="758">
        <v>1396</v>
      </c>
      <c r="F19" s="759">
        <v>1920</v>
      </c>
      <c r="G19" s="110"/>
      <c r="H19" s="110">
        <f>B19-'2'!E19</f>
        <v>0</v>
      </c>
      <c r="L19" s="144"/>
    </row>
    <row r="20" spans="1:12" ht="21" customHeight="1" thickBot="1">
      <c r="A20" s="6" t="s">
        <v>28</v>
      </c>
      <c r="B20" s="706">
        <f t="shared" si="1"/>
        <v>930</v>
      </c>
      <c r="C20" s="707">
        <v>284</v>
      </c>
      <c r="D20" s="541">
        <v>646</v>
      </c>
      <c r="E20" s="758">
        <v>1163</v>
      </c>
      <c r="F20" s="759">
        <v>1575</v>
      </c>
      <c r="G20" s="110"/>
      <c r="H20" s="110">
        <f>B20-'2'!E20</f>
        <v>0</v>
      </c>
      <c r="L20" s="144"/>
    </row>
    <row r="21" spans="1:12" ht="21" customHeight="1" thickBot="1">
      <c r="A21" s="6" t="s">
        <v>2</v>
      </c>
      <c r="B21" s="706">
        <f t="shared" si="1"/>
        <v>4512</v>
      </c>
      <c r="C21" s="707">
        <v>1499</v>
      </c>
      <c r="D21" s="541">
        <v>3013</v>
      </c>
      <c r="E21" s="758">
        <v>17971</v>
      </c>
      <c r="F21" s="759">
        <v>23504</v>
      </c>
      <c r="G21" s="110"/>
      <c r="H21" s="110">
        <f>B21-'2'!E21</f>
        <v>0</v>
      </c>
      <c r="L21" s="144"/>
    </row>
    <row r="22" spans="1:12" ht="21" customHeight="1" thickBot="1">
      <c r="A22" s="6" t="s">
        <v>3</v>
      </c>
      <c r="B22" s="706">
        <f t="shared" si="1"/>
        <v>2452</v>
      </c>
      <c r="C22" s="707">
        <v>800</v>
      </c>
      <c r="D22" s="541">
        <v>1652</v>
      </c>
      <c r="E22" s="758">
        <v>7819</v>
      </c>
      <c r="F22" s="759">
        <v>11154</v>
      </c>
      <c r="G22" s="110"/>
      <c r="H22" s="110">
        <f>B22-'2'!E22</f>
        <v>0</v>
      </c>
      <c r="L22" s="144"/>
    </row>
    <row r="23" spans="1:12" ht="21" customHeight="1" thickBot="1">
      <c r="A23" s="6" t="s">
        <v>4</v>
      </c>
      <c r="B23" s="706">
        <f t="shared" si="1"/>
        <v>2030</v>
      </c>
      <c r="C23" s="707">
        <v>734</v>
      </c>
      <c r="D23" s="541">
        <v>1296</v>
      </c>
      <c r="E23" s="758">
        <v>7145</v>
      </c>
      <c r="F23" s="759">
        <v>9834</v>
      </c>
      <c r="G23" s="110"/>
      <c r="H23" s="110">
        <f>B23-'2'!E23</f>
        <v>0</v>
      </c>
      <c r="L23" s="144"/>
    </row>
    <row r="24" spans="1:12" ht="21" customHeight="1" thickBot="1">
      <c r="A24" s="6" t="s">
        <v>48</v>
      </c>
      <c r="B24" s="706">
        <f t="shared" si="1"/>
        <v>774</v>
      </c>
      <c r="C24" s="707">
        <v>249</v>
      </c>
      <c r="D24" s="541">
        <v>525</v>
      </c>
      <c r="E24" s="758">
        <v>2924</v>
      </c>
      <c r="F24" s="759">
        <v>3807</v>
      </c>
      <c r="G24" s="110"/>
      <c r="H24" s="110">
        <f>B24-'2'!E24</f>
        <v>0</v>
      </c>
      <c r="L24" s="144"/>
    </row>
    <row r="25" spans="1:12" ht="21" customHeight="1" thickBot="1">
      <c r="A25" s="6" t="s">
        <v>49</v>
      </c>
      <c r="B25" s="706">
        <f t="shared" si="1"/>
        <v>9962</v>
      </c>
      <c r="C25" s="707">
        <v>5367</v>
      </c>
      <c r="D25" s="541">
        <v>4595</v>
      </c>
      <c r="E25" s="758">
        <v>28687</v>
      </c>
      <c r="F25" s="759">
        <v>45126</v>
      </c>
      <c r="G25" s="110"/>
      <c r="H25" s="110">
        <f>B25-'2'!E25</f>
        <v>0</v>
      </c>
      <c r="L25" s="144"/>
    </row>
    <row r="26" spans="1:12" ht="21" customHeight="1" thickBot="1">
      <c r="A26" s="6" t="s">
        <v>50</v>
      </c>
      <c r="B26" s="706">
        <f t="shared" si="1"/>
        <v>11266</v>
      </c>
      <c r="C26" s="707">
        <v>4517</v>
      </c>
      <c r="D26" s="541">
        <v>6749</v>
      </c>
      <c r="E26" s="758">
        <v>14546</v>
      </c>
      <c r="F26" s="759">
        <v>21536</v>
      </c>
      <c r="G26" s="110"/>
      <c r="H26" s="110">
        <f>B26-'2'!E26</f>
        <v>0</v>
      </c>
      <c r="L26" s="144"/>
    </row>
    <row r="27" spans="1:12" ht="21" customHeight="1" thickBot="1">
      <c r="A27" s="6" t="s">
        <v>51</v>
      </c>
      <c r="B27" s="706">
        <f t="shared" si="1"/>
        <v>9536</v>
      </c>
      <c r="C27" s="707">
        <v>5392</v>
      </c>
      <c r="D27" s="541">
        <v>4144</v>
      </c>
      <c r="E27" s="758">
        <v>11230</v>
      </c>
      <c r="F27" s="759">
        <v>17596</v>
      </c>
      <c r="G27" s="110"/>
      <c r="H27" s="110">
        <f>B27-'2'!E27</f>
        <v>0</v>
      </c>
      <c r="L27" s="144"/>
    </row>
    <row r="28" spans="1:12" ht="21" customHeight="1" thickBot="1">
      <c r="A28" s="6" t="s">
        <v>5</v>
      </c>
      <c r="B28" s="706">
        <f t="shared" si="1"/>
        <v>9538</v>
      </c>
      <c r="C28" s="707">
        <v>3749</v>
      </c>
      <c r="D28" s="541">
        <v>5789</v>
      </c>
      <c r="E28" s="758">
        <v>1928</v>
      </c>
      <c r="F28" s="759">
        <v>2830</v>
      </c>
      <c r="G28" s="110"/>
      <c r="H28" s="110">
        <f>B28-'2'!E28</f>
        <v>0</v>
      </c>
      <c r="L28" s="144"/>
    </row>
    <row r="29" spans="1:12" ht="21" customHeight="1" thickBot="1">
      <c r="A29" s="6" t="s">
        <v>52</v>
      </c>
      <c r="B29" s="706">
        <f t="shared" si="1"/>
        <v>3957</v>
      </c>
      <c r="C29" s="707">
        <v>1407</v>
      </c>
      <c r="D29" s="541">
        <v>2550</v>
      </c>
      <c r="E29" s="758">
        <v>0</v>
      </c>
      <c r="F29" s="759">
        <v>2335</v>
      </c>
      <c r="G29" s="110"/>
      <c r="H29" s="110">
        <f>B29-'2'!E29</f>
        <v>0</v>
      </c>
      <c r="L29" s="144"/>
    </row>
    <row r="30" spans="1:12" ht="21" customHeight="1" thickBot="1">
      <c r="A30" s="6" t="s">
        <v>6</v>
      </c>
      <c r="B30" s="706">
        <f t="shared" si="1"/>
        <v>935</v>
      </c>
      <c r="C30" s="707">
        <v>357</v>
      </c>
      <c r="D30" s="541">
        <v>578</v>
      </c>
      <c r="E30" s="758">
        <v>6320</v>
      </c>
      <c r="F30" s="759">
        <v>7979</v>
      </c>
      <c r="G30" s="110"/>
      <c r="H30" s="110">
        <f>B30-'2'!E30</f>
        <v>0</v>
      </c>
      <c r="L30" s="144"/>
    </row>
    <row r="31" spans="1:12" ht="21" customHeight="1" thickBot="1">
      <c r="A31" s="6" t="s">
        <v>53</v>
      </c>
      <c r="B31" s="706">
        <f t="shared" si="1"/>
        <v>2958</v>
      </c>
      <c r="C31" s="707">
        <v>708</v>
      </c>
      <c r="D31" s="541">
        <v>2250</v>
      </c>
      <c r="E31" s="758">
        <v>3318</v>
      </c>
      <c r="F31" s="759">
        <v>5470</v>
      </c>
      <c r="G31" s="110"/>
      <c r="H31" s="110">
        <f>B31-'2'!E31</f>
        <v>0</v>
      </c>
      <c r="L31" s="144"/>
    </row>
    <row r="32" spans="1:12" ht="21" customHeight="1" thickBot="1">
      <c r="A32" s="6" t="s">
        <v>54</v>
      </c>
      <c r="B32" s="706">
        <f t="shared" si="1"/>
        <v>2804</v>
      </c>
      <c r="C32" s="707">
        <v>1257</v>
      </c>
      <c r="D32" s="541">
        <v>1547</v>
      </c>
      <c r="E32" s="758">
        <v>1590</v>
      </c>
      <c r="F32" s="759">
        <v>2063</v>
      </c>
      <c r="G32" s="110"/>
      <c r="H32" s="110">
        <f>B32-'2'!E32</f>
        <v>0</v>
      </c>
      <c r="L32" s="144"/>
    </row>
    <row r="33" spans="1:12" ht="21" customHeight="1" thickBot="1">
      <c r="A33" s="6" t="s">
        <v>55</v>
      </c>
      <c r="B33" s="706">
        <f t="shared" si="1"/>
        <v>3132</v>
      </c>
      <c r="C33" s="707">
        <v>799</v>
      </c>
      <c r="D33" s="541">
        <v>2333</v>
      </c>
      <c r="E33" s="758">
        <v>6480</v>
      </c>
      <c r="F33" s="759">
        <v>8492</v>
      </c>
      <c r="G33" s="110"/>
      <c r="H33" s="110">
        <f>B33-'2'!E33</f>
        <v>0</v>
      </c>
      <c r="L33" s="144"/>
    </row>
    <row r="34" spans="1:12" ht="21" customHeight="1" thickBot="1">
      <c r="A34" s="6" t="s">
        <v>56</v>
      </c>
      <c r="B34" s="706">
        <f t="shared" si="1"/>
        <v>464</v>
      </c>
      <c r="C34" s="707">
        <v>147</v>
      </c>
      <c r="D34" s="541">
        <v>317</v>
      </c>
      <c r="E34" s="758">
        <v>6662</v>
      </c>
      <c r="F34" s="759">
        <v>11881</v>
      </c>
      <c r="G34" s="110"/>
      <c r="H34" s="110">
        <f>B34-'2'!E34</f>
        <v>0</v>
      </c>
      <c r="L34" s="144"/>
    </row>
    <row r="35" spans="1:12" ht="21" customHeight="1" thickBot="1">
      <c r="A35" s="6" t="s">
        <v>7</v>
      </c>
      <c r="B35" s="706">
        <f t="shared" si="1"/>
        <v>2835</v>
      </c>
      <c r="C35" s="707">
        <v>807</v>
      </c>
      <c r="D35" s="541">
        <v>2028</v>
      </c>
      <c r="E35" s="758">
        <v>4510</v>
      </c>
      <c r="F35" s="759">
        <v>6388</v>
      </c>
      <c r="G35" s="110"/>
      <c r="H35" s="110">
        <f>B35-'2'!E35</f>
        <v>0</v>
      </c>
      <c r="L35" s="144"/>
    </row>
    <row r="36" spans="1:12" ht="21" customHeight="1" thickBot="1">
      <c r="A36" s="6" t="s">
        <v>57</v>
      </c>
      <c r="B36" s="706">
        <f t="shared" si="1"/>
        <v>7222</v>
      </c>
      <c r="C36" s="707">
        <v>2457</v>
      </c>
      <c r="D36" s="541">
        <v>4765</v>
      </c>
      <c r="E36" s="758">
        <v>12632</v>
      </c>
      <c r="F36" s="759">
        <v>18688</v>
      </c>
      <c r="G36" s="110"/>
      <c r="H36" s="110">
        <f>B36-'2'!E36</f>
        <v>0</v>
      </c>
      <c r="L36" s="144"/>
    </row>
    <row r="37" spans="1:12" ht="21" customHeight="1" thickBot="1">
      <c r="A37" s="6" t="s">
        <v>8</v>
      </c>
      <c r="B37" s="706">
        <f t="shared" si="1"/>
        <v>1682</v>
      </c>
      <c r="C37" s="707">
        <v>447</v>
      </c>
      <c r="D37" s="541">
        <v>1235</v>
      </c>
      <c r="E37" s="758">
        <v>10434</v>
      </c>
      <c r="F37" s="759">
        <v>15295</v>
      </c>
      <c r="G37" s="110"/>
      <c r="H37" s="110">
        <f>B37-'2'!E37</f>
        <v>0</v>
      </c>
      <c r="L37" s="144"/>
    </row>
    <row r="38" spans="1:12" ht="21" customHeight="1" thickBot="1">
      <c r="A38" s="6" t="s">
        <v>9</v>
      </c>
      <c r="B38" s="706">
        <f t="shared" si="1"/>
        <v>7670</v>
      </c>
      <c r="C38" s="707">
        <v>2716</v>
      </c>
      <c r="D38" s="541">
        <v>4954</v>
      </c>
      <c r="E38" s="758">
        <v>3739</v>
      </c>
      <c r="F38" s="759">
        <v>4680</v>
      </c>
      <c r="G38" s="110"/>
      <c r="H38" s="110">
        <f>B38-'2'!E38</f>
        <v>0</v>
      </c>
      <c r="L38" s="144"/>
    </row>
    <row r="39" spans="1:12" ht="21" customHeight="1" thickBot="1">
      <c r="A39" s="6" t="s">
        <v>58</v>
      </c>
      <c r="B39" s="706">
        <f t="shared" si="1"/>
        <v>3031</v>
      </c>
      <c r="C39" s="707">
        <v>1172</v>
      </c>
      <c r="D39" s="541">
        <v>1859</v>
      </c>
      <c r="E39" s="758">
        <v>3807</v>
      </c>
      <c r="F39" s="759">
        <v>5492</v>
      </c>
      <c r="G39" s="110"/>
      <c r="H39" s="110">
        <f>B39-'2'!E39</f>
        <v>0</v>
      </c>
    </row>
    <row r="40" spans="1:12" ht="21" customHeight="1" thickBot="1">
      <c r="A40" s="6" t="s">
        <v>10</v>
      </c>
      <c r="B40" s="706">
        <f t="shared" si="1"/>
        <v>1616</v>
      </c>
      <c r="C40" s="707">
        <v>653</v>
      </c>
      <c r="D40" s="541">
        <v>963</v>
      </c>
      <c r="E40" s="762">
        <v>2032</v>
      </c>
      <c r="F40" s="763">
        <v>4884</v>
      </c>
      <c r="G40" s="110"/>
      <c r="H40" s="110">
        <f>B40-'2'!E40</f>
        <v>0</v>
      </c>
    </row>
    <row r="41" spans="1:12" ht="21" customHeight="1" thickBot="1">
      <c r="A41" s="6" t="s">
        <v>11</v>
      </c>
      <c r="B41" s="706">
        <f t="shared" si="1"/>
        <v>1774</v>
      </c>
      <c r="C41" s="707">
        <v>579</v>
      </c>
      <c r="D41" s="541">
        <v>1195</v>
      </c>
      <c r="E41" s="110"/>
      <c r="F41" s="110"/>
      <c r="G41" s="110"/>
      <c r="H41" s="110">
        <f>B41-'2'!E41</f>
        <v>0</v>
      </c>
    </row>
    <row r="42" spans="1:12" ht="21" customHeight="1" thickBot="1">
      <c r="A42" s="6" t="s">
        <v>59</v>
      </c>
      <c r="B42" s="706">
        <f t="shared" si="1"/>
        <v>2170</v>
      </c>
      <c r="C42" s="707">
        <v>1134</v>
      </c>
      <c r="D42" s="541">
        <v>1036</v>
      </c>
      <c r="E42" s="110"/>
      <c r="F42" s="110"/>
      <c r="G42" s="110"/>
      <c r="H42" s="110">
        <f>B42-'2'!E42</f>
        <v>0</v>
      </c>
    </row>
    <row r="43" spans="1:12">
      <c r="B43" s="110"/>
      <c r="C43" s="110"/>
      <c r="D43" s="110"/>
      <c r="E43" s="110"/>
      <c r="F43" s="110"/>
      <c r="G43" s="110"/>
      <c r="H43" s="110"/>
    </row>
    <row r="44" spans="1:12">
      <c r="B44" s="110"/>
      <c r="C44" s="110"/>
      <c r="D44" s="110"/>
      <c r="E44" s="110"/>
      <c r="F44" s="110"/>
      <c r="G44" s="110"/>
      <c r="H44" s="110"/>
    </row>
    <row r="45" spans="1:12">
      <c r="B45" s="110"/>
      <c r="C45" s="110"/>
      <c r="D45" s="110"/>
      <c r="E45" s="110"/>
      <c r="F45" s="110"/>
      <c r="G45" s="110"/>
      <c r="H45" s="110"/>
    </row>
    <row r="46" spans="1:12">
      <c r="B46" s="110"/>
      <c r="C46" s="110"/>
      <c r="D46" s="110"/>
      <c r="E46" s="110"/>
      <c r="F46" s="110"/>
      <c r="G46" s="110"/>
      <c r="H46" s="110"/>
    </row>
    <row r="47" spans="1:12">
      <c r="B47" s="110"/>
      <c r="C47" s="110"/>
      <c r="D47" s="110"/>
      <c r="E47" s="110"/>
      <c r="F47" s="110"/>
      <c r="G47" s="110"/>
      <c r="H47" s="110"/>
    </row>
    <row r="48" spans="1:12">
      <c r="B48" s="110"/>
      <c r="C48" s="110"/>
      <c r="D48" s="110"/>
      <c r="E48" s="110"/>
      <c r="F48" s="110"/>
      <c r="G48" s="110"/>
      <c r="H48" s="110"/>
    </row>
    <row r="49" spans="2:8">
      <c r="B49" s="110"/>
      <c r="C49" s="110"/>
      <c r="D49" s="110"/>
      <c r="E49" s="110"/>
      <c r="F49" s="110"/>
      <c r="G49" s="110"/>
      <c r="H49" s="110"/>
    </row>
    <row r="50" spans="2:8">
      <c r="B50" s="110"/>
      <c r="C50" s="110"/>
      <c r="D50" s="110"/>
      <c r="E50" s="110"/>
      <c r="F50" s="110"/>
      <c r="G50" s="110"/>
      <c r="H50" s="110"/>
    </row>
    <row r="51" spans="2:8">
      <c r="B51" s="110"/>
      <c r="C51" s="110"/>
      <c r="D51" s="110"/>
      <c r="E51" s="110"/>
      <c r="F51" s="110"/>
      <c r="G51" s="110"/>
      <c r="H51" s="110"/>
    </row>
    <row r="52" spans="2:8">
      <c r="B52" s="110"/>
      <c r="C52" s="110"/>
      <c r="D52" s="110"/>
      <c r="E52" s="110"/>
      <c r="F52" s="110"/>
      <c r="G52" s="110"/>
      <c r="H52" s="110"/>
    </row>
  </sheetData>
  <mergeCells count="1">
    <mergeCell ref="A1:D1"/>
  </mergeCells>
  <printOptions horizontalCentered="1" verticalCentered="1"/>
  <pageMargins left="0.39370078740157499" right="0.39370078740157499" top="0.45" bottom="0.55000000000000004" header="0" footer="0"/>
  <pageSetup paperSize="9" scale="86"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F546D-9109-456B-8D7E-ECFC6CFD1D08}">
  <sheetPr>
    <tabColor theme="7" tint="0.39997558519241921"/>
    <pageSetUpPr fitToPage="1"/>
  </sheetPr>
  <dimension ref="A1:L52"/>
  <sheetViews>
    <sheetView rightToLeft="1" view="pageBreakPreview" zoomScaleSheetLayoutView="100" workbookViewId="0">
      <selection activeCell="M14" sqref="M14"/>
    </sheetView>
  </sheetViews>
  <sheetFormatPr defaultColWidth="23" defaultRowHeight="18.75"/>
  <cols>
    <col min="1" max="1" width="23.7109375" style="15" customWidth="1"/>
    <col min="2" max="4" width="27.28515625" style="15" customWidth="1"/>
    <col min="5" max="252" width="10.28515625" style="15" customWidth="1"/>
    <col min="253" max="253" width="21.85546875" style="15" customWidth="1"/>
    <col min="254" max="254" width="23" style="15"/>
    <col min="255" max="258" width="23.7109375" style="15" customWidth="1"/>
    <col min="259" max="508" width="10.28515625" style="15" customWidth="1"/>
    <col min="509" max="509" width="21.85546875" style="15" customWidth="1"/>
    <col min="510" max="510" width="23" style="15"/>
    <col min="511" max="514" width="23.7109375" style="15" customWidth="1"/>
    <col min="515" max="764" width="10.28515625" style="15" customWidth="1"/>
    <col min="765" max="765" width="21.85546875" style="15" customWidth="1"/>
    <col min="766" max="766" width="23" style="15"/>
    <col min="767" max="770" width="23.7109375" style="15" customWidth="1"/>
    <col min="771" max="1020" width="10.28515625" style="15" customWidth="1"/>
    <col min="1021" max="1021" width="21.85546875" style="15" customWidth="1"/>
    <col min="1022" max="1022" width="23" style="15"/>
    <col min="1023" max="1026" width="23.7109375" style="15" customWidth="1"/>
    <col min="1027" max="1276" width="10.28515625" style="15" customWidth="1"/>
    <col min="1277" max="1277" width="21.85546875" style="15" customWidth="1"/>
    <col min="1278" max="1278" width="23" style="15"/>
    <col min="1279" max="1282" width="23.7109375" style="15" customWidth="1"/>
    <col min="1283" max="1532" width="10.28515625" style="15" customWidth="1"/>
    <col min="1533" max="1533" width="21.85546875" style="15" customWidth="1"/>
    <col min="1534" max="1534" width="23" style="15"/>
    <col min="1535" max="1538" width="23.7109375" style="15" customWidth="1"/>
    <col min="1539" max="1788" width="10.28515625" style="15" customWidth="1"/>
    <col min="1789" max="1789" width="21.85546875" style="15" customWidth="1"/>
    <col min="1790" max="1790" width="23" style="15"/>
    <col min="1791" max="1794" width="23.7109375" style="15" customWidth="1"/>
    <col min="1795" max="2044" width="10.28515625" style="15" customWidth="1"/>
    <col min="2045" max="2045" width="21.85546875" style="15" customWidth="1"/>
    <col min="2046" max="2046" width="23" style="15"/>
    <col min="2047" max="2050" width="23.7109375" style="15" customWidth="1"/>
    <col min="2051" max="2300" width="10.28515625" style="15" customWidth="1"/>
    <col min="2301" max="2301" width="21.85546875" style="15" customWidth="1"/>
    <col min="2302" max="2302" width="23" style="15"/>
    <col min="2303" max="2306" width="23.7109375" style="15" customWidth="1"/>
    <col min="2307" max="2556" width="10.28515625" style="15" customWidth="1"/>
    <col min="2557" max="2557" width="21.85546875" style="15" customWidth="1"/>
    <col min="2558" max="2558" width="23" style="15"/>
    <col min="2559" max="2562" width="23.7109375" style="15" customWidth="1"/>
    <col min="2563" max="2812" width="10.28515625" style="15" customWidth="1"/>
    <col min="2813" max="2813" width="21.85546875" style="15" customWidth="1"/>
    <col min="2814" max="2814" width="23" style="15"/>
    <col min="2815" max="2818" width="23.7109375" style="15" customWidth="1"/>
    <col min="2819" max="3068" width="10.28515625" style="15" customWidth="1"/>
    <col min="3069" max="3069" width="21.85546875" style="15" customWidth="1"/>
    <col min="3070" max="3070" width="23" style="15"/>
    <col min="3071" max="3074" width="23.7109375" style="15" customWidth="1"/>
    <col min="3075" max="3324" width="10.28515625" style="15" customWidth="1"/>
    <col min="3325" max="3325" width="21.85546875" style="15" customWidth="1"/>
    <col min="3326" max="3326" width="23" style="15"/>
    <col min="3327" max="3330" width="23.7109375" style="15" customWidth="1"/>
    <col min="3331" max="3580" width="10.28515625" style="15" customWidth="1"/>
    <col min="3581" max="3581" width="21.85546875" style="15" customWidth="1"/>
    <col min="3582" max="3582" width="23" style="15"/>
    <col min="3583" max="3586" width="23.7109375" style="15" customWidth="1"/>
    <col min="3587" max="3836" width="10.28515625" style="15" customWidth="1"/>
    <col min="3837" max="3837" width="21.85546875" style="15" customWidth="1"/>
    <col min="3838" max="3838" width="23" style="15"/>
    <col min="3839" max="3842" width="23.7109375" style="15" customWidth="1"/>
    <col min="3843" max="4092" width="10.28515625" style="15" customWidth="1"/>
    <col min="4093" max="4093" width="21.85546875" style="15" customWidth="1"/>
    <col min="4094" max="4094" width="23" style="15"/>
    <col min="4095" max="4098" width="23.7109375" style="15" customWidth="1"/>
    <col min="4099" max="4348" width="10.28515625" style="15" customWidth="1"/>
    <col min="4349" max="4349" width="21.85546875" style="15" customWidth="1"/>
    <col min="4350" max="4350" width="23" style="15"/>
    <col min="4351" max="4354" width="23.7109375" style="15" customWidth="1"/>
    <col min="4355" max="4604" width="10.28515625" style="15" customWidth="1"/>
    <col min="4605" max="4605" width="21.85546875" style="15" customWidth="1"/>
    <col min="4606" max="4606" width="23" style="15"/>
    <col min="4607" max="4610" width="23.7109375" style="15" customWidth="1"/>
    <col min="4611" max="4860" width="10.28515625" style="15" customWidth="1"/>
    <col min="4861" max="4861" width="21.85546875" style="15" customWidth="1"/>
    <col min="4862" max="4862" width="23" style="15"/>
    <col min="4863" max="4866" width="23.7109375" style="15" customWidth="1"/>
    <col min="4867" max="5116" width="10.28515625" style="15" customWidth="1"/>
    <col min="5117" max="5117" width="21.85546875" style="15" customWidth="1"/>
    <col min="5118" max="5118" width="23" style="15"/>
    <col min="5119" max="5122" width="23.7109375" style="15" customWidth="1"/>
    <col min="5123" max="5372" width="10.28515625" style="15" customWidth="1"/>
    <col min="5373" max="5373" width="21.85546875" style="15" customWidth="1"/>
    <col min="5374" max="5374" width="23" style="15"/>
    <col min="5375" max="5378" width="23.7109375" style="15" customWidth="1"/>
    <col min="5379" max="5628" width="10.28515625" style="15" customWidth="1"/>
    <col min="5629" max="5629" width="21.85546875" style="15" customWidth="1"/>
    <col min="5630" max="5630" width="23" style="15"/>
    <col min="5631" max="5634" width="23.7109375" style="15" customWidth="1"/>
    <col min="5635" max="5884" width="10.28515625" style="15" customWidth="1"/>
    <col min="5885" max="5885" width="21.85546875" style="15" customWidth="1"/>
    <col min="5886" max="5886" width="23" style="15"/>
    <col min="5887" max="5890" width="23.7109375" style="15" customWidth="1"/>
    <col min="5891" max="6140" width="10.28515625" style="15" customWidth="1"/>
    <col min="6141" max="6141" width="21.85546875" style="15" customWidth="1"/>
    <col min="6142" max="6142" width="23" style="15"/>
    <col min="6143" max="6146" width="23.7109375" style="15" customWidth="1"/>
    <col min="6147" max="6396" width="10.28515625" style="15" customWidth="1"/>
    <col min="6397" max="6397" width="21.85546875" style="15" customWidth="1"/>
    <col min="6398" max="6398" width="23" style="15"/>
    <col min="6399" max="6402" width="23.7109375" style="15" customWidth="1"/>
    <col min="6403" max="6652" width="10.28515625" style="15" customWidth="1"/>
    <col min="6653" max="6653" width="21.85546875" style="15" customWidth="1"/>
    <col min="6654" max="6654" width="23" style="15"/>
    <col min="6655" max="6658" width="23.7109375" style="15" customWidth="1"/>
    <col min="6659" max="6908" width="10.28515625" style="15" customWidth="1"/>
    <col min="6909" max="6909" width="21.85546875" style="15" customWidth="1"/>
    <col min="6910" max="6910" width="23" style="15"/>
    <col min="6911" max="6914" width="23.7109375" style="15" customWidth="1"/>
    <col min="6915" max="7164" width="10.28515625" style="15" customWidth="1"/>
    <col min="7165" max="7165" width="21.85546875" style="15" customWidth="1"/>
    <col min="7166" max="7166" width="23" style="15"/>
    <col min="7167" max="7170" width="23.7109375" style="15" customWidth="1"/>
    <col min="7171" max="7420" width="10.28515625" style="15" customWidth="1"/>
    <col min="7421" max="7421" width="21.85546875" style="15" customWidth="1"/>
    <col min="7422" max="7422" width="23" style="15"/>
    <col min="7423" max="7426" width="23.7109375" style="15" customWidth="1"/>
    <col min="7427" max="7676" width="10.28515625" style="15" customWidth="1"/>
    <col min="7677" max="7677" width="21.85546875" style="15" customWidth="1"/>
    <col min="7678" max="7678" width="23" style="15"/>
    <col min="7679" max="7682" width="23.7109375" style="15" customWidth="1"/>
    <col min="7683" max="7932" width="10.28515625" style="15" customWidth="1"/>
    <col min="7933" max="7933" width="21.85546875" style="15" customWidth="1"/>
    <col min="7934" max="7934" width="23" style="15"/>
    <col min="7935" max="7938" width="23.7109375" style="15" customWidth="1"/>
    <col min="7939" max="8188" width="10.28515625" style="15" customWidth="1"/>
    <col min="8189" max="8189" width="21.85546875" style="15" customWidth="1"/>
    <col min="8190" max="8190" width="23" style="15"/>
    <col min="8191" max="8194" width="23.7109375" style="15" customWidth="1"/>
    <col min="8195" max="8444" width="10.28515625" style="15" customWidth="1"/>
    <col min="8445" max="8445" width="21.85546875" style="15" customWidth="1"/>
    <col min="8446" max="8446" width="23" style="15"/>
    <col min="8447" max="8450" width="23.7109375" style="15" customWidth="1"/>
    <col min="8451" max="8700" width="10.28515625" style="15" customWidth="1"/>
    <col min="8701" max="8701" width="21.85546875" style="15" customWidth="1"/>
    <col min="8702" max="8702" width="23" style="15"/>
    <col min="8703" max="8706" width="23.7109375" style="15" customWidth="1"/>
    <col min="8707" max="8956" width="10.28515625" style="15" customWidth="1"/>
    <col min="8957" max="8957" width="21.85546875" style="15" customWidth="1"/>
    <col min="8958" max="8958" width="23" style="15"/>
    <col min="8959" max="8962" width="23.7109375" style="15" customWidth="1"/>
    <col min="8963" max="9212" width="10.28515625" style="15" customWidth="1"/>
    <col min="9213" max="9213" width="21.85546875" style="15" customWidth="1"/>
    <col min="9214" max="9214" width="23" style="15"/>
    <col min="9215" max="9218" width="23.7109375" style="15" customWidth="1"/>
    <col min="9219" max="9468" width="10.28515625" style="15" customWidth="1"/>
    <col min="9469" max="9469" width="21.85546875" style="15" customWidth="1"/>
    <col min="9470" max="9470" width="23" style="15"/>
    <col min="9471" max="9474" width="23.7109375" style="15" customWidth="1"/>
    <col min="9475" max="9724" width="10.28515625" style="15" customWidth="1"/>
    <col min="9725" max="9725" width="21.85546875" style="15" customWidth="1"/>
    <col min="9726" max="9726" width="23" style="15"/>
    <col min="9727" max="9730" width="23.7109375" style="15" customWidth="1"/>
    <col min="9731" max="9980" width="10.28515625" style="15" customWidth="1"/>
    <col min="9981" max="9981" width="21.85546875" style="15" customWidth="1"/>
    <col min="9982" max="9982" width="23" style="15"/>
    <col min="9983" max="9986" width="23.7109375" style="15" customWidth="1"/>
    <col min="9987" max="10236" width="10.28515625" style="15" customWidth="1"/>
    <col min="10237" max="10237" width="21.85546875" style="15" customWidth="1"/>
    <col min="10238" max="10238" width="23" style="15"/>
    <col min="10239" max="10242" width="23.7109375" style="15" customWidth="1"/>
    <col min="10243" max="10492" width="10.28515625" style="15" customWidth="1"/>
    <col min="10493" max="10493" width="21.85546875" style="15" customWidth="1"/>
    <col min="10494" max="10494" width="23" style="15"/>
    <col min="10495" max="10498" width="23.7109375" style="15" customWidth="1"/>
    <col min="10499" max="10748" width="10.28515625" style="15" customWidth="1"/>
    <col min="10749" max="10749" width="21.85546875" style="15" customWidth="1"/>
    <col min="10750" max="10750" width="23" style="15"/>
    <col min="10751" max="10754" width="23.7109375" style="15" customWidth="1"/>
    <col min="10755" max="11004" width="10.28515625" style="15" customWidth="1"/>
    <col min="11005" max="11005" width="21.85546875" style="15" customWidth="1"/>
    <col min="11006" max="11006" width="23" style="15"/>
    <col min="11007" max="11010" width="23.7109375" style="15" customWidth="1"/>
    <col min="11011" max="11260" width="10.28515625" style="15" customWidth="1"/>
    <col min="11261" max="11261" width="21.85546875" style="15" customWidth="1"/>
    <col min="11262" max="11262" width="23" style="15"/>
    <col min="11263" max="11266" width="23.7109375" style="15" customWidth="1"/>
    <col min="11267" max="11516" width="10.28515625" style="15" customWidth="1"/>
    <col min="11517" max="11517" width="21.85546875" style="15" customWidth="1"/>
    <col min="11518" max="11518" width="23" style="15"/>
    <col min="11519" max="11522" width="23.7109375" style="15" customWidth="1"/>
    <col min="11523" max="11772" width="10.28515625" style="15" customWidth="1"/>
    <col min="11773" max="11773" width="21.85546875" style="15" customWidth="1"/>
    <col min="11774" max="11774" width="23" style="15"/>
    <col min="11775" max="11778" width="23.7109375" style="15" customWidth="1"/>
    <col min="11779" max="12028" width="10.28515625" style="15" customWidth="1"/>
    <col min="12029" max="12029" width="21.85546875" style="15" customWidth="1"/>
    <col min="12030" max="12030" width="23" style="15"/>
    <col min="12031" max="12034" width="23.7109375" style="15" customWidth="1"/>
    <col min="12035" max="12284" width="10.28515625" style="15" customWidth="1"/>
    <col min="12285" max="12285" width="21.85546875" style="15" customWidth="1"/>
    <col min="12286" max="12286" width="23" style="15"/>
    <col min="12287" max="12290" width="23.7109375" style="15" customWidth="1"/>
    <col min="12291" max="12540" width="10.28515625" style="15" customWidth="1"/>
    <col min="12541" max="12541" width="21.85546875" style="15" customWidth="1"/>
    <col min="12542" max="12542" width="23" style="15"/>
    <col min="12543" max="12546" width="23.7109375" style="15" customWidth="1"/>
    <col min="12547" max="12796" width="10.28515625" style="15" customWidth="1"/>
    <col min="12797" max="12797" width="21.85546875" style="15" customWidth="1"/>
    <col min="12798" max="12798" width="23" style="15"/>
    <col min="12799" max="12802" width="23.7109375" style="15" customWidth="1"/>
    <col min="12803" max="13052" width="10.28515625" style="15" customWidth="1"/>
    <col min="13053" max="13053" width="21.85546875" style="15" customWidth="1"/>
    <col min="13054" max="13054" width="23" style="15"/>
    <col min="13055" max="13058" width="23.7109375" style="15" customWidth="1"/>
    <col min="13059" max="13308" width="10.28515625" style="15" customWidth="1"/>
    <col min="13309" max="13309" width="21.85546875" style="15" customWidth="1"/>
    <col min="13310" max="13310" width="23" style="15"/>
    <col min="13311" max="13314" width="23.7109375" style="15" customWidth="1"/>
    <col min="13315" max="13564" width="10.28515625" style="15" customWidth="1"/>
    <col min="13565" max="13565" width="21.85546875" style="15" customWidth="1"/>
    <col min="13566" max="13566" width="23" style="15"/>
    <col min="13567" max="13570" width="23.7109375" style="15" customWidth="1"/>
    <col min="13571" max="13820" width="10.28515625" style="15" customWidth="1"/>
    <col min="13821" max="13821" width="21.85546875" style="15" customWidth="1"/>
    <col min="13822" max="13822" width="23" style="15"/>
    <col min="13823" max="13826" width="23.7109375" style="15" customWidth="1"/>
    <col min="13827" max="14076" width="10.28515625" style="15" customWidth="1"/>
    <col min="14077" max="14077" width="21.85546875" style="15" customWidth="1"/>
    <col min="14078" max="14078" width="23" style="15"/>
    <col min="14079" max="14082" width="23.7109375" style="15" customWidth="1"/>
    <col min="14083" max="14332" width="10.28515625" style="15" customWidth="1"/>
    <col min="14333" max="14333" width="21.85546875" style="15" customWidth="1"/>
    <col min="14334" max="14334" width="23" style="15"/>
    <col min="14335" max="14338" width="23.7109375" style="15" customWidth="1"/>
    <col min="14339" max="14588" width="10.28515625" style="15" customWidth="1"/>
    <col min="14589" max="14589" width="21.85546875" style="15" customWidth="1"/>
    <col min="14590" max="14590" width="23" style="15"/>
    <col min="14591" max="14594" width="23.7109375" style="15" customWidth="1"/>
    <col min="14595" max="14844" width="10.28515625" style="15" customWidth="1"/>
    <col min="14845" max="14845" width="21.85546875" style="15" customWidth="1"/>
    <col min="14846" max="14846" width="23" style="15"/>
    <col min="14847" max="14850" width="23.7109375" style="15" customWidth="1"/>
    <col min="14851" max="15100" width="10.28515625" style="15" customWidth="1"/>
    <col min="15101" max="15101" width="21.85546875" style="15" customWidth="1"/>
    <col min="15102" max="15102" width="23" style="15"/>
    <col min="15103" max="15106" width="23.7109375" style="15" customWidth="1"/>
    <col min="15107" max="15356" width="10.28515625" style="15" customWidth="1"/>
    <col min="15357" max="15357" width="21.85546875" style="15" customWidth="1"/>
    <col min="15358" max="15358" width="23" style="15"/>
    <col min="15359" max="15362" width="23.7109375" style="15" customWidth="1"/>
    <col min="15363" max="15612" width="10.28515625" style="15" customWidth="1"/>
    <col min="15613" max="15613" width="21.85546875" style="15" customWidth="1"/>
    <col min="15614" max="15614" width="23" style="15"/>
    <col min="15615" max="15618" width="23.7109375" style="15" customWidth="1"/>
    <col min="15619" max="15868" width="10.28515625" style="15" customWidth="1"/>
    <col min="15869" max="15869" width="21.85546875" style="15" customWidth="1"/>
    <col min="15870" max="15870" width="23" style="15"/>
    <col min="15871" max="15874" width="23.7109375" style="15" customWidth="1"/>
    <col min="15875" max="16124" width="10.28515625" style="15" customWidth="1"/>
    <col min="16125" max="16125" width="21.85546875" style="15" customWidth="1"/>
    <col min="16126" max="16126" width="23" style="15"/>
    <col min="16127" max="16130" width="23.7109375" style="15" customWidth="1"/>
    <col min="16131" max="16380" width="10.28515625" style="15" customWidth="1"/>
    <col min="16381" max="16381" width="21.85546875" style="15" customWidth="1"/>
    <col min="16382" max="16384" width="23" style="15"/>
  </cols>
  <sheetData>
    <row r="1" spans="1:12" ht="33.75" customHeight="1" thickBot="1">
      <c r="A1" s="861" t="s">
        <v>304</v>
      </c>
      <c r="B1" s="861"/>
      <c r="C1" s="861"/>
      <c r="D1" s="861"/>
    </row>
    <row r="2" spans="1:12" ht="40.5" customHeight="1" thickBot="1">
      <c r="A2" s="53" t="s">
        <v>68</v>
      </c>
      <c r="B2" s="52" t="s">
        <v>32</v>
      </c>
      <c r="C2" s="52" t="s">
        <v>103</v>
      </c>
      <c r="D2" s="52" t="s">
        <v>104</v>
      </c>
    </row>
    <row r="3" spans="1:12" ht="21" customHeight="1">
      <c r="A3" s="4">
        <v>1396</v>
      </c>
      <c r="B3" s="703">
        <v>876567</v>
      </c>
      <c r="C3" s="703">
        <v>427383</v>
      </c>
      <c r="D3" s="703">
        <v>449184</v>
      </c>
    </row>
    <row r="4" spans="1:12" ht="21" customHeight="1">
      <c r="A4" s="4">
        <v>1397</v>
      </c>
      <c r="B4" s="703">
        <v>961991</v>
      </c>
      <c r="C4" s="703">
        <v>478911</v>
      </c>
      <c r="D4" s="703">
        <v>483080</v>
      </c>
      <c r="E4" s="710"/>
      <c r="F4" s="710"/>
      <c r="G4" s="710"/>
      <c r="H4" s="710"/>
      <c r="L4" s="145"/>
    </row>
    <row r="5" spans="1:12" ht="21" customHeight="1">
      <c r="A5" s="4">
        <v>1398</v>
      </c>
      <c r="B5" s="703">
        <v>1081424</v>
      </c>
      <c r="C5" s="703">
        <v>509484</v>
      </c>
      <c r="D5" s="703">
        <v>571940</v>
      </c>
      <c r="E5" s="710"/>
      <c r="F5" s="710"/>
      <c r="G5" s="710"/>
      <c r="H5" s="710"/>
      <c r="L5" s="145"/>
    </row>
    <row r="6" spans="1:12" ht="21" customHeight="1">
      <c r="A6" s="4">
        <v>1399</v>
      </c>
      <c r="B6" s="703">
        <v>1186661</v>
      </c>
      <c r="C6" s="703">
        <v>521423</v>
      </c>
      <c r="D6" s="703">
        <v>665238</v>
      </c>
      <c r="E6" s="710"/>
      <c r="F6" s="710"/>
      <c r="G6" s="710"/>
      <c r="H6" s="710"/>
      <c r="L6" s="145"/>
    </row>
    <row r="7" spans="1:12" ht="21" customHeight="1">
      <c r="A7" s="4">
        <v>1400</v>
      </c>
      <c r="B7" s="703">
        <v>1496078</v>
      </c>
      <c r="C7" s="703">
        <v>607780</v>
      </c>
      <c r="D7" s="703">
        <v>888298</v>
      </c>
      <c r="E7" s="710"/>
      <c r="F7" s="710"/>
      <c r="G7" s="710"/>
      <c r="H7" s="710"/>
      <c r="L7" s="145"/>
    </row>
    <row r="8" spans="1:12" ht="21" customHeight="1">
      <c r="A8" s="4">
        <v>1401</v>
      </c>
      <c r="B8" s="703">
        <v>1738674</v>
      </c>
      <c r="C8" s="703">
        <v>665116</v>
      </c>
      <c r="D8" s="703">
        <v>1073558</v>
      </c>
      <c r="E8" s="710"/>
      <c r="F8" s="710"/>
      <c r="G8" s="710"/>
      <c r="H8" s="710"/>
      <c r="L8" s="145"/>
    </row>
    <row r="9" spans="1:12" ht="21" customHeight="1" thickBot="1">
      <c r="A9" s="4">
        <v>1402</v>
      </c>
      <c r="B9" s="703">
        <f>SUM(B10:B42)</f>
        <v>1998046</v>
      </c>
      <c r="C9" s="703">
        <f t="shared" ref="C9:D9" si="0">SUM(C10:C42)</f>
        <v>743031</v>
      </c>
      <c r="D9" s="703">
        <f t="shared" si="0"/>
        <v>1255015</v>
      </c>
      <c r="E9" s="710"/>
      <c r="F9" s="710"/>
      <c r="G9" s="710"/>
      <c r="H9" s="710"/>
      <c r="L9" s="145"/>
    </row>
    <row r="10" spans="1:12" ht="21" customHeight="1" thickBot="1">
      <c r="A10" s="5" t="s">
        <v>41</v>
      </c>
      <c r="B10" s="706">
        <f>C10+D10</f>
        <v>118706</v>
      </c>
      <c r="C10" s="540">
        <v>33189</v>
      </c>
      <c r="D10" s="541">
        <v>85517</v>
      </c>
      <c r="E10" s="710">
        <f>'11'!B10-B10</f>
        <v>0</v>
      </c>
      <c r="F10" s="710"/>
      <c r="G10" s="710"/>
      <c r="H10" s="710"/>
      <c r="L10" s="145"/>
    </row>
    <row r="11" spans="1:12" ht="21" customHeight="1" thickBot="1">
      <c r="A11" s="6" t="s">
        <v>42</v>
      </c>
      <c r="B11" s="706">
        <f t="shared" ref="B11:B42" si="1">C11+D11</f>
        <v>53597</v>
      </c>
      <c r="C11" s="707">
        <v>19233</v>
      </c>
      <c r="D11" s="541">
        <v>34364</v>
      </c>
      <c r="E11" s="710">
        <f>'11'!B11-B11</f>
        <v>0</v>
      </c>
      <c r="F11" s="710"/>
      <c r="G11" s="710"/>
      <c r="H11" s="710"/>
      <c r="L11" s="145"/>
    </row>
    <row r="12" spans="1:12" ht="21" customHeight="1" thickBot="1">
      <c r="A12" s="6" t="s">
        <v>43</v>
      </c>
      <c r="B12" s="706">
        <f t="shared" si="1"/>
        <v>31145</v>
      </c>
      <c r="C12" s="707">
        <v>8588</v>
      </c>
      <c r="D12" s="541">
        <v>22557</v>
      </c>
      <c r="E12" s="710">
        <f>'11'!B12-B12</f>
        <v>0</v>
      </c>
      <c r="F12" s="710"/>
      <c r="G12" s="710"/>
      <c r="H12" s="710"/>
      <c r="L12" s="145"/>
    </row>
    <row r="13" spans="1:12" ht="21" customHeight="1" thickBot="1">
      <c r="A13" s="6" t="s">
        <v>0</v>
      </c>
      <c r="B13" s="706">
        <f t="shared" si="1"/>
        <v>166896</v>
      </c>
      <c r="C13" s="707">
        <v>60324</v>
      </c>
      <c r="D13" s="541">
        <v>106572</v>
      </c>
      <c r="E13" s="710">
        <f>'11'!B13-B13</f>
        <v>0</v>
      </c>
      <c r="F13" s="710"/>
      <c r="G13" s="710"/>
      <c r="H13" s="710"/>
      <c r="L13" s="145"/>
    </row>
    <row r="14" spans="1:12" ht="21" customHeight="1" thickBot="1">
      <c r="A14" s="6" t="s">
        <v>33</v>
      </c>
      <c r="B14" s="706">
        <f t="shared" si="1"/>
        <v>77550</v>
      </c>
      <c r="C14" s="707">
        <v>32442</v>
      </c>
      <c r="D14" s="541">
        <v>45108</v>
      </c>
      <c r="E14" s="710">
        <f>'11'!B14-B14</f>
        <v>0</v>
      </c>
      <c r="F14" s="710"/>
      <c r="G14" s="710"/>
      <c r="H14" s="710"/>
      <c r="L14" s="145"/>
    </row>
    <row r="15" spans="1:12" ht="21" customHeight="1" thickBot="1">
      <c r="A15" s="6" t="s">
        <v>44</v>
      </c>
      <c r="B15" s="706">
        <f t="shared" si="1"/>
        <v>14304</v>
      </c>
      <c r="C15" s="707">
        <v>6053</v>
      </c>
      <c r="D15" s="541">
        <v>8251</v>
      </c>
      <c r="E15" s="710">
        <f>'11'!B15-B15</f>
        <v>0</v>
      </c>
      <c r="F15" s="710"/>
      <c r="G15" s="710"/>
      <c r="H15" s="710"/>
      <c r="L15" s="145"/>
    </row>
    <row r="16" spans="1:12" ht="21" customHeight="1" thickBot="1">
      <c r="A16" s="6" t="s">
        <v>1</v>
      </c>
      <c r="B16" s="706">
        <f t="shared" si="1"/>
        <v>20429</v>
      </c>
      <c r="C16" s="707">
        <v>8110</v>
      </c>
      <c r="D16" s="541">
        <v>12319</v>
      </c>
      <c r="E16" s="710">
        <f>'11'!B16-B16</f>
        <v>0</v>
      </c>
      <c r="F16" s="710"/>
      <c r="G16" s="710"/>
      <c r="H16" s="710"/>
      <c r="L16" s="145"/>
    </row>
    <row r="17" spans="1:12" ht="21" customHeight="1" thickBot="1">
      <c r="A17" s="6" t="s">
        <v>45</v>
      </c>
      <c r="B17" s="706">
        <f t="shared" si="1"/>
        <v>24807</v>
      </c>
      <c r="C17" s="707">
        <v>9943</v>
      </c>
      <c r="D17" s="541">
        <v>14864</v>
      </c>
      <c r="E17" s="710">
        <f>'11'!B17-B17</f>
        <v>0</v>
      </c>
      <c r="F17" s="710"/>
      <c r="G17" s="710"/>
      <c r="H17" s="710"/>
      <c r="L17" s="145"/>
    </row>
    <row r="18" spans="1:12" ht="21" customHeight="1" thickBot="1">
      <c r="A18" s="6" t="s">
        <v>46</v>
      </c>
      <c r="B18" s="706">
        <f t="shared" si="1"/>
        <v>16329</v>
      </c>
      <c r="C18" s="707">
        <v>5467</v>
      </c>
      <c r="D18" s="541">
        <v>10862</v>
      </c>
      <c r="E18" s="710">
        <f>'11'!B18-B18</f>
        <v>0</v>
      </c>
      <c r="F18" s="710"/>
      <c r="G18" s="710"/>
      <c r="H18" s="710"/>
      <c r="L18" s="145"/>
    </row>
    <row r="19" spans="1:12" ht="21" customHeight="1" thickBot="1">
      <c r="A19" s="6" t="s">
        <v>47</v>
      </c>
      <c r="B19" s="706">
        <f t="shared" si="1"/>
        <v>124690</v>
      </c>
      <c r="C19" s="707">
        <v>45960</v>
      </c>
      <c r="D19" s="541">
        <v>78730</v>
      </c>
      <c r="E19" s="710">
        <f>'11'!B19-B19</f>
        <v>0</v>
      </c>
      <c r="F19" s="710"/>
      <c r="G19" s="710"/>
      <c r="H19" s="710"/>
      <c r="L19" s="145"/>
    </row>
    <row r="20" spans="1:12" ht="21" customHeight="1" thickBot="1">
      <c r="A20" s="6" t="s">
        <v>28</v>
      </c>
      <c r="B20" s="706">
        <f t="shared" si="1"/>
        <v>13096</v>
      </c>
      <c r="C20" s="707">
        <v>6501</v>
      </c>
      <c r="D20" s="541">
        <v>6595</v>
      </c>
      <c r="E20" s="710">
        <f>'11'!B20-B20</f>
        <v>0</v>
      </c>
      <c r="F20" s="710"/>
      <c r="G20" s="710"/>
      <c r="H20" s="710"/>
      <c r="L20" s="145"/>
    </row>
    <row r="21" spans="1:12" ht="21" customHeight="1" thickBot="1">
      <c r="A21" s="6" t="s">
        <v>2</v>
      </c>
      <c r="B21" s="706">
        <f t="shared" si="1"/>
        <v>87095</v>
      </c>
      <c r="C21" s="707">
        <v>23953</v>
      </c>
      <c r="D21" s="541">
        <v>63142</v>
      </c>
      <c r="E21" s="710">
        <f>'11'!B21-B21</f>
        <v>0</v>
      </c>
      <c r="F21" s="710"/>
      <c r="G21" s="710"/>
      <c r="H21" s="710"/>
      <c r="L21" s="145"/>
    </row>
    <row r="22" spans="1:12" ht="21" customHeight="1" thickBot="1">
      <c r="A22" s="6" t="s">
        <v>3</v>
      </c>
      <c r="B22" s="706">
        <f t="shared" si="1"/>
        <v>40014</v>
      </c>
      <c r="C22" s="707">
        <v>13622</v>
      </c>
      <c r="D22" s="541">
        <v>26392</v>
      </c>
      <c r="E22" s="710">
        <f>'11'!B22-B22</f>
        <v>0</v>
      </c>
      <c r="F22" s="710"/>
      <c r="G22" s="710"/>
      <c r="H22" s="710"/>
      <c r="L22" s="145"/>
    </row>
    <row r="23" spans="1:12" ht="21" customHeight="1" thickBot="1">
      <c r="A23" s="6" t="s">
        <v>4</v>
      </c>
      <c r="B23" s="706">
        <f t="shared" si="1"/>
        <v>22348</v>
      </c>
      <c r="C23" s="707">
        <v>9382</v>
      </c>
      <c r="D23" s="541">
        <v>12966</v>
      </c>
      <c r="E23" s="710">
        <f>'11'!B23-B23</f>
        <v>0</v>
      </c>
      <c r="F23" s="710"/>
      <c r="G23" s="710"/>
      <c r="H23" s="710"/>
      <c r="L23" s="145"/>
    </row>
    <row r="24" spans="1:12" ht="21" customHeight="1" thickBot="1">
      <c r="A24" s="6" t="s">
        <v>48</v>
      </c>
      <c r="B24" s="706">
        <f t="shared" si="1"/>
        <v>11811</v>
      </c>
      <c r="C24" s="707">
        <v>7760</v>
      </c>
      <c r="D24" s="541">
        <v>4051</v>
      </c>
      <c r="E24" s="710">
        <f>'11'!B24-B24</f>
        <v>0</v>
      </c>
      <c r="F24" s="710"/>
      <c r="G24" s="710"/>
      <c r="H24" s="710"/>
      <c r="L24" s="145"/>
    </row>
    <row r="25" spans="1:12" ht="21" customHeight="1" thickBot="1">
      <c r="A25" s="6" t="s">
        <v>49</v>
      </c>
      <c r="B25" s="706">
        <f t="shared" si="1"/>
        <v>134780</v>
      </c>
      <c r="C25" s="707">
        <v>58155</v>
      </c>
      <c r="D25" s="541">
        <v>76625</v>
      </c>
      <c r="E25" s="710">
        <f>'11'!B25-B25</f>
        <v>0</v>
      </c>
      <c r="F25" s="710"/>
      <c r="G25" s="710"/>
      <c r="H25" s="710"/>
      <c r="L25" s="145"/>
    </row>
    <row r="26" spans="1:12" ht="21" customHeight="1" thickBot="1">
      <c r="A26" s="6" t="s">
        <v>50</v>
      </c>
      <c r="B26" s="706">
        <f t="shared" si="1"/>
        <v>72143</v>
      </c>
      <c r="C26" s="707">
        <v>25965</v>
      </c>
      <c r="D26" s="541">
        <v>46178</v>
      </c>
      <c r="E26" s="710">
        <f>'11'!B26-B26</f>
        <v>0</v>
      </c>
      <c r="F26" s="710"/>
      <c r="G26" s="710"/>
      <c r="H26" s="710"/>
      <c r="L26" s="145"/>
    </row>
    <row r="27" spans="1:12" ht="21" customHeight="1" thickBot="1">
      <c r="A27" s="6" t="s">
        <v>51</v>
      </c>
      <c r="B27" s="706">
        <f t="shared" si="1"/>
        <v>139243</v>
      </c>
      <c r="C27" s="707">
        <v>61901</v>
      </c>
      <c r="D27" s="541">
        <v>77342</v>
      </c>
      <c r="E27" s="710">
        <f>'11'!B27-B27</f>
        <v>0</v>
      </c>
      <c r="F27" s="710"/>
      <c r="G27" s="710"/>
      <c r="H27" s="710"/>
      <c r="L27" s="145"/>
    </row>
    <row r="28" spans="1:12" ht="21" customHeight="1" thickBot="1">
      <c r="A28" s="6" t="s">
        <v>5</v>
      </c>
      <c r="B28" s="706">
        <f t="shared" si="1"/>
        <v>140782</v>
      </c>
      <c r="C28" s="707">
        <v>41827</v>
      </c>
      <c r="D28" s="541">
        <v>98955</v>
      </c>
      <c r="E28" s="710">
        <f>'11'!B28-B28</f>
        <v>0</v>
      </c>
      <c r="F28" s="710"/>
      <c r="G28" s="710"/>
      <c r="H28" s="710"/>
      <c r="L28" s="145"/>
    </row>
    <row r="29" spans="1:12" ht="21" customHeight="1" thickBot="1">
      <c r="A29" s="6" t="s">
        <v>52</v>
      </c>
      <c r="B29" s="706">
        <f t="shared" si="1"/>
        <v>35374</v>
      </c>
      <c r="C29" s="707">
        <v>14081</v>
      </c>
      <c r="D29" s="541">
        <v>21293</v>
      </c>
      <c r="E29" s="710">
        <f>'11'!B29-B29</f>
        <v>0</v>
      </c>
      <c r="F29" s="710"/>
      <c r="G29" s="710"/>
      <c r="H29" s="710"/>
      <c r="L29" s="145"/>
    </row>
    <row r="30" spans="1:12" ht="21" customHeight="1" thickBot="1">
      <c r="A30" s="6" t="s">
        <v>6</v>
      </c>
      <c r="B30" s="706">
        <f t="shared" si="1"/>
        <v>21277</v>
      </c>
      <c r="C30" s="707">
        <v>6690</v>
      </c>
      <c r="D30" s="541">
        <v>14587</v>
      </c>
      <c r="E30" s="710">
        <f>'11'!B30-B30</f>
        <v>0</v>
      </c>
      <c r="F30" s="710"/>
      <c r="G30" s="710"/>
      <c r="H30" s="710"/>
      <c r="L30" s="145"/>
    </row>
    <row r="31" spans="1:12" ht="21" customHeight="1" thickBot="1">
      <c r="A31" s="6" t="s">
        <v>53</v>
      </c>
      <c r="B31" s="706">
        <f t="shared" si="1"/>
        <v>36290</v>
      </c>
      <c r="C31" s="707">
        <v>11134</v>
      </c>
      <c r="D31" s="541">
        <v>25156</v>
      </c>
      <c r="E31" s="710">
        <f>'11'!B31-B31</f>
        <v>0</v>
      </c>
      <c r="F31" s="710"/>
      <c r="G31" s="710"/>
      <c r="H31" s="710"/>
      <c r="L31" s="145"/>
    </row>
    <row r="32" spans="1:12" ht="21" customHeight="1" thickBot="1">
      <c r="A32" s="6" t="s">
        <v>54</v>
      </c>
      <c r="B32" s="706">
        <f t="shared" si="1"/>
        <v>53906</v>
      </c>
      <c r="C32" s="707">
        <v>20597</v>
      </c>
      <c r="D32" s="541">
        <v>33309</v>
      </c>
      <c r="E32" s="710">
        <f>'11'!B32-B32</f>
        <v>0</v>
      </c>
      <c r="F32" s="710"/>
      <c r="G32" s="710"/>
      <c r="H32" s="710"/>
      <c r="L32" s="145"/>
    </row>
    <row r="33" spans="1:12" ht="21" customHeight="1" thickBot="1">
      <c r="A33" s="6" t="s">
        <v>55</v>
      </c>
      <c r="B33" s="706">
        <f t="shared" si="1"/>
        <v>50964</v>
      </c>
      <c r="C33" s="707">
        <v>17058</v>
      </c>
      <c r="D33" s="541">
        <v>33906</v>
      </c>
      <c r="E33" s="710">
        <f>'11'!B33-B33</f>
        <v>0</v>
      </c>
      <c r="F33" s="710"/>
      <c r="G33" s="710"/>
      <c r="H33" s="710"/>
      <c r="L33" s="145"/>
    </row>
    <row r="34" spans="1:12" ht="21" customHeight="1" thickBot="1">
      <c r="A34" s="6" t="s">
        <v>56</v>
      </c>
      <c r="B34" s="706">
        <f t="shared" si="1"/>
        <v>7956</v>
      </c>
      <c r="C34" s="707">
        <v>3532</v>
      </c>
      <c r="D34" s="541">
        <v>4424</v>
      </c>
      <c r="E34" s="710">
        <f>'11'!B34-B34</f>
        <v>0</v>
      </c>
      <c r="F34" s="710"/>
      <c r="G34" s="710"/>
      <c r="H34" s="710"/>
      <c r="L34" s="145"/>
    </row>
    <row r="35" spans="1:12" ht="21" customHeight="1" thickBot="1">
      <c r="A35" s="6" t="s">
        <v>7</v>
      </c>
      <c r="B35" s="706">
        <f t="shared" si="1"/>
        <v>42036</v>
      </c>
      <c r="C35" s="707">
        <v>15999</v>
      </c>
      <c r="D35" s="541">
        <v>26037</v>
      </c>
      <c r="E35" s="710">
        <f>'11'!B35-B35</f>
        <v>0</v>
      </c>
      <c r="F35" s="710"/>
      <c r="G35" s="710"/>
      <c r="H35" s="710"/>
      <c r="L35" s="145"/>
    </row>
    <row r="36" spans="1:12" ht="21" customHeight="1" thickBot="1">
      <c r="A36" s="6" t="s">
        <v>57</v>
      </c>
      <c r="B36" s="706">
        <f t="shared" si="1"/>
        <v>122682</v>
      </c>
      <c r="C36" s="707">
        <v>53823</v>
      </c>
      <c r="D36" s="541">
        <v>68859</v>
      </c>
      <c r="E36" s="710">
        <f>'11'!B36-B36</f>
        <v>0</v>
      </c>
      <c r="F36" s="710"/>
      <c r="G36" s="710"/>
      <c r="H36" s="710"/>
      <c r="L36" s="145"/>
    </row>
    <row r="37" spans="1:12" ht="21" customHeight="1" thickBot="1">
      <c r="A37" s="6" t="s">
        <v>8</v>
      </c>
      <c r="B37" s="706">
        <f t="shared" si="1"/>
        <v>41800</v>
      </c>
      <c r="C37" s="707">
        <v>16512</v>
      </c>
      <c r="D37" s="541">
        <v>25288</v>
      </c>
      <c r="E37" s="710">
        <f>'11'!B37-B37</f>
        <v>0</v>
      </c>
      <c r="F37" s="710"/>
      <c r="G37" s="710"/>
      <c r="H37" s="710"/>
      <c r="L37" s="145"/>
    </row>
    <row r="38" spans="1:12" ht="21" customHeight="1" thickBot="1">
      <c r="A38" s="6" t="s">
        <v>9</v>
      </c>
      <c r="B38" s="706">
        <f t="shared" si="1"/>
        <v>138686</v>
      </c>
      <c r="C38" s="707">
        <v>52893</v>
      </c>
      <c r="D38" s="541">
        <v>85793</v>
      </c>
      <c r="E38" s="710">
        <f>'11'!B38-B38</f>
        <v>1</v>
      </c>
      <c r="F38" s="710"/>
      <c r="G38" s="710"/>
      <c r="H38" s="710"/>
      <c r="L38" s="145"/>
    </row>
    <row r="39" spans="1:12" ht="21" customHeight="1" thickBot="1">
      <c r="A39" s="6" t="s">
        <v>58</v>
      </c>
      <c r="B39" s="706">
        <f t="shared" si="1"/>
        <v>43530</v>
      </c>
      <c r="C39" s="707">
        <v>17305</v>
      </c>
      <c r="D39" s="541">
        <v>26225</v>
      </c>
      <c r="E39" s="710">
        <f>'11'!B39-B39</f>
        <v>0</v>
      </c>
      <c r="F39" s="710"/>
      <c r="G39" s="710"/>
      <c r="H39" s="710"/>
    </row>
    <row r="40" spans="1:12" ht="21" customHeight="1" thickBot="1">
      <c r="A40" s="6" t="s">
        <v>10</v>
      </c>
      <c r="B40" s="706">
        <f t="shared" si="1"/>
        <v>18444</v>
      </c>
      <c r="C40" s="707">
        <v>8731</v>
      </c>
      <c r="D40" s="541">
        <v>9713</v>
      </c>
      <c r="E40" s="710">
        <f>'11'!B40-B40</f>
        <v>-1</v>
      </c>
      <c r="F40" s="710"/>
      <c r="G40" s="710"/>
      <c r="H40" s="710"/>
    </row>
    <row r="41" spans="1:12" ht="21" customHeight="1" thickBot="1">
      <c r="A41" s="6" t="s">
        <v>11</v>
      </c>
      <c r="B41" s="706">
        <f t="shared" si="1"/>
        <v>51300</v>
      </c>
      <c r="C41" s="707">
        <v>16916</v>
      </c>
      <c r="D41" s="541">
        <v>34384</v>
      </c>
      <c r="E41" s="710">
        <f>'11'!B41-B41</f>
        <v>0</v>
      </c>
      <c r="F41" s="710"/>
      <c r="G41" s="710"/>
      <c r="H41" s="710"/>
    </row>
    <row r="42" spans="1:12" ht="21" customHeight="1" thickBot="1">
      <c r="A42" s="6" t="s">
        <v>59</v>
      </c>
      <c r="B42" s="706">
        <f t="shared" si="1"/>
        <v>24036</v>
      </c>
      <c r="C42" s="707">
        <v>9385</v>
      </c>
      <c r="D42" s="541">
        <v>14651</v>
      </c>
      <c r="E42" s="710">
        <f>'11'!B42-B42</f>
        <v>0</v>
      </c>
      <c r="F42" s="710"/>
      <c r="G42" s="710"/>
      <c r="H42" s="710"/>
    </row>
    <row r="43" spans="1:12">
      <c r="B43" s="710"/>
      <c r="C43" s="710"/>
      <c r="D43" s="710"/>
      <c r="E43" s="710"/>
      <c r="F43" s="710"/>
      <c r="G43" s="710"/>
      <c r="H43" s="710"/>
    </row>
    <row r="44" spans="1:12">
      <c r="B44" s="710"/>
      <c r="C44" s="710"/>
      <c r="D44" s="710"/>
      <c r="E44" s="710"/>
      <c r="F44" s="710"/>
      <c r="G44" s="710"/>
      <c r="H44" s="710"/>
    </row>
    <row r="45" spans="1:12">
      <c r="B45" s="710"/>
      <c r="C45" s="710"/>
      <c r="D45" s="710"/>
      <c r="E45" s="710"/>
      <c r="F45" s="710"/>
      <c r="G45" s="710"/>
      <c r="H45" s="710"/>
    </row>
    <row r="46" spans="1:12">
      <c r="B46" s="710"/>
      <c r="C46" s="710"/>
      <c r="D46" s="710"/>
      <c r="E46" s="710"/>
      <c r="F46" s="710"/>
      <c r="G46" s="710"/>
      <c r="H46" s="710"/>
    </row>
    <row r="47" spans="1:12">
      <c r="B47" s="710"/>
      <c r="C47" s="710"/>
      <c r="D47" s="710"/>
      <c r="E47" s="710"/>
      <c r="F47" s="710"/>
      <c r="G47" s="710"/>
      <c r="H47" s="710"/>
    </row>
    <row r="48" spans="1:12">
      <c r="B48" s="710"/>
      <c r="C48" s="710"/>
      <c r="D48" s="710"/>
      <c r="E48" s="710"/>
      <c r="F48" s="710"/>
      <c r="G48" s="710"/>
      <c r="H48" s="710"/>
    </row>
    <row r="49" spans="2:8">
      <c r="B49" s="710"/>
      <c r="C49" s="710"/>
      <c r="D49" s="710"/>
      <c r="E49" s="710"/>
      <c r="F49" s="710"/>
      <c r="G49" s="710"/>
      <c r="H49" s="710"/>
    </row>
    <row r="50" spans="2:8">
      <c r="B50" s="710"/>
      <c r="C50" s="710"/>
      <c r="D50" s="710"/>
      <c r="E50" s="710"/>
      <c r="F50" s="710"/>
      <c r="G50" s="710"/>
      <c r="H50" s="710"/>
    </row>
    <row r="51" spans="2:8">
      <c r="B51" s="710"/>
      <c r="C51" s="710"/>
      <c r="D51" s="710"/>
      <c r="E51" s="710"/>
      <c r="F51" s="710"/>
      <c r="G51" s="710"/>
      <c r="H51" s="710"/>
    </row>
    <row r="52" spans="2:8">
      <c r="B52" s="710"/>
      <c r="C52" s="710"/>
      <c r="D52" s="710"/>
      <c r="E52" s="710"/>
      <c r="F52" s="710"/>
      <c r="G52" s="710"/>
      <c r="H52" s="710"/>
    </row>
  </sheetData>
  <mergeCells count="1">
    <mergeCell ref="A1:D1"/>
  </mergeCells>
  <printOptions horizontalCentered="1" verticalCentered="1"/>
  <pageMargins left="0.39370078740157499" right="0.39370078740157499" top="0.45" bottom="0.55000000000000004" header="0" footer="0"/>
  <pageSetup paperSize="9" scale="8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2F61F-4DA8-44FD-AC7F-A68A083F134E}">
  <sheetPr>
    <tabColor theme="7" tint="0.39997558519241921"/>
    <pageSetUpPr fitToPage="1"/>
  </sheetPr>
  <dimension ref="A1:R59"/>
  <sheetViews>
    <sheetView rightToLeft="1" view="pageBreakPreview" zoomScaleSheetLayoutView="100" workbookViewId="0">
      <selection activeCell="M14" sqref="M14"/>
    </sheetView>
  </sheetViews>
  <sheetFormatPr defaultRowHeight="15.75"/>
  <cols>
    <col min="1" max="1" width="20.28515625" style="9" bestFit="1" customWidth="1"/>
    <col min="2" max="2" width="17.42578125" style="1" customWidth="1"/>
    <col min="3" max="3" width="13.7109375" style="1" customWidth="1"/>
    <col min="4" max="4" width="12.85546875" style="1" customWidth="1"/>
    <col min="5" max="6" width="11.7109375" style="1" bestFit="1" customWidth="1"/>
    <col min="7" max="7" width="12.28515625" style="1" customWidth="1"/>
    <col min="8" max="8" width="15.85546875" style="1" customWidth="1"/>
    <col min="9" max="9" width="17.42578125" style="1" customWidth="1"/>
    <col min="10" max="243" width="9.140625" style="1"/>
    <col min="244" max="244" width="18" style="1" customWidth="1"/>
    <col min="245" max="245" width="11.140625" style="1" customWidth="1"/>
    <col min="246" max="246" width="13.7109375" style="1" customWidth="1"/>
    <col min="247" max="247" width="12.85546875" style="1" customWidth="1"/>
    <col min="248" max="248" width="11.140625" style="1" customWidth="1"/>
    <col min="249" max="249" width="10.5703125" style="1" customWidth="1"/>
    <col min="250" max="250" width="12.28515625" style="1" customWidth="1"/>
    <col min="251" max="251" width="15.85546875" style="1" customWidth="1"/>
    <col min="252" max="256" width="9.140625" style="1"/>
    <col min="257" max="257" width="20.28515625" style="1" bestFit="1" customWidth="1"/>
    <col min="258" max="258" width="17.42578125" style="1" customWidth="1"/>
    <col min="259" max="259" width="13.7109375" style="1" customWidth="1"/>
    <col min="260" max="260" width="12.85546875" style="1" customWidth="1"/>
    <col min="261" max="262" width="11.7109375" style="1" bestFit="1" customWidth="1"/>
    <col min="263" max="263" width="12.28515625" style="1" customWidth="1"/>
    <col min="264" max="264" width="15.85546875" style="1" customWidth="1"/>
    <col min="265" max="499" width="9.140625" style="1"/>
    <col min="500" max="500" width="18" style="1" customWidth="1"/>
    <col min="501" max="501" width="11.140625" style="1" customWidth="1"/>
    <col min="502" max="502" width="13.7109375" style="1" customWidth="1"/>
    <col min="503" max="503" width="12.85546875" style="1" customWidth="1"/>
    <col min="504" max="504" width="11.140625" style="1" customWidth="1"/>
    <col min="505" max="505" width="10.5703125" style="1" customWidth="1"/>
    <col min="506" max="506" width="12.28515625" style="1" customWidth="1"/>
    <col min="507" max="507" width="15.85546875" style="1" customWidth="1"/>
    <col min="508" max="512" width="9.140625" style="1"/>
    <col min="513" max="513" width="20.28515625" style="1" bestFit="1" customWidth="1"/>
    <col min="514" max="514" width="17.42578125" style="1" customWidth="1"/>
    <col min="515" max="515" width="13.7109375" style="1" customWidth="1"/>
    <col min="516" max="516" width="12.85546875" style="1" customWidth="1"/>
    <col min="517" max="518" width="11.7109375" style="1" bestFit="1" customWidth="1"/>
    <col min="519" max="519" width="12.28515625" style="1" customWidth="1"/>
    <col min="520" max="520" width="15.85546875" style="1" customWidth="1"/>
    <col min="521" max="755" width="9.140625" style="1"/>
    <col min="756" max="756" width="18" style="1" customWidth="1"/>
    <col min="757" max="757" width="11.140625" style="1" customWidth="1"/>
    <col min="758" max="758" width="13.7109375" style="1" customWidth="1"/>
    <col min="759" max="759" width="12.85546875" style="1" customWidth="1"/>
    <col min="760" max="760" width="11.140625" style="1" customWidth="1"/>
    <col min="761" max="761" width="10.5703125" style="1" customWidth="1"/>
    <col min="762" max="762" width="12.28515625" style="1" customWidth="1"/>
    <col min="763" max="763" width="15.85546875" style="1" customWidth="1"/>
    <col min="764" max="768" width="9.140625" style="1"/>
    <col min="769" max="769" width="20.28515625" style="1" bestFit="1" customWidth="1"/>
    <col min="770" max="770" width="17.42578125" style="1" customWidth="1"/>
    <col min="771" max="771" width="13.7109375" style="1" customWidth="1"/>
    <col min="772" max="772" width="12.85546875" style="1" customWidth="1"/>
    <col min="773" max="774" width="11.7109375" style="1" bestFit="1" customWidth="1"/>
    <col min="775" max="775" width="12.28515625" style="1" customWidth="1"/>
    <col min="776" max="776" width="15.85546875" style="1" customWidth="1"/>
    <col min="777" max="1011" width="9.140625" style="1"/>
    <col min="1012" max="1012" width="18" style="1" customWidth="1"/>
    <col min="1013" max="1013" width="11.140625" style="1" customWidth="1"/>
    <col min="1014" max="1014" width="13.7109375" style="1" customWidth="1"/>
    <col min="1015" max="1015" width="12.85546875" style="1" customWidth="1"/>
    <col min="1016" max="1016" width="11.140625" style="1" customWidth="1"/>
    <col min="1017" max="1017" width="10.5703125" style="1" customWidth="1"/>
    <col min="1018" max="1018" width="12.28515625" style="1" customWidth="1"/>
    <col min="1019" max="1019" width="15.85546875" style="1" customWidth="1"/>
    <col min="1020" max="1024" width="9.140625" style="1"/>
    <col min="1025" max="1025" width="20.28515625" style="1" bestFit="1" customWidth="1"/>
    <col min="1026" max="1026" width="17.42578125" style="1" customWidth="1"/>
    <col min="1027" max="1027" width="13.7109375" style="1" customWidth="1"/>
    <col min="1028" max="1028" width="12.85546875" style="1" customWidth="1"/>
    <col min="1029" max="1030" width="11.7109375" style="1" bestFit="1" customWidth="1"/>
    <col min="1031" max="1031" width="12.28515625" style="1" customWidth="1"/>
    <col min="1032" max="1032" width="15.85546875" style="1" customWidth="1"/>
    <col min="1033" max="1267" width="9.140625" style="1"/>
    <col min="1268" max="1268" width="18" style="1" customWidth="1"/>
    <col min="1269" max="1269" width="11.140625" style="1" customWidth="1"/>
    <col min="1270" max="1270" width="13.7109375" style="1" customWidth="1"/>
    <col min="1271" max="1271" width="12.85546875" style="1" customWidth="1"/>
    <col min="1272" max="1272" width="11.140625" style="1" customWidth="1"/>
    <col min="1273" max="1273" width="10.5703125" style="1" customWidth="1"/>
    <col min="1274" max="1274" width="12.28515625" style="1" customWidth="1"/>
    <col min="1275" max="1275" width="15.85546875" style="1" customWidth="1"/>
    <col min="1276" max="1280" width="9.140625" style="1"/>
    <col min="1281" max="1281" width="20.28515625" style="1" bestFit="1" customWidth="1"/>
    <col min="1282" max="1282" width="17.42578125" style="1" customWidth="1"/>
    <col min="1283" max="1283" width="13.7109375" style="1" customWidth="1"/>
    <col min="1284" max="1284" width="12.85546875" style="1" customWidth="1"/>
    <col min="1285" max="1286" width="11.7109375" style="1" bestFit="1" customWidth="1"/>
    <col min="1287" max="1287" width="12.28515625" style="1" customWidth="1"/>
    <col min="1288" max="1288" width="15.85546875" style="1" customWidth="1"/>
    <col min="1289" max="1523" width="9.140625" style="1"/>
    <col min="1524" max="1524" width="18" style="1" customWidth="1"/>
    <col min="1525" max="1525" width="11.140625" style="1" customWidth="1"/>
    <col min="1526" max="1526" width="13.7109375" style="1" customWidth="1"/>
    <col min="1527" max="1527" width="12.85546875" style="1" customWidth="1"/>
    <col min="1528" max="1528" width="11.140625" style="1" customWidth="1"/>
    <col min="1529" max="1529" width="10.5703125" style="1" customWidth="1"/>
    <col min="1530" max="1530" width="12.28515625" style="1" customWidth="1"/>
    <col min="1531" max="1531" width="15.85546875" style="1" customWidth="1"/>
    <col min="1532" max="1536" width="9.140625" style="1"/>
    <col min="1537" max="1537" width="20.28515625" style="1" bestFit="1" customWidth="1"/>
    <col min="1538" max="1538" width="17.42578125" style="1" customWidth="1"/>
    <col min="1539" max="1539" width="13.7109375" style="1" customWidth="1"/>
    <col min="1540" max="1540" width="12.85546875" style="1" customWidth="1"/>
    <col min="1541" max="1542" width="11.7109375" style="1" bestFit="1" customWidth="1"/>
    <col min="1543" max="1543" width="12.28515625" style="1" customWidth="1"/>
    <col min="1544" max="1544" width="15.85546875" style="1" customWidth="1"/>
    <col min="1545" max="1779" width="9.140625" style="1"/>
    <col min="1780" max="1780" width="18" style="1" customWidth="1"/>
    <col min="1781" max="1781" width="11.140625" style="1" customWidth="1"/>
    <col min="1782" max="1782" width="13.7109375" style="1" customWidth="1"/>
    <col min="1783" max="1783" width="12.85546875" style="1" customWidth="1"/>
    <col min="1784" max="1784" width="11.140625" style="1" customWidth="1"/>
    <col min="1785" max="1785" width="10.5703125" style="1" customWidth="1"/>
    <col min="1786" max="1786" width="12.28515625" style="1" customWidth="1"/>
    <col min="1787" max="1787" width="15.85546875" style="1" customWidth="1"/>
    <col min="1788" max="1792" width="9.140625" style="1"/>
    <col min="1793" max="1793" width="20.28515625" style="1" bestFit="1" customWidth="1"/>
    <col min="1794" max="1794" width="17.42578125" style="1" customWidth="1"/>
    <col min="1795" max="1795" width="13.7109375" style="1" customWidth="1"/>
    <col min="1796" max="1796" width="12.85546875" style="1" customWidth="1"/>
    <col min="1797" max="1798" width="11.7109375" style="1" bestFit="1" customWidth="1"/>
    <col min="1799" max="1799" width="12.28515625" style="1" customWidth="1"/>
    <col min="1800" max="1800" width="15.85546875" style="1" customWidth="1"/>
    <col min="1801" max="2035" width="9.140625" style="1"/>
    <col min="2036" max="2036" width="18" style="1" customWidth="1"/>
    <col min="2037" max="2037" width="11.140625" style="1" customWidth="1"/>
    <col min="2038" max="2038" width="13.7109375" style="1" customWidth="1"/>
    <col min="2039" max="2039" width="12.85546875" style="1" customWidth="1"/>
    <col min="2040" max="2040" width="11.140625" style="1" customWidth="1"/>
    <col min="2041" max="2041" width="10.5703125" style="1" customWidth="1"/>
    <col min="2042" max="2042" width="12.28515625" style="1" customWidth="1"/>
    <col min="2043" max="2043" width="15.85546875" style="1" customWidth="1"/>
    <col min="2044" max="2048" width="9.140625" style="1"/>
    <col min="2049" max="2049" width="20.28515625" style="1" bestFit="1" customWidth="1"/>
    <col min="2050" max="2050" width="17.42578125" style="1" customWidth="1"/>
    <col min="2051" max="2051" width="13.7109375" style="1" customWidth="1"/>
    <col min="2052" max="2052" width="12.85546875" style="1" customWidth="1"/>
    <col min="2053" max="2054" width="11.7109375" style="1" bestFit="1" customWidth="1"/>
    <col min="2055" max="2055" width="12.28515625" style="1" customWidth="1"/>
    <col min="2056" max="2056" width="15.85546875" style="1" customWidth="1"/>
    <col min="2057" max="2291" width="9.140625" style="1"/>
    <col min="2292" max="2292" width="18" style="1" customWidth="1"/>
    <col min="2293" max="2293" width="11.140625" style="1" customWidth="1"/>
    <col min="2294" max="2294" width="13.7109375" style="1" customWidth="1"/>
    <col min="2295" max="2295" width="12.85546875" style="1" customWidth="1"/>
    <col min="2296" max="2296" width="11.140625" style="1" customWidth="1"/>
    <col min="2297" max="2297" width="10.5703125" style="1" customWidth="1"/>
    <col min="2298" max="2298" width="12.28515625" style="1" customWidth="1"/>
    <col min="2299" max="2299" width="15.85546875" style="1" customWidth="1"/>
    <col min="2300" max="2304" width="9.140625" style="1"/>
    <col min="2305" max="2305" width="20.28515625" style="1" bestFit="1" customWidth="1"/>
    <col min="2306" max="2306" width="17.42578125" style="1" customWidth="1"/>
    <col min="2307" max="2307" width="13.7109375" style="1" customWidth="1"/>
    <col min="2308" max="2308" width="12.85546875" style="1" customWidth="1"/>
    <col min="2309" max="2310" width="11.7109375" style="1" bestFit="1" customWidth="1"/>
    <col min="2311" max="2311" width="12.28515625" style="1" customWidth="1"/>
    <col min="2312" max="2312" width="15.85546875" style="1" customWidth="1"/>
    <col min="2313" max="2547" width="9.140625" style="1"/>
    <col min="2548" max="2548" width="18" style="1" customWidth="1"/>
    <col min="2549" max="2549" width="11.140625" style="1" customWidth="1"/>
    <col min="2550" max="2550" width="13.7109375" style="1" customWidth="1"/>
    <col min="2551" max="2551" width="12.85546875" style="1" customWidth="1"/>
    <col min="2552" max="2552" width="11.140625" style="1" customWidth="1"/>
    <col min="2553" max="2553" width="10.5703125" style="1" customWidth="1"/>
    <col min="2554" max="2554" width="12.28515625" style="1" customWidth="1"/>
    <col min="2555" max="2555" width="15.85546875" style="1" customWidth="1"/>
    <col min="2556" max="2560" width="9.140625" style="1"/>
    <col min="2561" max="2561" width="20.28515625" style="1" bestFit="1" customWidth="1"/>
    <col min="2562" max="2562" width="17.42578125" style="1" customWidth="1"/>
    <col min="2563" max="2563" width="13.7109375" style="1" customWidth="1"/>
    <col min="2564" max="2564" width="12.85546875" style="1" customWidth="1"/>
    <col min="2565" max="2566" width="11.7109375" style="1" bestFit="1" customWidth="1"/>
    <col min="2567" max="2567" width="12.28515625" style="1" customWidth="1"/>
    <col min="2568" max="2568" width="15.85546875" style="1" customWidth="1"/>
    <col min="2569" max="2803" width="9.140625" style="1"/>
    <col min="2804" max="2804" width="18" style="1" customWidth="1"/>
    <col min="2805" max="2805" width="11.140625" style="1" customWidth="1"/>
    <col min="2806" max="2806" width="13.7109375" style="1" customWidth="1"/>
    <col min="2807" max="2807" width="12.85546875" style="1" customWidth="1"/>
    <col min="2808" max="2808" width="11.140625" style="1" customWidth="1"/>
    <col min="2809" max="2809" width="10.5703125" style="1" customWidth="1"/>
    <col min="2810" max="2810" width="12.28515625" style="1" customWidth="1"/>
    <col min="2811" max="2811" width="15.85546875" style="1" customWidth="1"/>
    <col min="2812" max="2816" width="9.140625" style="1"/>
    <col min="2817" max="2817" width="20.28515625" style="1" bestFit="1" customWidth="1"/>
    <col min="2818" max="2818" width="17.42578125" style="1" customWidth="1"/>
    <col min="2819" max="2819" width="13.7109375" style="1" customWidth="1"/>
    <col min="2820" max="2820" width="12.85546875" style="1" customWidth="1"/>
    <col min="2821" max="2822" width="11.7109375" style="1" bestFit="1" customWidth="1"/>
    <col min="2823" max="2823" width="12.28515625" style="1" customWidth="1"/>
    <col min="2824" max="2824" width="15.85546875" style="1" customWidth="1"/>
    <col min="2825" max="3059" width="9.140625" style="1"/>
    <col min="3060" max="3060" width="18" style="1" customWidth="1"/>
    <col min="3061" max="3061" width="11.140625" style="1" customWidth="1"/>
    <col min="3062" max="3062" width="13.7109375" style="1" customWidth="1"/>
    <col min="3063" max="3063" width="12.85546875" style="1" customWidth="1"/>
    <col min="3064" max="3064" width="11.140625" style="1" customWidth="1"/>
    <col min="3065" max="3065" width="10.5703125" style="1" customWidth="1"/>
    <col min="3066" max="3066" width="12.28515625" style="1" customWidth="1"/>
    <col min="3067" max="3067" width="15.85546875" style="1" customWidth="1"/>
    <col min="3068" max="3072" width="9.140625" style="1"/>
    <col min="3073" max="3073" width="20.28515625" style="1" bestFit="1" customWidth="1"/>
    <col min="3074" max="3074" width="17.42578125" style="1" customWidth="1"/>
    <col min="3075" max="3075" width="13.7109375" style="1" customWidth="1"/>
    <col min="3076" max="3076" width="12.85546875" style="1" customWidth="1"/>
    <col min="3077" max="3078" width="11.7109375" style="1" bestFit="1" customWidth="1"/>
    <col min="3079" max="3079" width="12.28515625" style="1" customWidth="1"/>
    <col min="3080" max="3080" width="15.85546875" style="1" customWidth="1"/>
    <col min="3081" max="3315" width="9.140625" style="1"/>
    <col min="3316" max="3316" width="18" style="1" customWidth="1"/>
    <col min="3317" max="3317" width="11.140625" style="1" customWidth="1"/>
    <col min="3318" max="3318" width="13.7109375" style="1" customWidth="1"/>
    <col min="3319" max="3319" width="12.85546875" style="1" customWidth="1"/>
    <col min="3320" max="3320" width="11.140625" style="1" customWidth="1"/>
    <col min="3321" max="3321" width="10.5703125" style="1" customWidth="1"/>
    <col min="3322" max="3322" width="12.28515625" style="1" customWidth="1"/>
    <col min="3323" max="3323" width="15.85546875" style="1" customWidth="1"/>
    <col min="3324" max="3328" width="9.140625" style="1"/>
    <col min="3329" max="3329" width="20.28515625" style="1" bestFit="1" customWidth="1"/>
    <col min="3330" max="3330" width="17.42578125" style="1" customWidth="1"/>
    <col min="3331" max="3331" width="13.7109375" style="1" customWidth="1"/>
    <col min="3332" max="3332" width="12.85546875" style="1" customWidth="1"/>
    <col min="3333" max="3334" width="11.7109375" style="1" bestFit="1" customWidth="1"/>
    <col min="3335" max="3335" width="12.28515625" style="1" customWidth="1"/>
    <col min="3336" max="3336" width="15.85546875" style="1" customWidth="1"/>
    <col min="3337" max="3571" width="9.140625" style="1"/>
    <col min="3572" max="3572" width="18" style="1" customWidth="1"/>
    <col min="3573" max="3573" width="11.140625" style="1" customWidth="1"/>
    <col min="3574" max="3574" width="13.7109375" style="1" customWidth="1"/>
    <col min="3575" max="3575" width="12.85546875" style="1" customWidth="1"/>
    <col min="3576" max="3576" width="11.140625" style="1" customWidth="1"/>
    <col min="3577" max="3577" width="10.5703125" style="1" customWidth="1"/>
    <col min="3578" max="3578" width="12.28515625" style="1" customWidth="1"/>
    <col min="3579" max="3579" width="15.85546875" style="1" customWidth="1"/>
    <col min="3580" max="3584" width="9.140625" style="1"/>
    <col min="3585" max="3585" width="20.28515625" style="1" bestFit="1" customWidth="1"/>
    <col min="3586" max="3586" width="17.42578125" style="1" customWidth="1"/>
    <col min="3587" max="3587" width="13.7109375" style="1" customWidth="1"/>
    <col min="3588" max="3588" width="12.85546875" style="1" customWidth="1"/>
    <col min="3589" max="3590" width="11.7109375" style="1" bestFit="1" customWidth="1"/>
    <col min="3591" max="3591" width="12.28515625" style="1" customWidth="1"/>
    <col min="3592" max="3592" width="15.85546875" style="1" customWidth="1"/>
    <col min="3593" max="3827" width="9.140625" style="1"/>
    <col min="3828" max="3828" width="18" style="1" customWidth="1"/>
    <col min="3829" max="3829" width="11.140625" style="1" customWidth="1"/>
    <col min="3830" max="3830" width="13.7109375" style="1" customWidth="1"/>
    <col min="3831" max="3831" width="12.85546875" style="1" customWidth="1"/>
    <col min="3832" max="3832" width="11.140625" style="1" customWidth="1"/>
    <col min="3833" max="3833" width="10.5703125" style="1" customWidth="1"/>
    <col min="3834" max="3834" width="12.28515625" style="1" customWidth="1"/>
    <col min="3835" max="3835" width="15.85546875" style="1" customWidth="1"/>
    <col min="3836" max="3840" width="9.140625" style="1"/>
    <col min="3841" max="3841" width="20.28515625" style="1" bestFit="1" customWidth="1"/>
    <col min="3842" max="3842" width="17.42578125" style="1" customWidth="1"/>
    <col min="3843" max="3843" width="13.7109375" style="1" customWidth="1"/>
    <col min="3844" max="3844" width="12.85546875" style="1" customWidth="1"/>
    <col min="3845" max="3846" width="11.7109375" style="1" bestFit="1" customWidth="1"/>
    <col min="3847" max="3847" width="12.28515625" style="1" customWidth="1"/>
    <col min="3848" max="3848" width="15.85546875" style="1" customWidth="1"/>
    <col min="3849" max="4083" width="9.140625" style="1"/>
    <col min="4084" max="4084" width="18" style="1" customWidth="1"/>
    <col min="4085" max="4085" width="11.140625" style="1" customWidth="1"/>
    <col min="4086" max="4086" width="13.7109375" style="1" customWidth="1"/>
    <col min="4087" max="4087" width="12.85546875" style="1" customWidth="1"/>
    <col min="4088" max="4088" width="11.140625" style="1" customWidth="1"/>
    <col min="4089" max="4089" width="10.5703125" style="1" customWidth="1"/>
    <col min="4090" max="4090" width="12.28515625" style="1" customWidth="1"/>
    <col min="4091" max="4091" width="15.85546875" style="1" customWidth="1"/>
    <col min="4092" max="4096" width="9.140625" style="1"/>
    <col min="4097" max="4097" width="20.28515625" style="1" bestFit="1" customWidth="1"/>
    <col min="4098" max="4098" width="17.42578125" style="1" customWidth="1"/>
    <col min="4099" max="4099" width="13.7109375" style="1" customWidth="1"/>
    <col min="4100" max="4100" width="12.85546875" style="1" customWidth="1"/>
    <col min="4101" max="4102" width="11.7109375" style="1" bestFit="1" customWidth="1"/>
    <col min="4103" max="4103" width="12.28515625" style="1" customWidth="1"/>
    <col min="4104" max="4104" width="15.85546875" style="1" customWidth="1"/>
    <col min="4105" max="4339" width="9.140625" style="1"/>
    <col min="4340" max="4340" width="18" style="1" customWidth="1"/>
    <col min="4341" max="4341" width="11.140625" style="1" customWidth="1"/>
    <col min="4342" max="4342" width="13.7109375" style="1" customWidth="1"/>
    <col min="4343" max="4343" width="12.85546875" style="1" customWidth="1"/>
    <col min="4344" max="4344" width="11.140625" style="1" customWidth="1"/>
    <col min="4345" max="4345" width="10.5703125" style="1" customWidth="1"/>
    <col min="4346" max="4346" width="12.28515625" style="1" customWidth="1"/>
    <col min="4347" max="4347" width="15.85546875" style="1" customWidth="1"/>
    <col min="4348" max="4352" width="9.140625" style="1"/>
    <col min="4353" max="4353" width="20.28515625" style="1" bestFit="1" customWidth="1"/>
    <col min="4354" max="4354" width="17.42578125" style="1" customWidth="1"/>
    <col min="4355" max="4355" width="13.7109375" style="1" customWidth="1"/>
    <col min="4356" max="4356" width="12.85546875" style="1" customWidth="1"/>
    <col min="4357" max="4358" width="11.7109375" style="1" bestFit="1" customWidth="1"/>
    <col min="4359" max="4359" width="12.28515625" style="1" customWidth="1"/>
    <col min="4360" max="4360" width="15.85546875" style="1" customWidth="1"/>
    <col min="4361" max="4595" width="9.140625" style="1"/>
    <col min="4596" max="4596" width="18" style="1" customWidth="1"/>
    <col min="4597" max="4597" width="11.140625" style="1" customWidth="1"/>
    <col min="4598" max="4598" width="13.7109375" style="1" customWidth="1"/>
    <col min="4599" max="4599" width="12.85546875" style="1" customWidth="1"/>
    <col min="4600" max="4600" width="11.140625" style="1" customWidth="1"/>
    <col min="4601" max="4601" width="10.5703125" style="1" customWidth="1"/>
    <col min="4602" max="4602" width="12.28515625" style="1" customWidth="1"/>
    <col min="4603" max="4603" width="15.85546875" style="1" customWidth="1"/>
    <col min="4604" max="4608" width="9.140625" style="1"/>
    <col min="4609" max="4609" width="20.28515625" style="1" bestFit="1" customWidth="1"/>
    <col min="4610" max="4610" width="17.42578125" style="1" customWidth="1"/>
    <col min="4611" max="4611" width="13.7109375" style="1" customWidth="1"/>
    <col min="4612" max="4612" width="12.85546875" style="1" customWidth="1"/>
    <col min="4613" max="4614" width="11.7109375" style="1" bestFit="1" customWidth="1"/>
    <col min="4615" max="4615" width="12.28515625" style="1" customWidth="1"/>
    <col min="4616" max="4616" width="15.85546875" style="1" customWidth="1"/>
    <col min="4617" max="4851" width="9.140625" style="1"/>
    <col min="4852" max="4852" width="18" style="1" customWidth="1"/>
    <col min="4853" max="4853" width="11.140625" style="1" customWidth="1"/>
    <col min="4854" max="4854" width="13.7109375" style="1" customWidth="1"/>
    <col min="4855" max="4855" width="12.85546875" style="1" customWidth="1"/>
    <col min="4856" max="4856" width="11.140625" style="1" customWidth="1"/>
    <col min="4857" max="4857" width="10.5703125" style="1" customWidth="1"/>
    <col min="4858" max="4858" width="12.28515625" style="1" customWidth="1"/>
    <col min="4859" max="4859" width="15.85546875" style="1" customWidth="1"/>
    <col min="4860" max="4864" width="9.140625" style="1"/>
    <col min="4865" max="4865" width="20.28515625" style="1" bestFit="1" customWidth="1"/>
    <col min="4866" max="4866" width="17.42578125" style="1" customWidth="1"/>
    <col min="4867" max="4867" width="13.7109375" style="1" customWidth="1"/>
    <col min="4868" max="4868" width="12.85546875" style="1" customWidth="1"/>
    <col min="4869" max="4870" width="11.7109375" style="1" bestFit="1" customWidth="1"/>
    <col min="4871" max="4871" width="12.28515625" style="1" customWidth="1"/>
    <col min="4872" max="4872" width="15.85546875" style="1" customWidth="1"/>
    <col min="4873" max="5107" width="9.140625" style="1"/>
    <col min="5108" max="5108" width="18" style="1" customWidth="1"/>
    <col min="5109" max="5109" width="11.140625" style="1" customWidth="1"/>
    <col min="5110" max="5110" width="13.7109375" style="1" customWidth="1"/>
    <col min="5111" max="5111" width="12.85546875" style="1" customWidth="1"/>
    <col min="5112" max="5112" width="11.140625" style="1" customWidth="1"/>
    <col min="5113" max="5113" width="10.5703125" style="1" customWidth="1"/>
    <col min="5114" max="5114" width="12.28515625" style="1" customWidth="1"/>
    <col min="5115" max="5115" width="15.85546875" style="1" customWidth="1"/>
    <col min="5116" max="5120" width="9.140625" style="1"/>
    <col min="5121" max="5121" width="20.28515625" style="1" bestFit="1" customWidth="1"/>
    <col min="5122" max="5122" width="17.42578125" style="1" customWidth="1"/>
    <col min="5123" max="5123" width="13.7109375" style="1" customWidth="1"/>
    <col min="5124" max="5124" width="12.85546875" style="1" customWidth="1"/>
    <col min="5125" max="5126" width="11.7109375" style="1" bestFit="1" customWidth="1"/>
    <col min="5127" max="5127" width="12.28515625" style="1" customWidth="1"/>
    <col min="5128" max="5128" width="15.85546875" style="1" customWidth="1"/>
    <col min="5129" max="5363" width="9.140625" style="1"/>
    <col min="5364" max="5364" width="18" style="1" customWidth="1"/>
    <col min="5365" max="5365" width="11.140625" style="1" customWidth="1"/>
    <col min="5366" max="5366" width="13.7109375" style="1" customWidth="1"/>
    <col min="5367" max="5367" width="12.85546875" style="1" customWidth="1"/>
    <col min="5368" max="5368" width="11.140625" style="1" customWidth="1"/>
    <col min="5369" max="5369" width="10.5703125" style="1" customWidth="1"/>
    <col min="5370" max="5370" width="12.28515625" style="1" customWidth="1"/>
    <col min="5371" max="5371" width="15.85546875" style="1" customWidth="1"/>
    <col min="5372" max="5376" width="9.140625" style="1"/>
    <col min="5377" max="5377" width="20.28515625" style="1" bestFit="1" customWidth="1"/>
    <col min="5378" max="5378" width="17.42578125" style="1" customWidth="1"/>
    <col min="5379" max="5379" width="13.7109375" style="1" customWidth="1"/>
    <col min="5380" max="5380" width="12.85546875" style="1" customWidth="1"/>
    <col min="5381" max="5382" width="11.7109375" style="1" bestFit="1" customWidth="1"/>
    <col min="5383" max="5383" width="12.28515625" style="1" customWidth="1"/>
    <col min="5384" max="5384" width="15.85546875" style="1" customWidth="1"/>
    <col min="5385" max="5619" width="9.140625" style="1"/>
    <col min="5620" max="5620" width="18" style="1" customWidth="1"/>
    <col min="5621" max="5621" width="11.140625" style="1" customWidth="1"/>
    <col min="5622" max="5622" width="13.7109375" style="1" customWidth="1"/>
    <col min="5623" max="5623" width="12.85546875" style="1" customWidth="1"/>
    <col min="5624" max="5624" width="11.140625" style="1" customWidth="1"/>
    <col min="5625" max="5625" width="10.5703125" style="1" customWidth="1"/>
    <col min="5626" max="5626" width="12.28515625" style="1" customWidth="1"/>
    <col min="5627" max="5627" width="15.85546875" style="1" customWidth="1"/>
    <col min="5628" max="5632" width="9.140625" style="1"/>
    <col min="5633" max="5633" width="20.28515625" style="1" bestFit="1" customWidth="1"/>
    <col min="5634" max="5634" width="17.42578125" style="1" customWidth="1"/>
    <col min="5635" max="5635" width="13.7109375" style="1" customWidth="1"/>
    <col min="5636" max="5636" width="12.85546875" style="1" customWidth="1"/>
    <col min="5637" max="5638" width="11.7109375" style="1" bestFit="1" customWidth="1"/>
    <col min="5639" max="5639" width="12.28515625" style="1" customWidth="1"/>
    <col min="5640" max="5640" width="15.85546875" style="1" customWidth="1"/>
    <col min="5641" max="5875" width="9.140625" style="1"/>
    <col min="5876" max="5876" width="18" style="1" customWidth="1"/>
    <col min="5877" max="5877" width="11.140625" style="1" customWidth="1"/>
    <col min="5878" max="5878" width="13.7109375" style="1" customWidth="1"/>
    <col min="5879" max="5879" width="12.85546875" style="1" customWidth="1"/>
    <col min="5880" max="5880" width="11.140625" style="1" customWidth="1"/>
    <col min="5881" max="5881" width="10.5703125" style="1" customWidth="1"/>
    <col min="5882" max="5882" width="12.28515625" style="1" customWidth="1"/>
    <col min="5883" max="5883" width="15.85546875" style="1" customWidth="1"/>
    <col min="5884" max="5888" width="9.140625" style="1"/>
    <col min="5889" max="5889" width="20.28515625" style="1" bestFit="1" customWidth="1"/>
    <col min="5890" max="5890" width="17.42578125" style="1" customWidth="1"/>
    <col min="5891" max="5891" width="13.7109375" style="1" customWidth="1"/>
    <col min="5892" max="5892" width="12.85546875" style="1" customWidth="1"/>
    <col min="5893" max="5894" width="11.7109375" style="1" bestFit="1" customWidth="1"/>
    <col min="5895" max="5895" width="12.28515625" style="1" customWidth="1"/>
    <col min="5896" max="5896" width="15.85546875" style="1" customWidth="1"/>
    <col min="5897" max="6131" width="9.140625" style="1"/>
    <col min="6132" max="6132" width="18" style="1" customWidth="1"/>
    <col min="6133" max="6133" width="11.140625" style="1" customWidth="1"/>
    <col min="6134" max="6134" width="13.7109375" style="1" customWidth="1"/>
    <col min="6135" max="6135" width="12.85546875" style="1" customWidth="1"/>
    <col min="6136" max="6136" width="11.140625" style="1" customWidth="1"/>
    <col min="6137" max="6137" width="10.5703125" style="1" customWidth="1"/>
    <col min="6138" max="6138" width="12.28515625" style="1" customWidth="1"/>
    <col min="6139" max="6139" width="15.85546875" style="1" customWidth="1"/>
    <col min="6140" max="6144" width="9.140625" style="1"/>
    <col min="6145" max="6145" width="20.28515625" style="1" bestFit="1" customWidth="1"/>
    <col min="6146" max="6146" width="17.42578125" style="1" customWidth="1"/>
    <col min="6147" max="6147" width="13.7109375" style="1" customWidth="1"/>
    <col min="6148" max="6148" width="12.85546875" style="1" customWidth="1"/>
    <col min="6149" max="6150" width="11.7109375" style="1" bestFit="1" customWidth="1"/>
    <col min="6151" max="6151" width="12.28515625" style="1" customWidth="1"/>
    <col min="6152" max="6152" width="15.85546875" style="1" customWidth="1"/>
    <col min="6153" max="6387" width="9.140625" style="1"/>
    <col min="6388" max="6388" width="18" style="1" customWidth="1"/>
    <col min="6389" max="6389" width="11.140625" style="1" customWidth="1"/>
    <col min="6390" max="6390" width="13.7109375" style="1" customWidth="1"/>
    <col min="6391" max="6391" width="12.85546875" style="1" customWidth="1"/>
    <col min="6392" max="6392" width="11.140625" style="1" customWidth="1"/>
    <col min="6393" max="6393" width="10.5703125" style="1" customWidth="1"/>
    <col min="6394" max="6394" width="12.28515625" style="1" customWidth="1"/>
    <col min="6395" max="6395" width="15.85546875" style="1" customWidth="1"/>
    <col min="6396" max="6400" width="9.140625" style="1"/>
    <col min="6401" max="6401" width="20.28515625" style="1" bestFit="1" customWidth="1"/>
    <col min="6402" max="6402" width="17.42578125" style="1" customWidth="1"/>
    <col min="6403" max="6403" width="13.7109375" style="1" customWidth="1"/>
    <col min="6404" max="6404" width="12.85546875" style="1" customWidth="1"/>
    <col min="6405" max="6406" width="11.7109375" style="1" bestFit="1" customWidth="1"/>
    <col min="6407" max="6407" width="12.28515625" style="1" customWidth="1"/>
    <col min="6408" max="6408" width="15.85546875" style="1" customWidth="1"/>
    <col min="6409" max="6643" width="9.140625" style="1"/>
    <col min="6644" max="6644" width="18" style="1" customWidth="1"/>
    <col min="6645" max="6645" width="11.140625" style="1" customWidth="1"/>
    <col min="6646" max="6646" width="13.7109375" style="1" customWidth="1"/>
    <col min="6647" max="6647" width="12.85546875" style="1" customWidth="1"/>
    <col min="6648" max="6648" width="11.140625" style="1" customWidth="1"/>
    <col min="6649" max="6649" width="10.5703125" style="1" customWidth="1"/>
    <col min="6650" max="6650" width="12.28515625" style="1" customWidth="1"/>
    <col min="6651" max="6651" width="15.85546875" style="1" customWidth="1"/>
    <col min="6652" max="6656" width="9.140625" style="1"/>
    <col min="6657" max="6657" width="20.28515625" style="1" bestFit="1" customWidth="1"/>
    <col min="6658" max="6658" width="17.42578125" style="1" customWidth="1"/>
    <col min="6659" max="6659" width="13.7109375" style="1" customWidth="1"/>
    <col min="6660" max="6660" width="12.85546875" style="1" customWidth="1"/>
    <col min="6661" max="6662" width="11.7109375" style="1" bestFit="1" customWidth="1"/>
    <col min="6663" max="6663" width="12.28515625" style="1" customWidth="1"/>
    <col min="6664" max="6664" width="15.85546875" style="1" customWidth="1"/>
    <col min="6665" max="6899" width="9.140625" style="1"/>
    <col min="6900" max="6900" width="18" style="1" customWidth="1"/>
    <col min="6901" max="6901" width="11.140625" style="1" customWidth="1"/>
    <col min="6902" max="6902" width="13.7109375" style="1" customWidth="1"/>
    <col min="6903" max="6903" width="12.85546875" style="1" customWidth="1"/>
    <col min="6904" max="6904" width="11.140625" style="1" customWidth="1"/>
    <col min="6905" max="6905" width="10.5703125" style="1" customWidth="1"/>
    <col min="6906" max="6906" width="12.28515625" style="1" customWidth="1"/>
    <col min="6907" max="6907" width="15.85546875" style="1" customWidth="1"/>
    <col min="6908" max="6912" width="9.140625" style="1"/>
    <col min="6913" max="6913" width="20.28515625" style="1" bestFit="1" customWidth="1"/>
    <col min="6914" max="6914" width="17.42578125" style="1" customWidth="1"/>
    <col min="6915" max="6915" width="13.7109375" style="1" customWidth="1"/>
    <col min="6916" max="6916" width="12.85546875" style="1" customWidth="1"/>
    <col min="6917" max="6918" width="11.7109375" style="1" bestFit="1" customWidth="1"/>
    <col min="6919" max="6919" width="12.28515625" style="1" customWidth="1"/>
    <col min="6920" max="6920" width="15.85546875" style="1" customWidth="1"/>
    <col min="6921" max="7155" width="9.140625" style="1"/>
    <col min="7156" max="7156" width="18" style="1" customWidth="1"/>
    <col min="7157" max="7157" width="11.140625" style="1" customWidth="1"/>
    <col min="7158" max="7158" width="13.7109375" style="1" customWidth="1"/>
    <col min="7159" max="7159" width="12.85546875" style="1" customWidth="1"/>
    <col min="7160" max="7160" width="11.140625" style="1" customWidth="1"/>
    <col min="7161" max="7161" width="10.5703125" style="1" customWidth="1"/>
    <col min="7162" max="7162" width="12.28515625" style="1" customWidth="1"/>
    <col min="7163" max="7163" width="15.85546875" style="1" customWidth="1"/>
    <col min="7164" max="7168" width="9.140625" style="1"/>
    <col min="7169" max="7169" width="20.28515625" style="1" bestFit="1" customWidth="1"/>
    <col min="7170" max="7170" width="17.42578125" style="1" customWidth="1"/>
    <col min="7171" max="7171" width="13.7109375" style="1" customWidth="1"/>
    <col min="7172" max="7172" width="12.85546875" style="1" customWidth="1"/>
    <col min="7173" max="7174" width="11.7109375" style="1" bestFit="1" customWidth="1"/>
    <col min="7175" max="7175" width="12.28515625" style="1" customWidth="1"/>
    <col min="7176" max="7176" width="15.85546875" style="1" customWidth="1"/>
    <col min="7177" max="7411" width="9.140625" style="1"/>
    <col min="7412" max="7412" width="18" style="1" customWidth="1"/>
    <col min="7413" max="7413" width="11.140625" style="1" customWidth="1"/>
    <col min="7414" max="7414" width="13.7109375" style="1" customWidth="1"/>
    <col min="7415" max="7415" width="12.85546875" style="1" customWidth="1"/>
    <col min="7416" max="7416" width="11.140625" style="1" customWidth="1"/>
    <col min="7417" max="7417" width="10.5703125" style="1" customWidth="1"/>
    <col min="7418" max="7418" width="12.28515625" style="1" customWidth="1"/>
    <col min="7419" max="7419" width="15.85546875" style="1" customWidth="1"/>
    <col min="7420" max="7424" width="9.140625" style="1"/>
    <col min="7425" max="7425" width="20.28515625" style="1" bestFit="1" customWidth="1"/>
    <col min="7426" max="7426" width="17.42578125" style="1" customWidth="1"/>
    <col min="7427" max="7427" width="13.7109375" style="1" customWidth="1"/>
    <col min="7428" max="7428" width="12.85546875" style="1" customWidth="1"/>
    <col min="7429" max="7430" width="11.7109375" style="1" bestFit="1" customWidth="1"/>
    <col min="7431" max="7431" width="12.28515625" style="1" customWidth="1"/>
    <col min="7432" max="7432" width="15.85546875" style="1" customWidth="1"/>
    <col min="7433" max="7667" width="9.140625" style="1"/>
    <col min="7668" max="7668" width="18" style="1" customWidth="1"/>
    <col min="7669" max="7669" width="11.140625" style="1" customWidth="1"/>
    <col min="7670" max="7670" width="13.7109375" style="1" customWidth="1"/>
    <col min="7671" max="7671" width="12.85546875" style="1" customWidth="1"/>
    <col min="7672" max="7672" width="11.140625" style="1" customWidth="1"/>
    <col min="7673" max="7673" width="10.5703125" style="1" customWidth="1"/>
    <col min="7674" max="7674" width="12.28515625" style="1" customWidth="1"/>
    <col min="7675" max="7675" width="15.85546875" style="1" customWidth="1"/>
    <col min="7676" max="7680" width="9.140625" style="1"/>
    <col min="7681" max="7681" width="20.28515625" style="1" bestFit="1" customWidth="1"/>
    <col min="7682" max="7682" width="17.42578125" style="1" customWidth="1"/>
    <col min="7683" max="7683" width="13.7109375" style="1" customWidth="1"/>
    <col min="7684" max="7684" width="12.85546875" style="1" customWidth="1"/>
    <col min="7685" max="7686" width="11.7109375" style="1" bestFit="1" customWidth="1"/>
    <col min="7687" max="7687" width="12.28515625" style="1" customWidth="1"/>
    <col min="7688" max="7688" width="15.85546875" style="1" customWidth="1"/>
    <col min="7689" max="7923" width="9.140625" style="1"/>
    <col min="7924" max="7924" width="18" style="1" customWidth="1"/>
    <col min="7925" max="7925" width="11.140625" style="1" customWidth="1"/>
    <col min="7926" max="7926" width="13.7109375" style="1" customWidth="1"/>
    <col min="7927" max="7927" width="12.85546875" style="1" customWidth="1"/>
    <col min="7928" max="7928" width="11.140625" style="1" customWidth="1"/>
    <col min="7929" max="7929" width="10.5703125" style="1" customWidth="1"/>
    <col min="7930" max="7930" width="12.28515625" style="1" customWidth="1"/>
    <col min="7931" max="7931" width="15.85546875" style="1" customWidth="1"/>
    <col min="7932" max="7936" width="9.140625" style="1"/>
    <col min="7937" max="7937" width="20.28515625" style="1" bestFit="1" customWidth="1"/>
    <col min="7938" max="7938" width="17.42578125" style="1" customWidth="1"/>
    <col min="7939" max="7939" width="13.7109375" style="1" customWidth="1"/>
    <col min="7940" max="7940" width="12.85546875" style="1" customWidth="1"/>
    <col min="7941" max="7942" width="11.7109375" style="1" bestFit="1" customWidth="1"/>
    <col min="7943" max="7943" width="12.28515625" style="1" customWidth="1"/>
    <col min="7944" max="7944" width="15.85546875" style="1" customWidth="1"/>
    <col min="7945" max="8179" width="9.140625" style="1"/>
    <col min="8180" max="8180" width="18" style="1" customWidth="1"/>
    <col min="8181" max="8181" width="11.140625" style="1" customWidth="1"/>
    <col min="8182" max="8182" width="13.7109375" style="1" customWidth="1"/>
    <col min="8183" max="8183" width="12.85546875" style="1" customWidth="1"/>
    <col min="8184" max="8184" width="11.140625" style="1" customWidth="1"/>
    <col min="8185" max="8185" width="10.5703125" style="1" customWidth="1"/>
    <col min="8186" max="8186" width="12.28515625" style="1" customWidth="1"/>
    <col min="8187" max="8187" width="15.85546875" style="1" customWidth="1"/>
    <col min="8188" max="8192" width="9.140625" style="1"/>
    <col min="8193" max="8193" width="20.28515625" style="1" bestFit="1" customWidth="1"/>
    <col min="8194" max="8194" width="17.42578125" style="1" customWidth="1"/>
    <col min="8195" max="8195" width="13.7109375" style="1" customWidth="1"/>
    <col min="8196" max="8196" width="12.85546875" style="1" customWidth="1"/>
    <col min="8197" max="8198" width="11.7109375" style="1" bestFit="1" customWidth="1"/>
    <col min="8199" max="8199" width="12.28515625" style="1" customWidth="1"/>
    <col min="8200" max="8200" width="15.85546875" style="1" customWidth="1"/>
    <col min="8201" max="8435" width="9.140625" style="1"/>
    <col min="8436" max="8436" width="18" style="1" customWidth="1"/>
    <col min="8437" max="8437" width="11.140625" style="1" customWidth="1"/>
    <col min="8438" max="8438" width="13.7109375" style="1" customWidth="1"/>
    <col min="8439" max="8439" width="12.85546875" style="1" customWidth="1"/>
    <col min="8440" max="8440" width="11.140625" style="1" customWidth="1"/>
    <col min="8441" max="8441" width="10.5703125" style="1" customWidth="1"/>
    <col min="8442" max="8442" width="12.28515625" style="1" customWidth="1"/>
    <col min="8443" max="8443" width="15.85546875" style="1" customWidth="1"/>
    <col min="8444" max="8448" width="9.140625" style="1"/>
    <col min="8449" max="8449" width="20.28515625" style="1" bestFit="1" customWidth="1"/>
    <col min="8450" max="8450" width="17.42578125" style="1" customWidth="1"/>
    <col min="8451" max="8451" width="13.7109375" style="1" customWidth="1"/>
    <col min="8452" max="8452" width="12.85546875" style="1" customWidth="1"/>
    <col min="8453" max="8454" width="11.7109375" style="1" bestFit="1" customWidth="1"/>
    <col min="8455" max="8455" width="12.28515625" style="1" customWidth="1"/>
    <col min="8456" max="8456" width="15.85546875" style="1" customWidth="1"/>
    <col min="8457" max="8691" width="9.140625" style="1"/>
    <col min="8692" max="8692" width="18" style="1" customWidth="1"/>
    <col min="8693" max="8693" width="11.140625" style="1" customWidth="1"/>
    <col min="8694" max="8694" width="13.7109375" style="1" customWidth="1"/>
    <col min="8695" max="8695" width="12.85546875" style="1" customWidth="1"/>
    <col min="8696" max="8696" width="11.140625" style="1" customWidth="1"/>
    <col min="8697" max="8697" width="10.5703125" style="1" customWidth="1"/>
    <col min="8698" max="8698" width="12.28515625" style="1" customWidth="1"/>
    <col min="8699" max="8699" width="15.85546875" style="1" customWidth="1"/>
    <col min="8700" max="8704" width="9.140625" style="1"/>
    <col min="8705" max="8705" width="20.28515625" style="1" bestFit="1" customWidth="1"/>
    <col min="8706" max="8706" width="17.42578125" style="1" customWidth="1"/>
    <col min="8707" max="8707" width="13.7109375" style="1" customWidth="1"/>
    <col min="8708" max="8708" width="12.85546875" style="1" customWidth="1"/>
    <col min="8709" max="8710" width="11.7109375" style="1" bestFit="1" customWidth="1"/>
    <col min="8711" max="8711" width="12.28515625" style="1" customWidth="1"/>
    <col min="8712" max="8712" width="15.85546875" style="1" customWidth="1"/>
    <col min="8713" max="8947" width="9.140625" style="1"/>
    <col min="8948" max="8948" width="18" style="1" customWidth="1"/>
    <col min="8949" max="8949" width="11.140625" style="1" customWidth="1"/>
    <col min="8950" max="8950" width="13.7109375" style="1" customWidth="1"/>
    <col min="8951" max="8951" width="12.85546875" style="1" customWidth="1"/>
    <col min="8952" max="8952" width="11.140625" style="1" customWidth="1"/>
    <col min="8953" max="8953" width="10.5703125" style="1" customWidth="1"/>
    <col min="8954" max="8954" width="12.28515625" style="1" customWidth="1"/>
    <col min="8955" max="8955" width="15.85546875" style="1" customWidth="1"/>
    <col min="8956" max="8960" width="9.140625" style="1"/>
    <col min="8961" max="8961" width="20.28515625" style="1" bestFit="1" customWidth="1"/>
    <col min="8962" max="8962" width="17.42578125" style="1" customWidth="1"/>
    <col min="8963" max="8963" width="13.7109375" style="1" customWidth="1"/>
    <col min="8964" max="8964" width="12.85546875" style="1" customWidth="1"/>
    <col min="8965" max="8966" width="11.7109375" style="1" bestFit="1" customWidth="1"/>
    <col min="8967" max="8967" width="12.28515625" style="1" customWidth="1"/>
    <col min="8968" max="8968" width="15.85546875" style="1" customWidth="1"/>
    <col min="8969" max="9203" width="9.140625" style="1"/>
    <col min="9204" max="9204" width="18" style="1" customWidth="1"/>
    <col min="9205" max="9205" width="11.140625" style="1" customWidth="1"/>
    <col min="9206" max="9206" width="13.7109375" style="1" customWidth="1"/>
    <col min="9207" max="9207" width="12.85546875" style="1" customWidth="1"/>
    <col min="9208" max="9208" width="11.140625" style="1" customWidth="1"/>
    <col min="9209" max="9209" width="10.5703125" style="1" customWidth="1"/>
    <col min="9210" max="9210" width="12.28515625" style="1" customWidth="1"/>
    <col min="9211" max="9211" width="15.85546875" style="1" customWidth="1"/>
    <col min="9212" max="9216" width="9.140625" style="1"/>
    <col min="9217" max="9217" width="20.28515625" style="1" bestFit="1" customWidth="1"/>
    <col min="9218" max="9218" width="17.42578125" style="1" customWidth="1"/>
    <col min="9219" max="9219" width="13.7109375" style="1" customWidth="1"/>
    <col min="9220" max="9220" width="12.85546875" style="1" customWidth="1"/>
    <col min="9221" max="9222" width="11.7109375" style="1" bestFit="1" customWidth="1"/>
    <col min="9223" max="9223" width="12.28515625" style="1" customWidth="1"/>
    <col min="9224" max="9224" width="15.85546875" style="1" customWidth="1"/>
    <col min="9225" max="9459" width="9.140625" style="1"/>
    <col min="9460" max="9460" width="18" style="1" customWidth="1"/>
    <col min="9461" max="9461" width="11.140625" style="1" customWidth="1"/>
    <col min="9462" max="9462" width="13.7109375" style="1" customWidth="1"/>
    <col min="9463" max="9463" width="12.85546875" style="1" customWidth="1"/>
    <col min="9464" max="9464" width="11.140625" style="1" customWidth="1"/>
    <col min="9465" max="9465" width="10.5703125" style="1" customWidth="1"/>
    <col min="9466" max="9466" width="12.28515625" style="1" customWidth="1"/>
    <col min="9467" max="9467" width="15.85546875" style="1" customWidth="1"/>
    <col min="9468" max="9472" width="9.140625" style="1"/>
    <col min="9473" max="9473" width="20.28515625" style="1" bestFit="1" customWidth="1"/>
    <col min="9474" max="9474" width="17.42578125" style="1" customWidth="1"/>
    <col min="9475" max="9475" width="13.7109375" style="1" customWidth="1"/>
    <col min="9476" max="9476" width="12.85546875" style="1" customWidth="1"/>
    <col min="9477" max="9478" width="11.7109375" style="1" bestFit="1" customWidth="1"/>
    <col min="9479" max="9479" width="12.28515625" style="1" customWidth="1"/>
    <col min="9480" max="9480" width="15.85546875" style="1" customWidth="1"/>
    <col min="9481" max="9715" width="9.140625" style="1"/>
    <col min="9716" max="9716" width="18" style="1" customWidth="1"/>
    <col min="9717" max="9717" width="11.140625" style="1" customWidth="1"/>
    <col min="9718" max="9718" width="13.7109375" style="1" customWidth="1"/>
    <col min="9719" max="9719" width="12.85546875" style="1" customWidth="1"/>
    <col min="9720" max="9720" width="11.140625" style="1" customWidth="1"/>
    <col min="9721" max="9721" width="10.5703125" style="1" customWidth="1"/>
    <col min="9722" max="9722" width="12.28515625" style="1" customWidth="1"/>
    <col min="9723" max="9723" width="15.85546875" style="1" customWidth="1"/>
    <col min="9724" max="9728" width="9.140625" style="1"/>
    <col min="9729" max="9729" width="20.28515625" style="1" bestFit="1" customWidth="1"/>
    <col min="9730" max="9730" width="17.42578125" style="1" customWidth="1"/>
    <col min="9731" max="9731" width="13.7109375" style="1" customWidth="1"/>
    <col min="9732" max="9732" width="12.85546875" style="1" customWidth="1"/>
    <col min="9733" max="9734" width="11.7109375" style="1" bestFit="1" customWidth="1"/>
    <col min="9735" max="9735" width="12.28515625" style="1" customWidth="1"/>
    <col min="9736" max="9736" width="15.85546875" style="1" customWidth="1"/>
    <col min="9737" max="9971" width="9.140625" style="1"/>
    <col min="9972" max="9972" width="18" style="1" customWidth="1"/>
    <col min="9973" max="9973" width="11.140625" style="1" customWidth="1"/>
    <col min="9974" max="9974" width="13.7109375" style="1" customWidth="1"/>
    <col min="9975" max="9975" width="12.85546875" style="1" customWidth="1"/>
    <col min="9976" max="9976" width="11.140625" style="1" customWidth="1"/>
    <col min="9977" max="9977" width="10.5703125" style="1" customWidth="1"/>
    <col min="9978" max="9978" width="12.28515625" style="1" customWidth="1"/>
    <col min="9979" max="9979" width="15.85546875" style="1" customWidth="1"/>
    <col min="9980" max="9984" width="9.140625" style="1"/>
    <col min="9985" max="9985" width="20.28515625" style="1" bestFit="1" customWidth="1"/>
    <col min="9986" max="9986" width="17.42578125" style="1" customWidth="1"/>
    <col min="9987" max="9987" width="13.7109375" style="1" customWidth="1"/>
    <col min="9988" max="9988" width="12.85546875" style="1" customWidth="1"/>
    <col min="9989" max="9990" width="11.7109375" style="1" bestFit="1" customWidth="1"/>
    <col min="9991" max="9991" width="12.28515625" style="1" customWidth="1"/>
    <col min="9992" max="9992" width="15.85546875" style="1" customWidth="1"/>
    <col min="9993" max="10227" width="9.140625" style="1"/>
    <col min="10228" max="10228" width="18" style="1" customWidth="1"/>
    <col min="10229" max="10229" width="11.140625" style="1" customWidth="1"/>
    <col min="10230" max="10230" width="13.7109375" style="1" customWidth="1"/>
    <col min="10231" max="10231" width="12.85546875" style="1" customWidth="1"/>
    <col min="10232" max="10232" width="11.140625" style="1" customWidth="1"/>
    <col min="10233" max="10233" width="10.5703125" style="1" customWidth="1"/>
    <col min="10234" max="10234" width="12.28515625" style="1" customWidth="1"/>
    <col min="10235" max="10235" width="15.85546875" style="1" customWidth="1"/>
    <col min="10236" max="10240" width="9.140625" style="1"/>
    <col min="10241" max="10241" width="20.28515625" style="1" bestFit="1" customWidth="1"/>
    <col min="10242" max="10242" width="17.42578125" style="1" customWidth="1"/>
    <col min="10243" max="10243" width="13.7109375" style="1" customWidth="1"/>
    <col min="10244" max="10244" width="12.85546875" style="1" customWidth="1"/>
    <col min="10245" max="10246" width="11.7109375" style="1" bestFit="1" customWidth="1"/>
    <col min="10247" max="10247" width="12.28515625" style="1" customWidth="1"/>
    <col min="10248" max="10248" width="15.85546875" style="1" customWidth="1"/>
    <col min="10249" max="10483" width="9.140625" style="1"/>
    <col min="10484" max="10484" width="18" style="1" customWidth="1"/>
    <col min="10485" max="10485" width="11.140625" style="1" customWidth="1"/>
    <col min="10486" max="10486" width="13.7109375" style="1" customWidth="1"/>
    <col min="10487" max="10487" width="12.85546875" style="1" customWidth="1"/>
    <col min="10488" max="10488" width="11.140625" style="1" customWidth="1"/>
    <col min="10489" max="10489" width="10.5703125" style="1" customWidth="1"/>
    <col min="10490" max="10490" width="12.28515625" style="1" customWidth="1"/>
    <col min="10491" max="10491" width="15.85546875" style="1" customWidth="1"/>
    <col min="10492" max="10496" width="9.140625" style="1"/>
    <col min="10497" max="10497" width="20.28515625" style="1" bestFit="1" customWidth="1"/>
    <col min="10498" max="10498" width="17.42578125" style="1" customWidth="1"/>
    <col min="10499" max="10499" width="13.7109375" style="1" customWidth="1"/>
    <col min="10500" max="10500" width="12.85546875" style="1" customWidth="1"/>
    <col min="10501" max="10502" width="11.7109375" style="1" bestFit="1" customWidth="1"/>
    <col min="10503" max="10503" width="12.28515625" style="1" customWidth="1"/>
    <col min="10504" max="10504" width="15.85546875" style="1" customWidth="1"/>
    <col min="10505" max="10739" width="9.140625" style="1"/>
    <col min="10740" max="10740" width="18" style="1" customWidth="1"/>
    <col min="10741" max="10741" width="11.140625" style="1" customWidth="1"/>
    <col min="10742" max="10742" width="13.7109375" style="1" customWidth="1"/>
    <col min="10743" max="10743" width="12.85546875" style="1" customWidth="1"/>
    <col min="10744" max="10744" width="11.140625" style="1" customWidth="1"/>
    <col min="10745" max="10745" width="10.5703125" style="1" customWidth="1"/>
    <col min="10746" max="10746" width="12.28515625" style="1" customWidth="1"/>
    <col min="10747" max="10747" width="15.85546875" style="1" customWidth="1"/>
    <col min="10748" max="10752" width="9.140625" style="1"/>
    <col min="10753" max="10753" width="20.28515625" style="1" bestFit="1" customWidth="1"/>
    <col min="10754" max="10754" width="17.42578125" style="1" customWidth="1"/>
    <col min="10755" max="10755" width="13.7109375" style="1" customWidth="1"/>
    <col min="10756" max="10756" width="12.85546875" style="1" customWidth="1"/>
    <col min="10757" max="10758" width="11.7109375" style="1" bestFit="1" customWidth="1"/>
    <col min="10759" max="10759" width="12.28515625" style="1" customWidth="1"/>
    <col min="10760" max="10760" width="15.85546875" style="1" customWidth="1"/>
    <col min="10761" max="10995" width="9.140625" style="1"/>
    <col min="10996" max="10996" width="18" style="1" customWidth="1"/>
    <col min="10997" max="10997" width="11.140625" style="1" customWidth="1"/>
    <col min="10998" max="10998" width="13.7109375" style="1" customWidth="1"/>
    <col min="10999" max="10999" width="12.85546875" style="1" customWidth="1"/>
    <col min="11000" max="11000" width="11.140625" style="1" customWidth="1"/>
    <col min="11001" max="11001" width="10.5703125" style="1" customWidth="1"/>
    <col min="11002" max="11002" width="12.28515625" style="1" customWidth="1"/>
    <col min="11003" max="11003" width="15.85546875" style="1" customWidth="1"/>
    <col min="11004" max="11008" width="9.140625" style="1"/>
    <col min="11009" max="11009" width="20.28515625" style="1" bestFit="1" customWidth="1"/>
    <col min="11010" max="11010" width="17.42578125" style="1" customWidth="1"/>
    <col min="11011" max="11011" width="13.7109375" style="1" customWidth="1"/>
    <col min="11012" max="11012" width="12.85546875" style="1" customWidth="1"/>
    <col min="11013" max="11014" width="11.7109375" style="1" bestFit="1" customWidth="1"/>
    <col min="11015" max="11015" width="12.28515625" style="1" customWidth="1"/>
    <col min="11016" max="11016" width="15.85546875" style="1" customWidth="1"/>
    <col min="11017" max="11251" width="9.140625" style="1"/>
    <col min="11252" max="11252" width="18" style="1" customWidth="1"/>
    <col min="11253" max="11253" width="11.140625" style="1" customWidth="1"/>
    <col min="11254" max="11254" width="13.7109375" style="1" customWidth="1"/>
    <col min="11255" max="11255" width="12.85546875" style="1" customWidth="1"/>
    <col min="11256" max="11256" width="11.140625" style="1" customWidth="1"/>
    <col min="11257" max="11257" width="10.5703125" style="1" customWidth="1"/>
    <col min="11258" max="11258" width="12.28515625" style="1" customWidth="1"/>
    <col min="11259" max="11259" width="15.85546875" style="1" customWidth="1"/>
    <col min="11260" max="11264" width="9.140625" style="1"/>
    <col min="11265" max="11265" width="20.28515625" style="1" bestFit="1" customWidth="1"/>
    <col min="11266" max="11266" width="17.42578125" style="1" customWidth="1"/>
    <col min="11267" max="11267" width="13.7109375" style="1" customWidth="1"/>
    <col min="11268" max="11268" width="12.85546875" style="1" customWidth="1"/>
    <col min="11269" max="11270" width="11.7109375" style="1" bestFit="1" customWidth="1"/>
    <col min="11271" max="11271" width="12.28515625" style="1" customWidth="1"/>
    <col min="11272" max="11272" width="15.85546875" style="1" customWidth="1"/>
    <col min="11273" max="11507" width="9.140625" style="1"/>
    <col min="11508" max="11508" width="18" style="1" customWidth="1"/>
    <col min="11509" max="11509" width="11.140625" style="1" customWidth="1"/>
    <col min="11510" max="11510" width="13.7109375" style="1" customWidth="1"/>
    <col min="11511" max="11511" width="12.85546875" style="1" customWidth="1"/>
    <col min="11512" max="11512" width="11.140625" style="1" customWidth="1"/>
    <col min="11513" max="11513" width="10.5703125" style="1" customWidth="1"/>
    <col min="11514" max="11514" width="12.28515625" style="1" customWidth="1"/>
    <col min="11515" max="11515" width="15.85546875" style="1" customWidth="1"/>
    <col min="11516" max="11520" width="9.140625" style="1"/>
    <col min="11521" max="11521" width="20.28515625" style="1" bestFit="1" customWidth="1"/>
    <col min="11522" max="11522" width="17.42578125" style="1" customWidth="1"/>
    <col min="11523" max="11523" width="13.7109375" style="1" customWidth="1"/>
    <col min="11524" max="11524" width="12.85546875" style="1" customWidth="1"/>
    <col min="11525" max="11526" width="11.7109375" style="1" bestFit="1" customWidth="1"/>
    <col min="11527" max="11527" width="12.28515625" style="1" customWidth="1"/>
    <col min="11528" max="11528" width="15.85546875" style="1" customWidth="1"/>
    <col min="11529" max="11763" width="9.140625" style="1"/>
    <col min="11764" max="11764" width="18" style="1" customWidth="1"/>
    <col min="11765" max="11765" width="11.140625" style="1" customWidth="1"/>
    <col min="11766" max="11766" width="13.7109375" style="1" customWidth="1"/>
    <col min="11767" max="11767" width="12.85546875" style="1" customWidth="1"/>
    <col min="11768" max="11768" width="11.140625" style="1" customWidth="1"/>
    <col min="11769" max="11769" width="10.5703125" style="1" customWidth="1"/>
    <col min="11770" max="11770" width="12.28515625" style="1" customWidth="1"/>
    <col min="11771" max="11771" width="15.85546875" style="1" customWidth="1"/>
    <col min="11772" max="11776" width="9.140625" style="1"/>
    <col min="11777" max="11777" width="20.28515625" style="1" bestFit="1" customWidth="1"/>
    <col min="11778" max="11778" width="17.42578125" style="1" customWidth="1"/>
    <col min="11779" max="11779" width="13.7109375" style="1" customWidth="1"/>
    <col min="11780" max="11780" width="12.85546875" style="1" customWidth="1"/>
    <col min="11781" max="11782" width="11.7109375" style="1" bestFit="1" customWidth="1"/>
    <col min="11783" max="11783" width="12.28515625" style="1" customWidth="1"/>
    <col min="11784" max="11784" width="15.85546875" style="1" customWidth="1"/>
    <col min="11785" max="12019" width="9.140625" style="1"/>
    <col min="12020" max="12020" width="18" style="1" customWidth="1"/>
    <col min="12021" max="12021" width="11.140625" style="1" customWidth="1"/>
    <col min="12022" max="12022" width="13.7109375" style="1" customWidth="1"/>
    <col min="12023" max="12023" width="12.85546875" style="1" customWidth="1"/>
    <col min="12024" max="12024" width="11.140625" style="1" customWidth="1"/>
    <col min="12025" max="12025" width="10.5703125" style="1" customWidth="1"/>
    <col min="12026" max="12026" width="12.28515625" style="1" customWidth="1"/>
    <col min="12027" max="12027" width="15.85546875" style="1" customWidth="1"/>
    <col min="12028" max="12032" width="9.140625" style="1"/>
    <col min="12033" max="12033" width="20.28515625" style="1" bestFit="1" customWidth="1"/>
    <col min="12034" max="12034" width="17.42578125" style="1" customWidth="1"/>
    <col min="12035" max="12035" width="13.7109375" style="1" customWidth="1"/>
    <col min="12036" max="12036" width="12.85546875" style="1" customWidth="1"/>
    <col min="12037" max="12038" width="11.7109375" style="1" bestFit="1" customWidth="1"/>
    <col min="12039" max="12039" width="12.28515625" style="1" customWidth="1"/>
    <col min="12040" max="12040" width="15.85546875" style="1" customWidth="1"/>
    <col min="12041" max="12275" width="9.140625" style="1"/>
    <col min="12276" max="12276" width="18" style="1" customWidth="1"/>
    <col min="12277" max="12277" width="11.140625" style="1" customWidth="1"/>
    <col min="12278" max="12278" width="13.7109375" style="1" customWidth="1"/>
    <col min="12279" max="12279" width="12.85546875" style="1" customWidth="1"/>
    <col min="12280" max="12280" width="11.140625" style="1" customWidth="1"/>
    <col min="12281" max="12281" width="10.5703125" style="1" customWidth="1"/>
    <col min="12282" max="12282" width="12.28515625" style="1" customWidth="1"/>
    <col min="12283" max="12283" width="15.85546875" style="1" customWidth="1"/>
    <col min="12284" max="12288" width="9.140625" style="1"/>
    <col min="12289" max="12289" width="20.28515625" style="1" bestFit="1" customWidth="1"/>
    <col min="12290" max="12290" width="17.42578125" style="1" customWidth="1"/>
    <col min="12291" max="12291" width="13.7109375" style="1" customWidth="1"/>
    <col min="12292" max="12292" width="12.85546875" style="1" customWidth="1"/>
    <col min="12293" max="12294" width="11.7109375" style="1" bestFit="1" customWidth="1"/>
    <col min="12295" max="12295" width="12.28515625" style="1" customWidth="1"/>
    <col min="12296" max="12296" width="15.85546875" style="1" customWidth="1"/>
    <col min="12297" max="12531" width="9.140625" style="1"/>
    <col min="12532" max="12532" width="18" style="1" customWidth="1"/>
    <col min="12533" max="12533" width="11.140625" style="1" customWidth="1"/>
    <col min="12534" max="12534" width="13.7109375" style="1" customWidth="1"/>
    <col min="12535" max="12535" width="12.85546875" style="1" customWidth="1"/>
    <col min="12536" max="12536" width="11.140625" style="1" customWidth="1"/>
    <col min="12537" max="12537" width="10.5703125" style="1" customWidth="1"/>
    <col min="12538" max="12538" width="12.28515625" style="1" customWidth="1"/>
    <col min="12539" max="12539" width="15.85546875" style="1" customWidth="1"/>
    <col min="12540" max="12544" width="9.140625" style="1"/>
    <col min="12545" max="12545" width="20.28515625" style="1" bestFit="1" customWidth="1"/>
    <col min="12546" max="12546" width="17.42578125" style="1" customWidth="1"/>
    <col min="12547" max="12547" width="13.7109375" style="1" customWidth="1"/>
    <col min="12548" max="12548" width="12.85546875" style="1" customWidth="1"/>
    <col min="12549" max="12550" width="11.7109375" style="1" bestFit="1" customWidth="1"/>
    <col min="12551" max="12551" width="12.28515625" style="1" customWidth="1"/>
    <col min="12552" max="12552" width="15.85546875" style="1" customWidth="1"/>
    <col min="12553" max="12787" width="9.140625" style="1"/>
    <col min="12788" max="12788" width="18" style="1" customWidth="1"/>
    <col min="12789" max="12789" width="11.140625" style="1" customWidth="1"/>
    <col min="12790" max="12790" width="13.7109375" style="1" customWidth="1"/>
    <col min="12791" max="12791" width="12.85546875" style="1" customWidth="1"/>
    <col min="12792" max="12792" width="11.140625" style="1" customWidth="1"/>
    <col min="12793" max="12793" width="10.5703125" style="1" customWidth="1"/>
    <col min="12794" max="12794" width="12.28515625" style="1" customWidth="1"/>
    <col min="12795" max="12795" width="15.85546875" style="1" customWidth="1"/>
    <col min="12796" max="12800" width="9.140625" style="1"/>
    <col min="12801" max="12801" width="20.28515625" style="1" bestFit="1" customWidth="1"/>
    <col min="12802" max="12802" width="17.42578125" style="1" customWidth="1"/>
    <col min="12803" max="12803" width="13.7109375" style="1" customWidth="1"/>
    <col min="12804" max="12804" width="12.85546875" style="1" customWidth="1"/>
    <col min="12805" max="12806" width="11.7109375" style="1" bestFit="1" customWidth="1"/>
    <col min="12807" max="12807" width="12.28515625" style="1" customWidth="1"/>
    <col min="12808" max="12808" width="15.85546875" style="1" customWidth="1"/>
    <col min="12809" max="13043" width="9.140625" style="1"/>
    <col min="13044" max="13044" width="18" style="1" customWidth="1"/>
    <col min="13045" max="13045" width="11.140625" style="1" customWidth="1"/>
    <col min="13046" max="13046" width="13.7109375" style="1" customWidth="1"/>
    <col min="13047" max="13047" width="12.85546875" style="1" customWidth="1"/>
    <col min="13048" max="13048" width="11.140625" style="1" customWidth="1"/>
    <col min="13049" max="13049" width="10.5703125" style="1" customWidth="1"/>
    <col min="13050" max="13050" width="12.28515625" style="1" customWidth="1"/>
    <col min="13051" max="13051" width="15.85546875" style="1" customWidth="1"/>
    <col min="13052" max="13056" width="9.140625" style="1"/>
    <col min="13057" max="13057" width="20.28515625" style="1" bestFit="1" customWidth="1"/>
    <col min="13058" max="13058" width="17.42578125" style="1" customWidth="1"/>
    <col min="13059" max="13059" width="13.7109375" style="1" customWidth="1"/>
    <col min="13060" max="13060" width="12.85546875" style="1" customWidth="1"/>
    <col min="13061" max="13062" width="11.7109375" style="1" bestFit="1" customWidth="1"/>
    <col min="13063" max="13063" width="12.28515625" style="1" customWidth="1"/>
    <col min="13064" max="13064" width="15.85546875" style="1" customWidth="1"/>
    <col min="13065" max="13299" width="9.140625" style="1"/>
    <col min="13300" max="13300" width="18" style="1" customWidth="1"/>
    <col min="13301" max="13301" width="11.140625" style="1" customWidth="1"/>
    <col min="13302" max="13302" width="13.7109375" style="1" customWidth="1"/>
    <col min="13303" max="13303" width="12.85546875" style="1" customWidth="1"/>
    <col min="13304" max="13304" width="11.140625" style="1" customWidth="1"/>
    <col min="13305" max="13305" width="10.5703125" style="1" customWidth="1"/>
    <col min="13306" max="13306" width="12.28515625" style="1" customWidth="1"/>
    <col min="13307" max="13307" width="15.85546875" style="1" customWidth="1"/>
    <col min="13308" max="13312" width="9.140625" style="1"/>
    <col min="13313" max="13313" width="20.28515625" style="1" bestFit="1" customWidth="1"/>
    <col min="13314" max="13314" width="17.42578125" style="1" customWidth="1"/>
    <col min="13315" max="13315" width="13.7109375" style="1" customWidth="1"/>
    <col min="13316" max="13316" width="12.85546875" style="1" customWidth="1"/>
    <col min="13317" max="13318" width="11.7109375" style="1" bestFit="1" customWidth="1"/>
    <col min="13319" max="13319" width="12.28515625" style="1" customWidth="1"/>
    <col min="13320" max="13320" width="15.85546875" style="1" customWidth="1"/>
    <col min="13321" max="13555" width="9.140625" style="1"/>
    <col min="13556" max="13556" width="18" style="1" customWidth="1"/>
    <col min="13557" max="13557" width="11.140625" style="1" customWidth="1"/>
    <col min="13558" max="13558" width="13.7109375" style="1" customWidth="1"/>
    <col min="13559" max="13559" width="12.85546875" style="1" customWidth="1"/>
    <col min="13560" max="13560" width="11.140625" style="1" customWidth="1"/>
    <col min="13561" max="13561" width="10.5703125" style="1" customWidth="1"/>
    <col min="13562" max="13562" width="12.28515625" style="1" customWidth="1"/>
    <col min="13563" max="13563" width="15.85546875" style="1" customWidth="1"/>
    <col min="13564" max="13568" width="9.140625" style="1"/>
    <col min="13569" max="13569" width="20.28515625" style="1" bestFit="1" customWidth="1"/>
    <col min="13570" max="13570" width="17.42578125" style="1" customWidth="1"/>
    <col min="13571" max="13571" width="13.7109375" style="1" customWidth="1"/>
    <col min="13572" max="13572" width="12.85546875" style="1" customWidth="1"/>
    <col min="13573" max="13574" width="11.7109375" style="1" bestFit="1" customWidth="1"/>
    <col min="13575" max="13575" width="12.28515625" style="1" customWidth="1"/>
    <col min="13576" max="13576" width="15.85546875" style="1" customWidth="1"/>
    <col min="13577" max="13811" width="9.140625" style="1"/>
    <col min="13812" max="13812" width="18" style="1" customWidth="1"/>
    <col min="13813" max="13813" width="11.140625" style="1" customWidth="1"/>
    <col min="13814" max="13814" width="13.7109375" style="1" customWidth="1"/>
    <col min="13815" max="13815" width="12.85546875" style="1" customWidth="1"/>
    <col min="13816" max="13816" width="11.140625" style="1" customWidth="1"/>
    <col min="13817" max="13817" width="10.5703125" style="1" customWidth="1"/>
    <col min="13818" max="13818" width="12.28515625" style="1" customWidth="1"/>
    <col min="13819" max="13819" width="15.85546875" style="1" customWidth="1"/>
    <col min="13820" max="13824" width="9.140625" style="1"/>
    <col min="13825" max="13825" width="20.28515625" style="1" bestFit="1" customWidth="1"/>
    <col min="13826" max="13826" width="17.42578125" style="1" customWidth="1"/>
    <col min="13827" max="13827" width="13.7109375" style="1" customWidth="1"/>
    <col min="13828" max="13828" width="12.85546875" style="1" customWidth="1"/>
    <col min="13829" max="13830" width="11.7109375" style="1" bestFit="1" customWidth="1"/>
    <col min="13831" max="13831" width="12.28515625" style="1" customWidth="1"/>
    <col min="13832" max="13832" width="15.85546875" style="1" customWidth="1"/>
    <col min="13833" max="14067" width="9.140625" style="1"/>
    <col min="14068" max="14068" width="18" style="1" customWidth="1"/>
    <col min="14069" max="14069" width="11.140625" style="1" customWidth="1"/>
    <col min="14070" max="14070" width="13.7109375" style="1" customWidth="1"/>
    <col min="14071" max="14071" width="12.85546875" style="1" customWidth="1"/>
    <col min="14072" max="14072" width="11.140625" style="1" customWidth="1"/>
    <col min="14073" max="14073" width="10.5703125" style="1" customWidth="1"/>
    <col min="14074" max="14074" width="12.28515625" style="1" customWidth="1"/>
    <col min="14075" max="14075" width="15.85546875" style="1" customWidth="1"/>
    <col min="14076" max="14080" width="9.140625" style="1"/>
    <col min="14081" max="14081" width="20.28515625" style="1" bestFit="1" customWidth="1"/>
    <col min="14082" max="14082" width="17.42578125" style="1" customWidth="1"/>
    <col min="14083" max="14083" width="13.7109375" style="1" customWidth="1"/>
    <col min="14084" max="14084" width="12.85546875" style="1" customWidth="1"/>
    <col min="14085" max="14086" width="11.7109375" style="1" bestFit="1" customWidth="1"/>
    <col min="14087" max="14087" width="12.28515625" style="1" customWidth="1"/>
    <col min="14088" max="14088" width="15.85546875" style="1" customWidth="1"/>
    <col min="14089" max="14323" width="9.140625" style="1"/>
    <col min="14324" max="14324" width="18" style="1" customWidth="1"/>
    <col min="14325" max="14325" width="11.140625" style="1" customWidth="1"/>
    <col min="14326" max="14326" width="13.7109375" style="1" customWidth="1"/>
    <col min="14327" max="14327" width="12.85546875" style="1" customWidth="1"/>
    <col min="14328" max="14328" width="11.140625" style="1" customWidth="1"/>
    <col min="14329" max="14329" width="10.5703125" style="1" customWidth="1"/>
    <col min="14330" max="14330" width="12.28515625" style="1" customWidth="1"/>
    <col min="14331" max="14331" width="15.85546875" style="1" customWidth="1"/>
    <col min="14332" max="14336" width="9.140625" style="1"/>
    <col min="14337" max="14337" width="20.28515625" style="1" bestFit="1" customWidth="1"/>
    <col min="14338" max="14338" width="17.42578125" style="1" customWidth="1"/>
    <col min="14339" max="14339" width="13.7109375" style="1" customWidth="1"/>
    <col min="14340" max="14340" width="12.85546875" style="1" customWidth="1"/>
    <col min="14341" max="14342" width="11.7109375" style="1" bestFit="1" customWidth="1"/>
    <col min="14343" max="14343" width="12.28515625" style="1" customWidth="1"/>
    <col min="14344" max="14344" width="15.85546875" style="1" customWidth="1"/>
    <col min="14345" max="14579" width="9.140625" style="1"/>
    <col min="14580" max="14580" width="18" style="1" customWidth="1"/>
    <col min="14581" max="14581" width="11.140625" style="1" customWidth="1"/>
    <col min="14582" max="14582" width="13.7109375" style="1" customWidth="1"/>
    <col min="14583" max="14583" width="12.85546875" style="1" customWidth="1"/>
    <col min="14584" max="14584" width="11.140625" style="1" customWidth="1"/>
    <col min="14585" max="14585" width="10.5703125" style="1" customWidth="1"/>
    <col min="14586" max="14586" width="12.28515625" style="1" customWidth="1"/>
    <col min="14587" max="14587" width="15.85546875" style="1" customWidth="1"/>
    <col min="14588" max="14592" width="9.140625" style="1"/>
    <col min="14593" max="14593" width="20.28515625" style="1" bestFit="1" customWidth="1"/>
    <col min="14594" max="14594" width="17.42578125" style="1" customWidth="1"/>
    <col min="14595" max="14595" width="13.7109375" style="1" customWidth="1"/>
    <col min="14596" max="14596" width="12.85546875" style="1" customWidth="1"/>
    <col min="14597" max="14598" width="11.7109375" style="1" bestFit="1" customWidth="1"/>
    <col min="14599" max="14599" width="12.28515625" style="1" customWidth="1"/>
    <col min="14600" max="14600" width="15.85546875" style="1" customWidth="1"/>
    <col min="14601" max="14835" width="9.140625" style="1"/>
    <col min="14836" max="14836" width="18" style="1" customWidth="1"/>
    <col min="14837" max="14837" width="11.140625" style="1" customWidth="1"/>
    <col min="14838" max="14838" width="13.7109375" style="1" customWidth="1"/>
    <col min="14839" max="14839" width="12.85546875" style="1" customWidth="1"/>
    <col min="14840" max="14840" width="11.140625" style="1" customWidth="1"/>
    <col min="14841" max="14841" width="10.5703125" style="1" customWidth="1"/>
    <col min="14842" max="14842" width="12.28515625" style="1" customWidth="1"/>
    <col min="14843" max="14843" width="15.85546875" style="1" customWidth="1"/>
    <col min="14844" max="14848" width="9.140625" style="1"/>
    <col min="14849" max="14849" width="20.28515625" style="1" bestFit="1" customWidth="1"/>
    <col min="14850" max="14850" width="17.42578125" style="1" customWidth="1"/>
    <col min="14851" max="14851" width="13.7109375" style="1" customWidth="1"/>
    <col min="14852" max="14852" width="12.85546875" style="1" customWidth="1"/>
    <col min="14853" max="14854" width="11.7109375" style="1" bestFit="1" customWidth="1"/>
    <col min="14855" max="14855" width="12.28515625" style="1" customWidth="1"/>
    <col min="14856" max="14856" width="15.85546875" style="1" customWidth="1"/>
    <col min="14857" max="15091" width="9.140625" style="1"/>
    <col min="15092" max="15092" width="18" style="1" customWidth="1"/>
    <col min="15093" max="15093" width="11.140625" style="1" customWidth="1"/>
    <col min="15094" max="15094" width="13.7109375" style="1" customWidth="1"/>
    <col min="15095" max="15095" width="12.85546875" style="1" customWidth="1"/>
    <col min="15096" max="15096" width="11.140625" style="1" customWidth="1"/>
    <col min="15097" max="15097" width="10.5703125" style="1" customWidth="1"/>
    <col min="15098" max="15098" width="12.28515625" style="1" customWidth="1"/>
    <col min="15099" max="15099" width="15.85546875" style="1" customWidth="1"/>
    <col min="15100" max="15104" width="9.140625" style="1"/>
    <col min="15105" max="15105" width="20.28515625" style="1" bestFit="1" customWidth="1"/>
    <col min="15106" max="15106" width="17.42578125" style="1" customWidth="1"/>
    <col min="15107" max="15107" width="13.7109375" style="1" customWidth="1"/>
    <col min="15108" max="15108" width="12.85546875" style="1" customWidth="1"/>
    <col min="15109" max="15110" width="11.7109375" style="1" bestFit="1" customWidth="1"/>
    <col min="15111" max="15111" width="12.28515625" style="1" customWidth="1"/>
    <col min="15112" max="15112" width="15.85546875" style="1" customWidth="1"/>
    <col min="15113" max="15347" width="9.140625" style="1"/>
    <col min="15348" max="15348" width="18" style="1" customWidth="1"/>
    <col min="15349" max="15349" width="11.140625" style="1" customWidth="1"/>
    <col min="15350" max="15350" width="13.7109375" style="1" customWidth="1"/>
    <col min="15351" max="15351" width="12.85546875" style="1" customWidth="1"/>
    <col min="15352" max="15352" width="11.140625" style="1" customWidth="1"/>
    <col min="15353" max="15353" width="10.5703125" style="1" customWidth="1"/>
    <col min="15354" max="15354" width="12.28515625" style="1" customWidth="1"/>
    <col min="15355" max="15355" width="15.85546875" style="1" customWidth="1"/>
    <col min="15356" max="15360" width="9.140625" style="1"/>
    <col min="15361" max="15361" width="20.28515625" style="1" bestFit="1" customWidth="1"/>
    <col min="15362" max="15362" width="17.42578125" style="1" customWidth="1"/>
    <col min="15363" max="15363" width="13.7109375" style="1" customWidth="1"/>
    <col min="15364" max="15364" width="12.85546875" style="1" customWidth="1"/>
    <col min="15365" max="15366" width="11.7109375" style="1" bestFit="1" customWidth="1"/>
    <col min="15367" max="15367" width="12.28515625" style="1" customWidth="1"/>
    <col min="15368" max="15368" width="15.85546875" style="1" customWidth="1"/>
    <col min="15369" max="15603" width="9.140625" style="1"/>
    <col min="15604" max="15604" width="18" style="1" customWidth="1"/>
    <col min="15605" max="15605" width="11.140625" style="1" customWidth="1"/>
    <col min="15606" max="15606" width="13.7109375" style="1" customWidth="1"/>
    <col min="15607" max="15607" width="12.85546875" style="1" customWidth="1"/>
    <col min="15608" max="15608" width="11.140625" style="1" customWidth="1"/>
    <col min="15609" max="15609" width="10.5703125" style="1" customWidth="1"/>
    <col min="15610" max="15610" width="12.28515625" style="1" customWidth="1"/>
    <col min="15611" max="15611" width="15.85546875" style="1" customWidth="1"/>
    <col min="15612" max="15616" width="9.140625" style="1"/>
    <col min="15617" max="15617" width="20.28515625" style="1" bestFit="1" customWidth="1"/>
    <col min="15618" max="15618" width="17.42578125" style="1" customWidth="1"/>
    <col min="15619" max="15619" width="13.7109375" style="1" customWidth="1"/>
    <col min="15620" max="15620" width="12.85546875" style="1" customWidth="1"/>
    <col min="15621" max="15622" width="11.7109375" style="1" bestFit="1" customWidth="1"/>
    <col min="15623" max="15623" width="12.28515625" style="1" customWidth="1"/>
    <col min="15624" max="15624" width="15.85546875" style="1" customWidth="1"/>
    <col min="15625" max="15859" width="9.140625" style="1"/>
    <col min="15860" max="15860" width="18" style="1" customWidth="1"/>
    <col min="15861" max="15861" width="11.140625" style="1" customWidth="1"/>
    <col min="15862" max="15862" width="13.7109375" style="1" customWidth="1"/>
    <col min="15863" max="15863" width="12.85546875" style="1" customWidth="1"/>
    <col min="15864" max="15864" width="11.140625" style="1" customWidth="1"/>
    <col min="15865" max="15865" width="10.5703125" style="1" customWidth="1"/>
    <col min="15866" max="15866" width="12.28515625" style="1" customWidth="1"/>
    <col min="15867" max="15867" width="15.85546875" style="1" customWidth="1"/>
    <col min="15868" max="15872" width="9.140625" style="1"/>
    <col min="15873" max="15873" width="20.28515625" style="1" bestFit="1" customWidth="1"/>
    <col min="15874" max="15874" width="17.42578125" style="1" customWidth="1"/>
    <col min="15875" max="15875" width="13.7109375" style="1" customWidth="1"/>
    <col min="15876" max="15876" width="12.85546875" style="1" customWidth="1"/>
    <col min="15877" max="15878" width="11.7109375" style="1" bestFit="1" customWidth="1"/>
    <col min="15879" max="15879" width="12.28515625" style="1" customWidth="1"/>
    <col min="15880" max="15880" width="15.85546875" style="1" customWidth="1"/>
    <col min="15881" max="16115" width="9.140625" style="1"/>
    <col min="16116" max="16116" width="18" style="1" customWidth="1"/>
    <col min="16117" max="16117" width="11.140625" style="1" customWidth="1"/>
    <col min="16118" max="16118" width="13.7109375" style="1" customWidth="1"/>
    <col min="16119" max="16119" width="12.85546875" style="1" customWidth="1"/>
    <col min="16120" max="16120" width="11.140625" style="1" customWidth="1"/>
    <col min="16121" max="16121" width="10.5703125" style="1" customWidth="1"/>
    <col min="16122" max="16122" width="12.28515625" style="1" customWidth="1"/>
    <col min="16123" max="16123" width="15.85546875" style="1" customWidth="1"/>
    <col min="16124" max="16128" width="9.140625" style="1"/>
    <col min="16129" max="16129" width="20.28515625" style="1" bestFit="1" customWidth="1"/>
    <col min="16130" max="16130" width="17.42578125" style="1" customWidth="1"/>
    <col min="16131" max="16131" width="13.7109375" style="1" customWidth="1"/>
    <col min="16132" max="16132" width="12.85546875" style="1" customWidth="1"/>
    <col min="16133" max="16134" width="11.7109375" style="1" bestFit="1" customWidth="1"/>
    <col min="16135" max="16135" width="12.28515625" style="1" customWidth="1"/>
    <col min="16136" max="16136" width="15.85546875" style="1" customWidth="1"/>
    <col min="16137" max="16371" width="9.140625" style="1"/>
    <col min="16372" max="16372" width="18" style="1" customWidth="1"/>
    <col min="16373" max="16373" width="11.140625" style="1" customWidth="1"/>
    <col min="16374" max="16374" width="13.7109375" style="1" customWidth="1"/>
    <col min="16375" max="16375" width="12.85546875" style="1" customWidth="1"/>
    <col min="16376" max="16376" width="11.140625" style="1" customWidth="1"/>
    <col min="16377" max="16377" width="10.5703125" style="1" customWidth="1"/>
    <col min="16378" max="16378" width="12.28515625" style="1" customWidth="1"/>
    <col min="16379" max="16379" width="15.85546875" style="1" customWidth="1"/>
    <col min="16380" max="16384" width="9.140625" style="1"/>
  </cols>
  <sheetData>
    <row r="1" spans="1:18" ht="33.75" customHeight="1" thickBot="1">
      <c r="A1" s="861" t="s">
        <v>195</v>
      </c>
      <c r="B1" s="861"/>
      <c r="C1" s="861"/>
      <c r="D1" s="861"/>
      <c r="E1" s="861"/>
      <c r="F1" s="861"/>
      <c r="G1" s="862"/>
      <c r="H1" s="862"/>
    </row>
    <row r="2" spans="1:18" ht="25.5" customHeight="1" thickBot="1">
      <c r="A2" s="863" t="s">
        <v>34</v>
      </c>
      <c r="B2" s="865" t="s">
        <v>35</v>
      </c>
      <c r="C2" s="865"/>
      <c r="D2" s="865"/>
      <c r="E2" s="865" t="s">
        <v>36</v>
      </c>
      <c r="F2" s="865"/>
      <c r="G2" s="865"/>
      <c r="H2" s="865" t="s">
        <v>37</v>
      </c>
    </row>
    <row r="3" spans="1:18" ht="23.25" customHeight="1" thickBot="1">
      <c r="A3" s="864"/>
      <c r="B3" s="53" t="s">
        <v>38</v>
      </c>
      <c r="C3" s="53" t="s">
        <v>39</v>
      </c>
      <c r="D3" s="53" t="s">
        <v>40</v>
      </c>
      <c r="E3" s="53" t="s">
        <v>38</v>
      </c>
      <c r="F3" s="53" t="s">
        <v>39</v>
      </c>
      <c r="G3" s="53" t="s">
        <v>40</v>
      </c>
      <c r="H3" s="866"/>
    </row>
    <row r="4" spans="1:18" ht="21" customHeight="1">
      <c r="A4" s="2">
        <v>1396</v>
      </c>
      <c r="B4" s="153">
        <v>13982954</v>
      </c>
      <c r="C4" s="153">
        <v>22319321</v>
      </c>
      <c r="D4" s="153">
        <f t="shared" ref="D4:D8" si="0">C4+B4</f>
        <v>36302275</v>
      </c>
      <c r="E4" s="153">
        <v>3472332</v>
      </c>
      <c r="F4" s="153">
        <v>2605022</v>
      </c>
      <c r="G4" s="153">
        <f t="shared" ref="G4:G8" si="1">E4+F4</f>
        <v>6077354</v>
      </c>
      <c r="H4" s="153">
        <f t="shared" ref="H4:H8" si="2">G4+D4</f>
        <v>42379629</v>
      </c>
      <c r="I4" s="69"/>
      <c r="L4" s="150"/>
    </row>
    <row r="5" spans="1:18" ht="21" customHeight="1">
      <c r="A5" s="2">
        <v>1397</v>
      </c>
      <c r="B5" s="153">
        <v>14029193</v>
      </c>
      <c r="C5" s="153">
        <v>22415785</v>
      </c>
      <c r="D5" s="153">
        <f t="shared" si="0"/>
        <v>36444978</v>
      </c>
      <c r="E5" s="702">
        <v>3551507</v>
      </c>
      <c r="F5" s="153">
        <v>2786698</v>
      </c>
      <c r="G5" s="153">
        <f t="shared" si="1"/>
        <v>6338205</v>
      </c>
      <c r="H5" s="153">
        <f t="shared" si="2"/>
        <v>42783183</v>
      </c>
      <c r="I5" s="69"/>
      <c r="L5" s="150"/>
    </row>
    <row r="6" spans="1:18" ht="21" customHeight="1">
      <c r="A6" s="2">
        <v>1398</v>
      </c>
      <c r="B6" s="703">
        <v>14373260</v>
      </c>
      <c r="C6" s="703">
        <v>22940513</v>
      </c>
      <c r="D6" s="153">
        <f t="shared" si="0"/>
        <v>37313773</v>
      </c>
      <c r="E6" s="703">
        <v>3564264</v>
      </c>
      <c r="F6" s="703">
        <v>2953849</v>
      </c>
      <c r="G6" s="153">
        <f t="shared" si="1"/>
        <v>6518113</v>
      </c>
      <c r="H6" s="153">
        <f>G6+D6</f>
        <v>43831886</v>
      </c>
      <c r="I6" s="69"/>
      <c r="L6" s="150"/>
    </row>
    <row r="7" spans="1:18" ht="21" customHeight="1">
      <c r="A7" s="2">
        <v>1399</v>
      </c>
      <c r="B7" s="703">
        <v>14584801</v>
      </c>
      <c r="C7" s="703">
        <v>22748441</v>
      </c>
      <c r="D7" s="153">
        <f t="shared" si="0"/>
        <v>37333242</v>
      </c>
      <c r="E7" s="703">
        <v>3776135</v>
      </c>
      <c r="F7" s="703">
        <v>2980643</v>
      </c>
      <c r="G7" s="153">
        <f t="shared" si="1"/>
        <v>6756778</v>
      </c>
      <c r="H7" s="153">
        <f t="shared" si="2"/>
        <v>44090020</v>
      </c>
      <c r="I7" s="69"/>
      <c r="L7" s="150"/>
    </row>
    <row r="8" spans="1:18" ht="21" customHeight="1">
      <c r="A8" s="2">
        <v>1400</v>
      </c>
      <c r="B8" s="703">
        <v>15130015</v>
      </c>
      <c r="C8" s="703">
        <v>22732819</v>
      </c>
      <c r="D8" s="153">
        <f t="shared" si="0"/>
        <v>37862834</v>
      </c>
      <c r="E8" s="703">
        <v>4076700</v>
      </c>
      <c r="F8" s="703">
        <v>3123749</v>
      </c>
      <c r="G8" s="153">
        <f t="shared" si="1"/>
        <v>7200449</v>
      </c>
      <c r="H8" s="153">
        <f t="shared" si="2"/>
        <v>45063283</v>
      </c>
      <c r="L8" s="150"/>
    </row>
    <row r="9" spans="1:18" ht="21" customHeight="1">
      <c r="A9" s="2">
        <v>1401</v>
      </c>
      <c r="B9" s="703">
        <v>15557137</v>
      </c>
      <c r="C9" s="703">
        <v>23072009</v>
      </c>
      <c r="D9" s="153">
        <v>38629146</v>
      </c>
      <c r="E9" s="703">
        <v>4387042</v>
      </c>
      <c r="F9" s="703">
        <v>3404365</v>
      </c>
      <c r="G9" s="153">
        <v>7791407</v>
      </c>
      <c r="H9" s="153">
        <v>46420553</v>
      </c>
      <c r="L9" s="150"/>
    </row>
    <row r="10" spans="1:18" ht="21" customHeight="1" thickBot="1">
      <c r="A10" s="2">
        <v>1402</v>
      </c>
      <c r="B10" s="703">
        <f>SUM(B11:B43)</f>
        <v>16305132</v>
      </c>
      <c r="C10" s="703">
        <f>SUM(C11:C43)</f>
        <v>23682021</v>
      </c>
      <c r="D10" s="703">
        <f>SUM(D11:D43)</f>
        <v>39987153</v>
      </c>
      <c r="E10" s="703">
        <f t="shared" ref="E10:G10" si="3">SUM(E11:E43)</f>
        <v>4671644</v>
      </c>
      <c r="F10" s="703">
        <f t="shared" si="3"/>
        <v>3658912</v>
      </c>
      <c r="G10" s="703">
        <f t="shared" si="3"/>
        <v>8330556</v>
      </c>
      <c r="H10" s="703">
        <f>SUM(H11:H43)</f>
        <v>48317709</v>
      </c>
      <c r="L10" s="150"/>
    </row>
    <row r="11" spans="1:18" ht="21" customHeight="1" thickBot="1">
      <c r="A11" s="5" t="s">
        <v>41</v>
      </c>
      <c r="B11" s="132">
        <f>'2'!B10</f>
        <v>789746</v>
      </c>
      <c r="C11" s="540">
        <v>1133390</v>
      </c>
      <c r="D11" s="132">
        <f t="shared" ref="D11:D43" si="4">C11+B11</f>
        <v>1923136</v>
      </c>
      <c r="E11" s="540">
        <v>237499</v>
      </c>
      <c r="F11" s="132">
        <v>180842</v>
      </c>
      <c r="G11" s="540">
        <f>F11+E11</f>
        <v>418341</v>
      </c>
      <c r="H11" s="132">
        <f>G11+D11</f>
        <v>2341477</v>
      </c>
      <c r="J11" s="1" t="s">
        <v>258</v>
      </c>
      <c r="K11" s="1">
        <v>640520</v>
      </c>
      <c r="L11" s="150">
        <v>149228</v>
      </c>
      <c r="M11" s="1">
        <v>789748</v>
      </c>
      <c r="N11" s="1">
        <v>1133390</v>
      </c>
      <c r="O11" s="1">
        <v>142175</v>
      </c>
      <c r="P11" s="1">
        <v>95324</v>
      </c>
      <c r="Q11" s="1">
        <v>237499</v>
      </c>
      <c r="R11" s="1">
        <v>180842</v>
      </c>
    </row>
    <row r="12" spans="1:18" ht="21" customHeight="1" thickBot="1">
      <c r="A12" s="6" t="s">
        <v>42</v>
      </c>
      <c r="B12" s="132">
        <f>'2'!B11</f>
        <v>422226</v>
      </c>
      <c r="C12" s="540">
        <v>712077</v>
      </c>
      <c r="D12" s="132">
        <f t="shared" si="4"/>
        <v>1134303</v>
      </c>
      <c r="E12" s="540">
        <v>107818</v>
      </c>
      <c r="F12" s="132">
        <v>78391</v>
      </c>
      <c r="G12" s="540">
        <f>F12+E12</f>
        <v>186209</v>
      </c>
      <c r="H12" s="132">
        <f>G12+D12</f>
        <v>1320512</v>
      </c>
      <c r="J12" s="1" t="s">
        <v>259</v>
      </c>
      <c r="K12" s="1">
        <v>340276</v>
      </c>
      <c r="L12" s="150">
        <v>81950</v>
      </c>
      <c r="M12" s="1">
        <v>422226</v>
      </c>
      <c r="N12" s="1">
        <v>712077</v>
      </c>
      <c r="O12" s="1">
        <v>62225</v>
      </c>
      <c r="P12" s="1">
        <v>45593</v>
      </c>
      <c r="Q12" s="1">
        <v>107818</v>
      </c>
      <c r="R12" s="1">
        <v>78391</v>
      </c>
    </row>
    <row r="13" spans="1:18" ht="21" customHeight="1" thickBot="1">
      <c r="A13" s="6" t="s">
        <v>43</v>
      </c>
      <c r="B13" s="132">
        <f>'2'!B12</f>
        <v>210605</v>
      </c>
      <c r="C13" s="540">
        <v>335631</v>
      </c>
      <c r="D13" s="132">
        <f t="shared" si="4"/>
        <v>546236</v>
      </c>
      <c r="E13" s="540">
        <v>59995</v>
      </c>
      <c r="F13" s="132">
        <v>44789</v>
      </c>
      <c r="G13" s="540">
        <f>F13+E13</f>
        <v>104784</v>
      </c>
      <c r="H13" s="132">
        <f>G13+D13</f>
        <v>651020</v>
      </c>
      <c r="J13" s="1" t="s">
        <v>13</v>
      </c>
      <c r="K13" s="1">
        <v>174202</v>
      </c>
      <c r="L13" s="150">
        <v>36403</v>
      </c>
      <c r="M13" s="1">
        <v>210605</v>
      </c>
      <c r="N13" s="1">
        <v>335631</v>
      </c>
      <c r="O13" s="1">
        <v>34193</v>
      </c>
      <c r="P13" s="1">
        <v>25802</v>
      </c>
      <c r="Q13" s="1">
        <v>59995</v>
      </c>
      <c r="R13" s="1">
        <v>44789</v>
      </c>
    </row>
    <row r="14" spans="1:18" ht="21" customHeight="1" thickBot="1">
      <c r="A14" s="6" t="s">
        <v>0</v>
      </c>
      <c r="B14" s="132">
        <f>'2'!B13</f>
        <v>1290103</v>
      </c>
      <c r="C14" s="540">
        <v>1791554</v>
      </c>
      <c r="D14" s="132">
        <f t="shared" si="4"/>
        <v>3081657</v>
      </c>
      <c r="E14" s="540">
        <v>414770</v>
      </c>
      <c r="F14" s="132">
        <v>336516</v>
      </c>
      <c r="G14" s="540">
        <f t="shared" ref="G14:G43" si="5">F14+E14</f>
        <v>751286</v>
      </c>
      <c r="H14" s="132">
        <f t="shared" ref="H14:H43" si="6">G14+D14</f>
        <v>3832943</v>
      </c>
      <c r="J14" s="1" t="s">
        <v>14</v>
      </c>
      <c r="K14" s="1">
        <v>1013417</v>
      </c>
      <c r="L14" s="150">
        <v>276686</v>
      </c>
      <c r="M14" s="1">
        <v>1290103</v>
      </c>
      <c r="N14" s="1">
        <v>1791554</v>
      </c>
      <c r="O14" s="1">
        <v>256776</v>
      </c>
      <c r="P14" s="1">
        <v>157994</v>
      </c>
      <c r="Q14" s="1">
        <v>414770</v>
      </c>
      <c r="R14" s="1">
        <v>336516</v>
      </c>
    </row>
    <row r="15" spans="1:18" ht="21" customHeight="1" thickBot="1">
      <c r="A15" s="6" t="s">
        <v>33</v>
      </c>
      <c r="B15" s="132">
        <f>'2'!B14</f>
        <v>559066</v>
      </c>
      <c r="C15" s="540">
        <v>726000</v>
      </c>
      <c r="D15" s="132">
        <f t="shared" si="4"/>
        <v>1285066</v>
      </c>
      <c r="E15" s="540">
        <v>208745</v>
      </c>
      <c r="F15" s="132">
        <v>167607</v>
      </c>
      <c r="G15" s="540">
        <f t="shared" si="5"/>
        <v>376352</v>
      </c>
      <c r="H15" s="132">
        <f t="shared" si="6"/>
        <v>1661418</v>
      </c>
      <c r="J15" s="1" t="s">
        <v>33</v>
      </c>
      <c r="K15" s="1">
        <v>413553</v>
      </c>
      <c r="L15" s="1">
        <v>145513</v>
      </c>
      <c r="M15" s="1">
        <v>559066</v>
      </c>
      <c r="N15" s="1">
        <v>726000</v>
      </c>
      <c r="O15" s="1">
        <v>124165</v>
      </c>
      <c r="P15" s="1">
        <v>84580</v>
      </c>
      <c r="Q15" s="1">
        <v>208745</v>
      </c>
      <c r="R15" s="1">
        <v>167607</v>
      </c>
    </row>
    <row r="16" spans="1:18" ht="21" customHeight="1" thickBot="1">
      <c r="A16" s="6" t="s">
        <v>44</v>
      </c>
      <c r="B16" s="132">
        <f>'2'!B15</f>
        <v>115586</v>
      </c>
      <c r="C16" s="540">
        <v>165028</v>
      </c>
      <c r="D16" s="132">
        <f t="shared" si="4"/>
        <v>280614</v>
      </c>
      <c r="E16" s="540">
        <v>25313</v>
      </c>
      <c r="F16" s="132">
        <v>21763</v>
      </c>
      <c r="G16" s="540">
        <f t="shared" si="5"/>
        <v>47076</v>
      </c>
      <c r="H16" s="132">
        <f t="shared" si="6"/>
        <v>327690</v>
      </c>
      <c r="J16" s="1" t="s">
        <v>15</v>
      </c>
      <c r="K16" s="1">
        <v>91752</v>
      </c>
      <c r="L16" s="150">
        <v>23835</v>
      </c>
      <c r="M16" s="1">
        <v>115587</v>
      </c>
      <c r="N16" s="1">
        <v>165028</v>
      </c>
      <c r="O16" s="1">
        <v>13957</v>
      </c>
      <c r="P16" s="1">
        <v>11356</v>
      </c>
      <c r="Q16" s="1">
        <v>25313</v>
      </c>
      <c r="R16" s="1">
        <v>21763</v>
      </c>
    </row>
    <row r="17" spans="1:18" ht="21" customHeight="1" thickBot="1">
      <c r="A17" s="6" t="s">
        <v>1</v>
      </c>
      <c r="B17" s="132">
        <f>'2'!B16</f>
        <v>352781</v>
      </c>
      <c r="C17" s="540">
        <v>613162</v>
      </c>
      <c r="D17" s="132">
        <f t="shared" si="4"/>
        <v>965943</v>
      </c>
      <c r="E17" s="540">
        <v>50233</v>
      </c>
      <c r="F17" s="132">
        <v>38338</v>
      </c>
      <c r="G17" s="540">
        <f t="shared" si="5"/>
        <v>88571</v>
      </c>
      <c r="H17" s="132">
        <f t="shared" si="6"/>
        <v>1054514</v>
      </c>
      <c r="J17" s="1" t="s">
        <v>16</v>
      </c>
      <c r="K17" s="1">
        <v>308511</v>
      </c>
      <c r="L17" s="150">
        <v>44270</v>
      </c>
      <c r="M17" s="1">
        <v>352781</v>
      </c>
      <c r="N17" s="1">
        <v>613162</v>
      </c>
      <c r="O17" s="1">
        <v>27325</v>
      </c>
      <c r="P17" s="1">
        <v>22908</v>
      </c>
      <c r="Q17" s="1">
        <v>50233</v>
      </c>
      <c r="R17" s="1">
        <v>38338</v>
      </c>
    </row>
    <row r="18" spans="1:18" ht="21" customHeight="1" thickBot="1">
      <c r="A18" s="6" t="s">
        <v>45</v>
      </c>
      <c r="B18" s="132">
        <f>'2'!B17</f>
        <v>168276</v>
      </c>
      <c r="C18" s="540">
        <v>263504</v>
      </c>
      <c r="D18" s="132">
        <f t="shared" si="4"/>
        <v>431780</v>
      </c>
      <c r="E18" s="540">
        <v>52105</v>
      </c>
      <c r="F18" s="132">
        <v>37276</v>
      </c>
      <c r="G18" s="540">
        <f t="shared" si="5"/>
        <v>89381</v>
      </c>
      <c r="H18" s="132">
        <f t="shared" si="6"/>
        <v>521161</v>
      </c>
      <c r="J18" s="1" t="s">
        <v>213</v>
      </c>
      <c r="K18" s="1">
        <v>128155</v>
      </c>
      <c r="L18" s="150">
        <v>40121</v>
      </c>
      <c r="M18" s="1">
        <v>168276</v>
      </c>
      <c r="N18" s="1">
        <v>263504</v>
      </c>
      <c r="O18" s="1">
        <v>28650</v>
      </c>
      <c r="P18" s="1">
        <v>23455</v>
      </c>
      <c r="Q18" s="1">
        <v>52105</v>
      </c>
      <c r="R18" s="1">
        <v>37276</v>
      </c>
    </row>
    <row r="19" spans="1:18" ht="21" customHeight="1" thickBot="1">
      <c r="A19" s="6" t="s">
        <v>46</v>
      </c>
      <c r="B19" s="132">
        <f>'2'!B18</f>
        <v>137812</v>
      </c>
      <c r="C19" s="540">
        <v>236526</v>
      </c>
      <c r="D19" s="132">
        <f t="shared" si="4"/>
        <v>374338</v>
      </c>
      <c r="E19" s="540">
        <v>30669</v>
      </c>
      <c r="F19" s="132">
        <v>28462</v>
      </c>
      <c r="G19" s="540">
        <f t="shared" si="5"/>
        <v>59131</v>
      </c>
      <c r="H19" s="132">
        <f t="shared" si="6"/>
        <v>433469</v>
      </c>
      <c r="J19" s="1" t="s">
        <v>214</v>
      </c>
      <c r="K19" s="1">
        <v>112195</v>
      </c>
      <c r="L19" s="1">
        <v>25617</v>
      </c>
      <c r="M19" s="1">
        <v>137812</v>
      </c>
      <c r="N19" s="1">
        <v>236526</v>
      </c>
      <c r="O19" s="1">
        <v>19166</v>
      </c>
      <c r="P19" s="1">
        <v>11503</v>
      </c>
      <c r="Q19" s="1">
        <v>30669</v>
      </c>
      <c r="R19" s="1">
        <v>28462</v>
      </c>
    </row>
    <row r="20" spans="1:18" ht="21" customHeight="1" thickBot="1">
      <c r="A20" s="6" t="s">
        <v>47</v>
      </c>
      <c r="B20" s="132">
        <f>'2'!B19</f>
        <v>1038009</v>
      </c>
      <c r="C20" s="540">
        <v>1645607</v>
      </c>
      <c r="D20" s="132">
        <f t="shared" si="4"/>
        <v>2683616</v>
      </c>
      <c r="E20" s="540">
        <v>284111</v>
      </c>
      <c r="F20" s="132">
        <v>225281</v>
      </c>
      <c r="G20" s="540">
        <f t="shared" si="5"/>
        <v>509392</v>
      </c>
      <c r="H20" s="132">
        <f t="shared" si="6"/>
        <v>3193008</v>
      </c>
      <c r="J20" s="1" t="s">
        <v>215</v>
      </c>
      <c r="K20" s="1">
        <v>806170</v>
      </c>
      <c r="L20" s="150">
        <v>231825</v>
      </c>
      <c r="M20" s="1">
        <v>1037995</v>
      </c>
      <c r="N20" s="1">
        <v>1645607</v>
      </c>
      <c r="O20" s="1">
        <v>164662</v>
      </c>
      <c r="P20" s="1">
        <v>119449</v>
      </c>
      <c r="Q20" s="1">
        <v>284111</v>
      </c>
      <c r="R20" s="1">
        <v>225281</v>
      </c>
    </row>
    <row r="21" spans="1:18" ht="21" customHeight="1" thickBot="1">
      <c r="A21" s="6" t="s">
        <v>28</v>
      </c>
      <c r="B21" s="132">
        <f>'2'!B20</f>
        <v>113683</v>
      </c>
      <c r="C21" s="540">
        <v>192481</v>
      </c>
      <c r="D21" s="132">
        <f t="shared" si="4"/>
        <v>306164</v>
      </c>
      <c r="E21" s="540">
        <v>30002</v>
      </c>
      <c r="F21" s="132">
        <v>26049</v>
      </c>
      <c r="G21" s="540">
        <f t="shared" si="5"/>
        <v>56051</v>
      </c>
      <c r="H21" s="132">
        <f t="shared" si="6"/>
        <v>362215</v>
      </c>
      <c r="J21" s="1" t="s">
        <v>216</v>
      </c>
      <c r="K21" s="1">
        <v>86226</v>
      </c>
      <c r="L21" s="1">
        <v>27457</v>
      </c>
      <c r="M21" s="1">
        <v>113683</v>
      </c>
      <c r="N21" s="1">
        <v>192481</v>
      </c>
      <c r="O21" s="1">
        <v>17310</v>
      </c>
      <c r="P21" s="1">
        <v>12692</v>
      </c>
      <c r="Q21" s="1">
        <v>30002</v>
      </c>
      <c r="R21" s="1">
        <v>26049</v>
      </c>
    </row>
    <row r="22" spans="1:18" ht="21" customHeight="1" thickBot="1">
      <c r="A22" s="6" t="s">
        <v>2</v>
      </c>
      <c r="B22" s="132">
        <f>'2'!B21</f>
        <v>952358</v>
      </c>
      <c r="C22" s="540">
        <v>1734743</v>
      </c>
      <c r="D22" s="132">
        <f t="shared" si="4"/>
        <v>2687101</v>
      </c>
      <c r="E22" s="540">
        <v>299200</v>
      </c>
      <c r="F22" s="132">
        <v>238390</v>
      </c>
      <c r="G22" s="540">
        <f t="shared" si="5"/>
        <v>537590</v>
      </c>
      <c r="H22" s="132">
        <f t="shared" si="6"/>
        <v>3224691</v>
      </c>
      <c r="J22" s="1" t="s">
        <v>17</v>
      </c>
      <c r="K22" s="1">
        <v>809379</v>
      </c>
      <c r="L22" s="150">
        <v>142979</v>
      </c>
      <c r="M22" s="1">
        <v>952358</v>
      </c>
      <c r="N22" s="1">
        <v>1734743</v>
      </c>
      <c r="O22" s="1">
        <v>158826</v>
      </c>
      <c r="P22" s="1">
        <v>140374</v>
      </c>
      <c r="Q22" s="1">
        <v>299200</v>
      </c>
      <c r="R22" s="1">
        <v>238390</v>
      </c>
    </row>
    <row r="23" spans="1:18" ht="21" customHeight="1" thickBot="1">
      <c r="A23" s="6" t="s">
        <v>3</v>
      </c>
      <c r="B23" s="132">
        <f>'2'!B22</f>
        <v>214304</v>
      </c>
      <c r="C23" s="540">
        <v>287845</v>
      </c>
      <c r="D23" s="132">
        <f t="shared" si="4"/>
        <v>502149</v>
      </c>
      <c r="E23" s="540">
        <v>59073</v>
      </c>
      <c r="F23" s="132">
        <v>53116</v>
      </c>
      <c r="G23" s="540">
        <f t="shared" si="5"/>
        <v>112189</v>
      </c>
      <c r="H23" s="132">
        <f t="shared" si="6"/>
        <v>614338</v>
      </c>
      <c r="J23" s="1" t="s">
        <v>18</v>
      </c>
      <c r="K23" s="1">
        <v>167624</v>
      </c>
      <c r="L23" s="150">
        <v>46680</v>
      </c>
      <c r="M23" s="1">
        <v>214304</v>
      </c>
      <c r="N23" s="1">
        <v>287845</v>
      </c>
      <c r="O23" s="1">
        <v>36966</v>
      </c>
      <c r="P23" s="1">
        <v>22107</v>
      </c>
      <c r="Q23" s="1">
        <v>59073</v>
      </c>
      <c r="R23" s="1">
        <v>53116</v>
      </c>
    </row>
    <row r="24" spans="1:18" ht="21" customHeight="1" thickBot="1">
      <c r="A24" s="6" t="s">
        <v>4</v>
      </c>
      <c r="B24" s="132">
        <f>'2'!B23</f>
        <v>188019</v>
      </c>
      <c r="C24" s="540">
        <v>259412</v>
      </c>
      <c r="D24" s="132">
        <f t="shared" si="4"/>
        <v>447431</v>
      </c>
      <c r="E24" s="540">
        <v>54863</v>
      </c>
      <c r="F24" s="132">
        <v>44586</v>
      </c>
      <c r="G24" s="540">
        <f t="shared" si="5"/>
        <v>99449</v>
      </c>
      <c r="H24" s="132">
        <f t="shared" si="6"/>
        <v>546880</v>
      </c>
      <c r="J24" s="1" t="s">
        <v>19</v>
      </c>
      <c r="K24" s="1">
        <v>145392</v>
      </c>
      <c r="L24" s="150">
        <v>42627</v>
      </c>
      <c r="M24" s="1">
        <v>188019</v>
      </c>
      <c r="N24" s="1">
        <v>259412</v>
      </c>
      <c r="O24" s="1">
        <v>33484</v>
      </c>
      <c r="P24" s="1">
        <v>21379</v>
      </c>
      <c r="Q24" s="1">
        <v>54863</v>
      </c>
      <c r="R24" s="1">
        <v>44586</v>
      </c>
    </row>
    <row r="25" spans="1:18" ht="21" customHeight="1" thickBot="1">
      <c r="A25" s="6" t="s">
        <v>48</v>
      </c>
      <c r="B25" s="132">
        <f>'2'!B24</f>
        <v>239994</v>
      </c>
      <c r="C25" s="540">
        <v>512282</v>
      </c>
      <c r="D25" s="132">
        <f t="shared" si="4"/>
        <v>752276</v>
      </c>
      <c r="E25" s="540">
        <v>55244</v>
      </c>
      <c r="F25" s="132">
        <v>49415</v>
      </c>
      <c r="G25" s="540">
        <f t="shared" si="5"/>
        <v>104659</v>
      </c>
      <c r="H25" s="132">
        <f t="shared" si="6"/>
        <v>856935</v>
      </c>
      <c r="J25" s="1" t="s">
        <v>217</v>
      </c>
      <c r="K25" s="1">
        <v>187516</v>
      </c>
      <c r="L25" s="150">
        <v>52478</v>
      </c>
      <c r="M25" s="1">
        <v>239994</v>
      </c>
      <c r="N25" s="1">
        <v>512282</v>
      </c>
      <c r="O25" s="1">
        <v>28986</v>
      </c>
      <c r="P25" s="1">
        <v>26258</v>
      </c>
      <c r="Q25" s="1">
        <v>55244</v>
      </c>
      <c r="R25" s="1">
        <v>49415</v>
      </c>
    </row>
    <row r="26" spans="1:18" ht="21" customHeight="1" thickBot="1">
      <c r="A26" s="6" t="s">
        <v>49</v>
      </c>
      <c r="B26" s="132">
        <f>'2'!B25</f>
        <v>1476510</v>
      </c>
      <c r="C26" s="540">
        <v>1775375</v>
      </c>
      <c r="D26" s="132">
        <f t="shared" si="4"/>
        <v>3251885</v>
      </c>
      <c r="E26" s="540">
        <v>406738</v>
      </c>
      <c r="F26" s="132">
        <v>284956</v>
      </c>
      <c r="G26" s="540">
        <f t="shared" si="5"/>
        <v>691694</v>
      </c>
      <c r="H26" s="132">
        <f t="shared" si="6"/>
        <v>3943579</v>
      </c>
      <c r="J26" s="1" t="s">
        <v>124</v>
      </c>
      <c r="K26" s="1">
        <v>1077175</v>
      </c>
      <c r="L26" s="1">
        <v>399335</v>
      </c>
      <c r="M26" s="1">
        <v>1476510</v>
      </c>
      <c r="N26" s="1">
        <v>1775375</v>
      </c>
      <c r="O26" s="1">
        <v>228783</v>
      </c>
      <c r="P26" s="1">
        <v>177955</v>
      </c>
      <c r="Q26" s="1">
        <v>406738</v>
      </c>
      <c r="R26" s="1">
        <v>284956</v>
      </c>
    </row>
    <row r="27" spans="1:18" ht="21" customHeight="1" thickBot="1">
      <c r="A27" s="6" t="s">
        <v>50</v>
      </c>
      <c r="B27" s="132">
        <f>'2'!B26</f>
        <v>754092</v>
      </c>
      <c r="C27" s="540">
        <v>1152802</v>
      </c>
      <c r="D27" s="132">
        <f t="shared" si="4"/>
        <v>1906894</v>
      </c>
      <c r="E27" s="540">
        <v>240621</v>
      </c>
      <c r="F27" s="132">
        <v>190959</v>
      </c>
      <c r="G27" s="540">
        <f t="shared" si="5"/>
        <v>431580</v>
      </c>
      <c r="H27" s="132">
        <f t="shared" si="6"/>
        <v>2338474</v>
      </c>
      <c r="J27" s="1" t="s">
        <v>218</v>
      </c>
      <c r="K27" s="1">
        <v>602754</v>
      </c>
      <c r="L27" s="150">
        <v>151338</v>
      </c>
      <c r="M27" s="1">
        <v>754092</v>
      </c>
      <c r="N27" s="1">
        <v>1152802</v>
      </c>
      <c r="O27" s="1">
        <v>145111</v>
      </c>
      <c r="P27" s="1">
        <v>95510</v>
      </c>
      <c r="Q27" s="1">
        <v>240621</v>
      </c>
      <c r="R27" s="1">
        <v>190959</v>
      </c>
    </row>
    <row r="28" spans="1:18" ht="21" customHeight="1" thickBot="1">
      <c r="A28" s="6" t="s">
        <v>51</v>
      </c>
      <c r="B28" s="132">
        <f>'2'!B27</f>
        <v>1601968</v>
      </c>
      <c r="C28" s="540">
        <v>1815764</v>
      </c>
      <c r="D28" s="132">
        <f t="shared" si="4"/>
        <v>3417732</v>
      </c>
      <c r="E28" s="540">
        <v>385349</v>
      </c>
      <c r="F28" s="132">
        <v>277170</v>
      </c>
      <c r="G28" s="540">
        <f t="shared" si="5"/>
        <v>662519</v>
      </c>
      <c r="H28" s="132">
        <f t="shared" si="6"/>
        <v>4080251</v>
      </c>
      <c r="J28" s="1" t="s">
        <v>126</v>
      </c>
      <c r="K28" s="1">
        <v>1150646</v>
      </c>
      <c r="L28" s="1">
        <v>451322</v>
      </c>
      <c r="M28" s="1">
        <v>1601968</v>
      </c>
      <c r="N28" s="1">
        <v>1815764</v>
      </c>
      <c r="O28" s="1">
        <v>218875</v>
      </c>
      <c r="P28" s="1">
        <v>166474</v>
      </c>
      <c r="Q28" s="1">
        <v>385349</v>
      </c>
      <c r="R28" s="1">
        <v>277170</v>
      </c>
    </row>
    <row r="29" spans="1:18" ht="21" customHeight="1" thickBot="1">
      <c r="A29" s="6" t="s">
        <v>5</v>
      </c>
      <c r="B29" s="132">
        <f>'2'!B28</f>
        <v>853013</v>
      </c>
      <c r="C29" s="540">
        <v>1184378</v>
      </c>
      <c r="D29" s="132">
        <f t="shared" si="4"/>
        <v>2037391</v>
      </c>
      <c r="E29" s="540">
        <v>256118</v>
      </c>
      <c r="F29" s="132">
        <v>198338</v>
      </c>
      <c r="G29" s="540">
        <f t="shared" si="5"/>
        <v>454456</v>
      </c>
      <c r="H29" s="132">
        <f t="shared" si="6"/>
        <v>2491847</v>
      </c>
      <c r="J29" s="1" t="s">
        <v>20</v>
      </c>
      <c r="K29" s="1">
        <v>651740</v>
      </c>
      <c r="L29" s="150">
        <v>201273</v>
      </c>
      <c r="M29" s="1">
        <v>853013</v>
      </c>
      <c r="N29" s="1">
        <v>1184378</v>
      </c>
      <c r="O29" s="1">
        <v>144569</v>
      </c>
      <c r="P29" s="1">
        <v>111549</v>
      </c>
      <c r="Q29" s="1">
        <v>256118</v>
      </c>
      <c r="R29" s="1">
        <v>198338</v>
      </c>
    </row>
    <row r="30" spans="1:18" ht="21" customHeight="1" thickBot="1">
      <c r="A30" s="6" t="s">
        <v>52</v>
      </c>
      <c r="B30" s="132">
        <f>'2'!B29</f>
        <v>287724</v>
      </c>
      <c r="C30" s="540">
        <v>425582</v>
      </c>
      <c r="D30" s="132">
        <f t="shared" si="4"/>
        <v>713306</v>
      </c>
      <c r="E30" s="540">
        <v>102482</v>
      </c>
      <c r="F30" s="132">
        <v>94414</v>
      </c>
      <c r="G30" s="540">
        <f t="shared" si="5"/>
        <v>196896</v>
      </c>
      <c r="H30" s="132">
        <f t="shared" si="6"/>
        <v>910202</v>
      </c>
      <c r="J30" s="1" t="s">
        <v>21</v>
      </c>
      <c r="K30" s="1">
        <v>229896</v>
      </c>
      <c r="L30" s="150">
        <v>57828</v>
      </c>
      <c r="M30" s="1">
        <v>287724</v>
      </c>
      <c r="N30" s="1">
        <v>425582</v>
      </c>
      <c r="O30" s="1">
        <v>66914</v>
      </c>
      <c r="P30" s="1">
        <v>35568</v>
      </c>
      <c r="Q30" s="1">
        <v>102482</v>
      </c>
      <c r="R30" s="1">
        <v>94414</v>
      </c>
    </row>
    <row r="31" spans="1:18" ht="21" customHeight="1" thickBot="1">
      <c r="A31" s="6" t="s">
        <v>6</v>
      </c>
      <c r="B31" s="132">
        <f>'2'!B30</f>
        <v>260479</v>
      </c>
      <c r="C31" s="540">
        <v>470004</v>
      </c>
      <c r="D31" s="132">
        <f t="shared" si="4"/>
        <v>730483</v>
      </c>
      <c r="E31" s="540">
        <v>64588</v>
      </c>
      <c r="F31" s="132">
        <v>51632</v>
      </c>
      <c r="G31" s="540">
        <f t="shared" si="5"/>
        <v>116220</v>
      </c>
      <c r="H31" s="132">
        <f t="shared" si="6"/>
        <v>846703</v>
      </c>
      <c r="J31" s="1" t="s">
        <v>22</v>
      </c>
      <c r="K31" s="69">
        <v>218516</v>
      </c>
      <c r="L31" s="150">
        <v>41963</v>
      </c>
      <c r="M31" s="1">
        <v>260479</v>
      </c>
      <c r="N31" s="1">
        <v>470004</v>
      </c>
      <c r="O31" s="1">
        <v>38080</v>
      </c>
      <c r="P31" s="1">
        <v>26508</v>
      </c>
      <c r="Q31" s="1">
        <v>64588</v>
      </c>
      <c r="R31" s="1">
        <v>51632</v>
      </c>
    </row>
    <row r="32" spans="1:18" ht="21" customHeight="1" thickBot="1">
      <c r="A32" s="6" t="s">
        <v>53</v>
      </c>
      <c r="B32" s="132">
        <f>'2'!B31</f>
        <v>229188</v>
      </c>
      <c r="C32" s="540">
        <v>348927</v>
      </c>
      <c r="D32" s="132">
        <f t="shared" si="4"/>
        <v>578115</v>
      </c>
      <c r="E32" s="540">
        <v>64624</v>
      </c>
      <c r="F32" s="132">
        <v>48750</v>
      </c>
      <c r="G32" s="540">
        <f t="shared" si="5"/>
        <v>113374</v>
      </c>
      <c r="H32" s="132">
        <f t="shared" si="6"/>
        <v>691489</v>
      </c>
      <c r="J32" s="1" t="s">
        <v>128</v>
      </c>
      <c r="K32" s="1">
        <v>179059</v>
      </c>
      <c r="L32" s="150">
        <v>50129</v>
      </c>
      <c r="M32" s="1">
        <v>229188</v>
      </c>
      <c r="N32" s="1">
        <v>348927</v>
      </c>
      <c r="O32" s="1">
        <v>35783</v>
      </c>
      <c r="P32" s="1">
        <v>28841</v>
      </c>
      <c r="Q32" s="1">
        <v>64624</v>
      </c>
      <c r="R32" s="1">
        <v>48750</v>
      </c>
    </row>
    <row r="33" spans="1:18" ht="21" customHeight="1" thickBot="1">
      <c r="A33" s="6" t="s">
        <v>54</v>
      </c>
      <c r="B33" s="132">
        <f>'2'!B32</f>
        <v>579033</v>
      </c>
      <c r="C33" s="540">
        <v>887685</v>
      </c>
      <c r="D33" s="132">
        <f t="shared" si="4"/>
        <v>1466718</v>
      </c>
      <c r="E33" s="540">
        <v>139927</v>
      </c>
      <c r="F33" s="132">
        <v>104498</v>
      </c>
      <c r="G33" s="540">
        <f t="shared" si="5"/>
        <v>244425</v>
      </c>
      <c r="H33" s="132">
        <f t="shared" si="6"/>
        <v>1711143</v>
      </c>
      <c r="J33" s="1" t="s">
        <v>129</v>
      </c>
      <c r="K33" s="1">
        <v>454330</v>
      </c>
      <c r="L33" s="150">
        <v>124703</v>
      </c>
      <c r="M33" s="1">
        <v>579033</v>
      </c>
      <c r="N33" s="1">
        <v>887685</v>
      </c>
      <c r="O33" s="1">
        <v>76009</v>
      </c>
      <c r="P33" s="1">
        <v>63918</v>
      </c>
      <c r="Q33" s="1">
        <v>139927</v>
      </c>
      <c r="R33" s="1">
        <v>104498</v>
      </c>
    </row>
    <row r="34" spans="1:18" ht="21" customHeight="1" thickBot="1">
      <c r="A34" s="6" t="s">
        <v>55</v>
      </c>
      <c r="B34" s="132">
        <f>'2'!B33</f>
        <v>270908</v>
      </c>
      <c r="C34" s="540">
        <v>389736</v>
      </c>
      <c r="D34" s="132">
        <f t="shared" si="4"/>
        <v>660644</v>
      </c>
      <c r="E34" s="540">
        <v>87464</v>
      </c>
      <c r="F34" s="132">
        <v>66324</v>
      </c>
      <c r="G34" s="540">
        <f t="shared" si="5"/>
        <v>153788</v>
      </c>
      <c r="H34" s="132">
        <f t="shared" si="6"/>
        <v>814432</v>
      </c>
      <c r="J34" s="1" t="s">
        <v>130</v>
      </c>
      <c r="K34" s="1">
        <v>215250</v>
      </c>
      <c r="L34" s="150">
        <v>55658</v>
      </c>
      <c r="M34" s="1">
        <v>270908</v>
      </c>
      <c r="N34" s="1">
        <v>389736</v>
      </c>
      <c r="O34" s="1">
        <v>47136</v>
      </c>
      <c r="P34" s="1">
        <v>40328</v>
      </c>
      <c r="Q34" s="1">
        <v>87464</v>
      </c>
      <c r="R34" s="1">
        <v>66324</v>
      </c>
    </row>
    <row r="35" spans="1:18" ht="21" customHeight="1" thickBot="1">
      <c r="A35" s="6" t="s">
        <v>56</v>
      </c>
      <c r="B35" s="132">
        <f>'2'!B34</f>
        <v>108410</v>
      </c>
      <c r="C35" s="540">
        <v>187882</v>
      </c>
      <c r="D35" s="132">
        <f t="shared" si="4"/>
        <v>296292</v>
      </c>
      <c r="E35" s="540">
        <v>24120</v>
      </c>
      <c r="F35" s="132">
        <v>19511</v>
      </c>
      <c r="G35" s="540">
        <f t="shared" si="5"/>
        <v>43631</v>
      </c>
      <c r="H35" s="132">
        <f t="shared" si="6"/>
        <v>339923</v>
      </c>
      <c r="J35" s="1" t="s">
        <v>457</v>
      </c>
      <c r="K35" s="1">
        <v>87470</v>
      </c>
      <c r="L35" s="150">
        <v>20940</v>
      </c>
      <c r="M35" s="1">
        <v>108410</v>
      </c>
      <c r="N35" s="1">
        <v>187882</v>
      </c>
      <c r="O35" s="1">
        <v>12824</v>
      </c>
      <c r="P35" s="1">
        <v>11296</v>
      </c>
      <c r="Q35" s="1">
        <v>24120</v>
      </c>
      <c r="R35" s="1">
        <v>19511</v>
      </c>
    </row>
    <row r="36" spans="1:18" ht="21" customHeight="1" thickBot="1">
      <c r="A36" s="6" t="s">
        <v>7</v>
      </c>
      <c r="B36" s="132">
        <f>'2'!B35</f>
        <v>292008</v>
      </c>
      <c r="C36" s="540">
        <v>462155</v>
      </c>
      <c r="D36" s="132">
        <f t="shared" si="4"/>
        <v>754163</v>
      </c>
      <c r="E36" s="540">
        <v>74177</v>
      </c>
      <c r="F36" s="132">
        <v>51063</v>
      </c>
      <c r="G36" s="540">
        <f t="shared" si="5"/>
        <v>125240</v>
      </c>
      <c r="H36" s="132">
        <f t="shared" si="6"/>
        <v>879403</v>
      </c>
      <c r="J36" s="1" t="s">
        <v>131</v>
      </c>
      <c r="K36" s="1">
        <v>223293</v>
      </c>
      <c r="L36" s="150">
        <v>68715</v>
      </c>
      <c r="M36" s="1">
        <v>292008</v>
      </c>
      <c r="N36" s="1">
        <v>462155</v>
      </c>
      <c r="O36" s="1">
        <v>41199</v>
      </c>
      <c r="P36" s="1">
        <v>32978</v>
      </c>
      <c r="Q36" s="1">
        <v>74177</v>
      </c>
      <c r="R36" s="1">
        <v>51063</v>
      </c>
    </row>
    <row r="37" spans="1:18" ht="21" customHeight="1" thickBot="1">
      <c r="A37" s="6" t="s">
        <v>57</v>
      </c>
      <c r="B37" s="132">
        <f>'2'!B36</f>
        <v>497659</v>
      </c>
      <c r="C37" s="540">
        <v>558751</v>
      </c>
      <c r="D37" s="132">
        <f t="shared" si="4"/>
        <v>1056410</v>
      </c>
      <c r="E37" s="540">
        <v>189406</v>
      </c>
      <c r="F37" s="132">
        <v>137621</v>
      </c>
      <c r="G37" s="540">
        <f t="shared" si="5"/>
        <v>327027</v>
      </c>
      <c r="H37" s="132">
        <f t="shared" si="6"/>
        <v>1383437</v>
      </c>
      <c r="J37" s="1" t="s">
        <v>23</v>
      </c>
      <c r="K37" s="1">
        <v>358353</v>
      </c>
      <c r="L37" s="150">
        <v>139307</v>
      </c>
      <c r="M37" s="1">
        <v>497660</v>
      </c>
      <c r="N37" s="1">
        <v>558751</v>
      </c>
      <c r="O37" s="1">
        <v>110474</v>
      </c>
      <c r="P37" s="1">
        <v>78932</v>
      </c>
      <c r="Q37" s="1">
        <v>189406</v>
      </c>
      <c r="R37" s="1">
        <v>137621</v>
      </c>
    </row>
    <row r="38" spans="1:18" ht="21" customHeight="1" thickBot="1">
      <c r="A38" s="6" t="s">
        <v>8</v>
      </c>
      <c r="B38" s="132">
        <f>'2'!B37</f>
        <v>239892</v>
      </c>
      <c r="C38" s="540">
        <v>387481</v>
      </c>
      <c r="D38" s="132">
        <f t="shared" si="4"/>
        <v>627373</v>
      </c>
      <c r="E38" s="540">
        <v>89490</v>
      </c>
      <c r="F38" s="132">
        <v>74350</v>
      </c>
      <c r="G38" s="540">
        <f t="shared" si="5"/>
        <v>163840</v>
      </c>
      <c r="H38" s="132">
        <f t="shared" si="6"/>
        <v>791213</v>
      </c>
      <c r="J38" s="1" t="s">
        <v>24</v>
      </c>
      <c r="K38" s="1">
        <v>188400</v>
      </c>
      <c r="L38" s="150">
        <v>51492</v>
      </c>
      <c r="M38" s="1">
        <v>239892</v>
      </c>
      <c r="N38" s="1">
        <v>387481</v>
      </c>
      <c r="O38" s="1">
        <v>50499</v>
      </c>
      <c r="P38" s="1">
        <v>38991</v>
      </c>
      <c r="Q38" s="1">
        <v>89490</v>
      </c>
      <c r="R38" s="1">
        <v>74350</v>
      </c>
    </row>
    <row r="39" spans="1:18" ht="21" customHeight="1" thickBot="1">
      <c r="A39" s="6" t="s">
        <v>9</v>
      </c>
      <c r="B39" s="132">
        <f>'2'!B38</f>
        <v>702852</v>
      </c>
      <c r="C39" s="540">
        <v>943620</v>
      </c>
      <c r="D39" s="132">
        <f t="shared" si="4"/>
        <v>1646472</v>
      </c>
      <c r="E39" s="540">
        <v>220976</v>
      </c>
      <c r="F39" s="132">
        <v>171436</v>
      </c>
      <c r="G39" s="540">
        <f t="shared" si="5"/>
        <v>392412</v>
      </c>
      <c r="H39" s="132">
        <f t="shared" si="6"/>
        <v>2038884</v>
      </c>
      <c r="J39" s="1" t="s">
        <v>25</v>
      </c>
      <c r="K39" s="1">
        <v>540243</v>
      </c>
      <c r="L39" s="150">
        <v>162609</v>
      </c>
      <c r="M39" s="1">
        <v>702852</v>
      </c>
      <c r="N39" s="1">
        <v>943620</v>
      </c>
      <c r="O39" s="1">
        <v>134091</v>
      </c>
      <c r="P39" s="1">
        <v>86885</v>
      </c>
      <c r="Q39" s="1">
        <v>220976</v>
      </c>
      <c r="R39" s="1">
        <v>171436</v>
      </c>
    </row>
    <row r="40" spans="1:18" ht="21" customHeight="1" thickBot="1">
      <c r="A40" s="6" t="s">
        <v>58</v>
      </c>
      <c r="B40" s="132">
        <f>'2'!B39</f>
        <v>358893</v>
      </c>
      <c r="C40" s="540">
        <v>501009</v>
      </c>
      <c r="D40" s="132">
        <f t="shared" si="4"/>
        <v>859902</v>
      </c>
      <c r="E40" s="540">
        <v>110788</v>
      </c>
      <c r="F40" s="132">
        <v>103642</v>
      </c>
      <c r="G40" s="540">
        <f t="shared" si="5"/>
        <v>214430</v>
      </c>
      <c r="H40" s="132">
        <f t="shared" si="6"/>
        <v>1074332</v>
      </c>
      <c r="J40" s="1" t="s">
        <v>266</v>
      </c>
      <c r="K40" s="1">
        <v>286346</v>
      </c>
      <c r="L40" s="150">
        <v>72547</v>
      </c>
      <c r="M40" s="1">
        <v>358893</v>
      </c>
      <c r="N40" s="1">
        <v>501009</v>
      </c>
      <c r="O40" s="1">
        <v>71462</v>
      </c>
      <c r="P40" s="1">
        <v>39326</v>
      </c>
      <c r="Q40" s="1">
        <v>110788</v>
      </c>
      <c r="R40" s="1">
        <v>103642</v>
      </c>
    </row>
    <row r="41" spans="1:18" ht="21" customHeight="1" thickBot="1">
      <c r="A41" s="6" t="s">
        <v>10</v>
      </c>
      <c r="B41" s="132">
        <f>'2'!B40</f>
        <v>359787</v>
      </c>
      <c r="C41" s="540">
        <v>596007</v>
      </c>
      <c r="D41" s="132">
        <f t="shared" si="4"/>
        <v>955794</v>
      </c>
      <c r="E41" s="540">
        <v>61025</v>
      </c>
      <c r="F41" s="132">
        <v>52241</v>
      </c>
      <c r="G41" s="540">
        <f t="shared" si="5"/>
        <v>113266</v>
      </c>
      <c r="H41" s="132">
        <f t="shared" si="6"/>
        <v>1069060</v>
      </c>
      <c r="J41" s="1" t="s">
        <v>26</v>
      </c>
      <c r="K41" s="1">
        <v>295367</v>
      </c>
      <c r="L41" s="150">
        <v>64421</v>
      </c>
      <c r="M41" s="1">
        <v>359788</v>
      </c>
      <c r="N41" s="1">
        <v>596007</v>
      </c>
      <c r="O41" s="1">
        <v>34178</v>
      </c>
      <c r="P41" s="1">
        <v>26847</v>
      </c>
      <c r="Q41" s="1">
        <v>61025</v>
      </c>
      <c r="R41" s="1">
        <v>52241</v>
      </c>
    </row>
    <row r="42" spans="1:18" ht="21" customHeight="1" thickBot="1">
      <c r="A42" s="6" t="s">
        <v>11</v>
      </c>
      <c r="B42" s="132">
        <f>'2'!B41</f>
        <v>271478</v>
      </c>
      <c r="C42" s="540">
        <v>407154</v>
      </c>
      <c r="D42" s="132">
        <f t="shared" si="4"/>
        <v>678632</v>
      </c>
      <c r="E42" s="540">
        <v>87278</v>
      </c>
      <c r="F42" s="132">
        <v>64431</v>
      </c>
      <c r="G42" s="540">
        <f t="shared" si="5"/>
        <v>151709</v>
      </c>
      <c r="H42" s="132">
        <f t="shared" si="6"/>
        <v>830341</v>
      </c>
      <c r="J42" s="1" t="s">
        <v>27</v>
      </c>
      <c r="K42" s="1">
        <v>215715</v>
      </c>
      <c r="L42" s="150">
        <v>55763</v>
      </c>
      <c r="M42" s="1">
        <v>271478</v>
      </c>
      <c r="N42" s="1">
        <v>407154</v>
      </c>
      <c r="O42" s="1">
        <v>49460</v>
      </c>
      <c r="P42" s="1">
        <v>37818</v>
      </c>
      <c r="Q42" s="1">
        <v>87278</v>
      </c>
      <c r="R42" s="1">
        <v>64431</v>
      </c>
    </row>
    <row r="43" spans="1:18" ht="21" customHeight="1" thickBot="1">
      <c r="A43" s="6" t="s">
        <v>59</v>
      </c>
      <c r="B43" s="132">
        <f>'2'!B42</f>
        <v>368670</v>
      </c>
      <c r="C43" s="540">
        <v>578467</v>
      </c>
      <c r="D43" s="132">
        <f t="shared" si="4"/>
        <v>947137</v>
      </c>
      <c r="E43" s="540">
        <v>96833</v>
      </c>
      <c r="F43" s="132">
        <v>96755</v>
      </c>
      <c r="G43" s="540">
        <f t="shared" si="5"/>
        <v>193588</v>
      </c>
      <c r="H43" s="132">
        <f t="shared" si="6"/>
        <v>1140725</v>
      </c>
      <c r="J43" s="1" t="s">
        <v>12</v>
      </c>
      <c r="K43" s="1">
        <v>291987</v>
      </c>
      <c r="L43" s="150">
        <v>76683</v>
      </c>
      <c r="M43" s="1">
        <v>368670</v>
      </c>
      <c r="N43" s="1">
        <v>578467</v>
      </c>
      <c r="O43" s="1">
        <v>65724</v>
      </c>
      <c r="P43" s="1">
        <v>31109</v>
      </c>
      <c r="Q43" s="1">
        <v>96833</v>
      </c>
      <c r="R43" s="1">
        <v>96755</v>
      </c>
    </row>
    <row r="44" spans="1:18" ht="18" customHeight="1">
      <c r="A44" s="7"/>
      <c r="B44" s="704"/>
      <c r="C44" s="704"/>
      <c r="D44" s="704"/>
      <c r="E44" s="704"/>
      <c r="F44" s="704"/>
      <c r="G44" s="704"/>
      <c r="H44" s="704"/>
    </row>
    <row r="45" spans="1:18">
      <c r="A45" s="8"/>
      <c r="B45" s="705"/>
      <c r="C45" s="705"/>
      <c r="D45" s="705"/>
      <c r="E45" s="705"/>
      <c r="F45" s="705"/>
      <c r="G45" s="705"/>
      <c r="H45" s="705"/>
    </row>
    <row r="46" spans="1:18">
      <c r="A46" s="8"/>
      <c r="B46" s="705"/>
      <c r="C46" s="705"/>
      <c r="D46" s="705"/>
      <c r="E46" s="705"/>
      <c r="F46" s="705"/>
      <c r="G46" s="705"/>
      <c r="H46" s="705"/>
    </row>
    <row r="47" spans="1:18">
      <c r="A47" s="8"/>
      <c r="B47" s="705"/>
      <c r="C47" s="705"/>
      <c r="D47" s="705"/>
      <c r="E47" s="705"/>
      <c r="F47" s="705"/>
      <c r="G47" s="705"/>
      <c r="H47" s="705"/>
    </row>
    <row r="48" spans="1:18">
      <c r="A48" s="8"/>
      <c r="B48" s="705"/>
      <c r="C48" s="705"/>
      <c r="D48" s="705"/>
      <c r="E48" s="705"/>
      <c r="F48" s="705"/>
      <c r="G48" s="705"/>
      <c r="H48" s="705"/>
    </row>
    <row r="49" spans="1:8">
      <c r="A49" s="8"/>
      <c r="B49" s="705"/>
      <c r="C49" s="705"/>
      <c r="D49" s="705"/>
      <c r="E49" s="705"/>
      <c r="F49" s="705"/>
      <c r="G49" s="705"/>
      <c r="H49" s="705"/>
    </row>
    <row r="50" spans="1:8">
      <c r="A50" s="8"/>
      <c r="B50" s="705"/>
      <c r="C50" s="705"/>
      <c r="D50" s="705"/>
      <c r="E50" s="705"/>
      <c r="F50" s="705"/>
      <c r="G50" s="705"/>
      <c r="H50" s="705"/>
    </row>
    <row r="51" spans="1:8">
      <c r="A51" s="8"/>
      <c r="B51" s="705"/>
      <c r="C51" s="705"/>
      <c r="D51" s="705"/>
      <c r="E51" s="705"/>
      <c r="F51" s="705"/>
      <c r="G51" s="705"/>
      <c r="H51" s="705"/>
    </row>
    <row r="52" spans="1:8">
      <c r="A52" s="8"/>
      <c r="B52" s="705"/>
      <c r="C52" s="705"/>
      <c r="D52" s="705"/>
      <c r="E52" s="705"/>
      <c r="F52" s="705"/>
      <c r="G52" s="705"/>
      <c r="H52" s="705"/>
    </row>
    <row r="53" spans="1:8">
      <c r="A53" s="8"/>
    </row>
    <row r="54" spans="1:8">
      <c r="A54" s="8"/>
    </row>
    <row r="55" spans="1:8">
      <c r="A55" s="8"/>
    </row>
    <row r="56" spans="1:8">
      <c r="A56" s="8"/>
    </row>
    <row r="57" spans="1:8">
      <c r="A57" s="8"/>
    </row>
    <row r="58" spans="1:8">
      <c r="A58" s="8"/>
    </row>
    <row r="59" spans="1:8">
      <c r="A59" s="8"/>
    </row>
  </sheetData>
  <mergeCells count="5">
    <mergeCell ref="A1:H1"/>
    <mergeCell ref="A2:A3"/>
    <mergeCell ref="B2:D2"/>
    <mergeCell ref="E2:G2"/>
    <mergeCell ref="H2:H3"/>
  </mergeCells>
  <printOptions horizontalCentered="1" verticalCentered="1"/>
  <pageMargins left="0.39370078740157499" right="0.39370078740157499" top="0.45" bottom="0.55000000000000004" header="0" footer="0"/>
  <pageSetup paperSize="9" scale="83"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D6CD7-646A-478A-8423-F8D074D547B0}">
  <sheetPr>
    <tabColor theme="7" tint="0.39997558519241921"/>
    <pageSetUpPr fitToPage="1"/>
  </sheetPr>
  <dimension ref="A1:L52"/>
  <sheetViews>
    <sheetView rightToLeft="1" view="pageBreakPreview" zoomScaleNormal="100" zoomScaleSheetLayoutView="100" workbookViewId="0">
      <selection activeCell="M14" sqref="M14"/>
    </sheetView>
  </sheetViews>
  <sheetFormatPr defaultRowHeight="18.75"/>
  <cols>
    <col min="1" max="4" width="23.7109375" style="15" customWidth="1"/>
    <col min="5" max="256" width="9.140625" style="15"/>
    <col min="257" max="260" width="23.7109375" style="15" customWidth="1"/>
    <col min="261" max="512" width="9.140625" style="15"/>
    <col min="513" max="516" width="23.7109375" style="15" customWidth="1"/>
    <col min="517" max="768" width="9.140625" style="15"/>
    <col min="769" max="772" width="23.7109375" style="15" customWidth="1"/>
    <col min="773" max="1024" width="9.140625" style="15"/>
    <col min="1025" max="1028" width="23.7109375" style="15" customWidth="1"/>
    <col min="1029" max="1280" width="9.140625" style="15"/>
    <col min="1281" max="1284" width="23.7109375" style="15" customWidth="1"/>
    <col min="1285" max="1536" width="9.140625" style="15"/>
    <col min="1537" max="1540" width="23.7109375" style="15" customWidth="1"/>
    <col min="1541" max="1792" width="9.140625" style="15"/>
    <col min="1793" max="1796" width="23.7109375" style="15" customWidth="1"/>
    <col min="1797" max="2048" width="9.140625" style="15"/>
    <col min="2049" max="2052" width="23.7109375" style="15" customWidth="1"/>
    <col min="2053" max="2304" width="9.140625" style="15"/>
    <col min="2305" max="2308" width="23.7109375" style="15" customWidth="1"/>
    <col min="2309" max="2560" width="9.140625" style="15"/>
    <col min="2561" max="2564" width="23.7109375" style="15" customWidth="1"/>
    <col min="2565" max="2816" width="9.140625" style="15"/>
    <col min="2817" max="2820" width="23.7109375" style="15" customWidth="1"/>
    <col min="2821" max="3072" width="9.140625" style="15"/>
    <col min="3073" max="3076" width="23.7109375" style="15" customWidth="1"/>
    <col min="3077" max="3328" width="9.140625" style="15"/>
    <col min="3329" max="3332" width="23.7109375" style="15" customWidth="1"/>
    <col min="3333" max="3584" width="9.140625" style="15"/>
    <col min="3585" max="3588" width="23.7109375" style="15" customWidth="1"/>
    <col min="3589" max="3840" width="9.140625" style="15"/>
    <col min="3841" max="3844" width="23.7109375" style="15" customWidth="1"/>
    <col min="3845" max="4096" width="9.140625" style="15"/>
    <col min="4097" max="4100" width="23.7109375" style="15" customWidth="1"/>
    <col min="4101" max="4352" width="9.140625" style="15"/>
    <col min="4353" max="4356" width="23.7109375" style="15" customWidth="1"/>
    <col min="4357" max="4608" width="9.140625" style="15"/>
    <col min="4609" max="4612" width="23.7109375" style="15" customWidth="1"/>
    <col min="4613" max="4864" width="9.140625" style="15"/>
    <col min="4865" max="4868" width="23.7109375" style="15" customWidth="1"/>
    <col min="4869" max="5120" width="9.140625" style="15"/>
    <col min="5121" max="5124" width="23.7109375" style="15" customWidth="1"/>
    <col min="5125" max="5376" width="9.140625" style="15"/>
    <col min="5377" max="5380" width="23.7109375" style="15" customWidth="1"/>
    <col min="5381" max="5632" width="9.140625" style="15"/>
    <col min="5633" max="5636" width="23.7109375" style="15" customWidth="1"/>
    <col min="5637" max="5888" width="9.140625" style="15"/>
    <col min="5889" max="5892" width="23.7109375" style="15" customWidth="1"/>
    <col min="5893" max="6144" width="9.140625" style="15"/>
    <col min="6145" max="6148" width="23.7109375" style="15" customWidth="1"/>
    <col min="6149" max="6400" width="9.140625" style="15"/>
    <col min="6401" max="6404" width="23.7109375" style="15" customWidth="1"/>
    <col min="6405" max="6656" width="9.140625" style="15"/>
    <col min="6657" max="6660" width="23.7109375" style="15" customWidth="1"/>
    <col min="6661" max="6912" width="9.140625" style="15"/>
    <col min="6913" max="6916" width="23.7109375" style="15" customWidth="1"/>
    <col min="6917" max="7168" width="9.140625" style="15"/>
    <col min="7169" max="7172" width="23.7109375" style="15" customWidth="1"/>
    <col min="7173" max="7424" width="9.140625" style="15"/>
    <col min="7425" max="7428" width="23.7109375" style="15" customWidth="1"/>
    <col min="7429" max="7680" width="9.140625" style="15"/>
    <col min="7681" max="7684" width="23.7109375" style="15" customWidth="1"/>
    <col min="7685" max="7936" width="9.140625" style="15"/>
    <col min="7937" max="7940" width="23.7109375" style="15" customWidth="1"/>
    <col min="7941" max="8192" width="9.140625" style="15"/>
    <col min="8193" max="8196" width="23.7109375" style="15" customWidth="1"/>
    <col min="8197" max="8448" width="9.140625" style="15"/>
    <col min="8449" max="8452" width="23.7109375" style="15" customWidth="1"/>
    <col min="8453" max="8704" width="9.140625" style="15"/>
    <col min="8705" max="8708" width="23.7109375" style="15" customWidth="1"/>
    <col min="8709" max="8960" width="9.140625" style="15"/>
    <col min="8961" max="8964" width="23.7109375" style="15" customWidth="1"/>
    <col min="8965" max="9216" width="9.140625" style="15"/>
    <col min="9217" max="9220" width="23.7109375" style="15" customWidth="1"/>
    <col min="9221" max="9472" width="9.140625" style="15"/>
    <col min="9473" max="9476" width="23.7109375" style="15" customWidth="1"/>
    <col min="9477" max="9728" width="9.140625" style="15"/>
    <col min="9729" max="9732" width="23.7109375" style="15" customWidth="1"/>
    <col min="9733" max="9984" width="9.140625" style="15"/>
    <col min="9985" max="9988" width="23.7109375" style="15" customWidth="1"/>
    <col min="9989" max="10240" width="9.140625" style="15"/>
    <col min="10241" max="10244" width="23.7109375" style="15" customWidth="1"/>
    <col min="10245" max="10496" width="9.140625" style="15"/>
    <col min="10497" max="10500" width="23.7109375" style="15" customWidth="1"/>
    <col min="10501" max="10752" width="9.140625" style="15"/>
    <col min="10753" max="10756" width="23.7109375" style="15" customWidth="1"/>
    <col min="10757" max="11008" width="9.140625" style="15"/>
    <col min="11009" max="11012" width="23.7109375" style="15" customWidth="1"/>
    <col min="11013" max="11264" width="9.140625" style="15"/>
    <col min="11265" max="11268" width="23.7109375" style="15" customWidth="1"/>
    <col min="11269" max="11520" width="9.140625" style="15"/>
    <col min="11521" max="11524" width="23.7109375" style="15" customWidth="1"/>
    <col min="11525" max="11776" width="9.140625" style="15"/>
    <col min="11777" max="11780" width="23.7109375" style="15" customWidth="1"/>
    <col min="11781" max="12032" width="9.140625" style="15"/>
    <col min="12033" max="12036" width="23.7109375" style="15" customWidth="1"/>
    <col min="12037" max="12288" width="9.140625" style="15"/>
    <col min="12289" max="12292" width="23.7109375" style="15" customWidth="1"/>
    <col min="12293" max="12544" width="9.140625" style="15"/>
    <col min="12545" max="12548" width="23.7109375" style="15" customWidth="1"/>
    <col min="12549" max="12800" width="9.140625" style="15"/>
    <col min="12801" max="12804" width="23.7109375" style="15" customWidth="1"/>
    <col min="12805" max="13056" width="9.140625" style="15"/>
    <col min="13057" max="13060" width="23.7109375" style="15" customWidth="1"/>
    <col min="13061" max="13312" width="9.140625" style="15"/>
    <col min="13313" max="13316" width="23.7109375" style="15" customWidth="1"/>
    <col min="13317" max="13568" width="9.140625" style="15"/>
    <col min="13569" max="13572" width="23.7109375" style="15" customWidth="1"/>
    <col min="13573" max="13824" width="9.140625" style="15"/>
    <col min="13825" max="13828" width="23.7109375" style="15" customWidth="1"/>
    <col min="13829" max="14080" width="9.140625" style="15"/>
    <col min="14081" max="14084" width="23.7109375" style="15" customWidth="1"/>
    <col min="14085" max="14336" width="9.140625" style="15"/>
    <col min="14337" max="14340" width="23.7109375" style="15" customWidth="1"/>
    <col min="14341" max="14592" width="9.140625" style="15"/>
    <col min="14593" max="14596" width="23.7109375" style="15" customWidth="1"/>
    <col min="14597" max="14848" width="9.140625" style="15"/>
    <col min="14849" max="14852" width="23.7109375" style="15" customWidth="1"/>
    <col min="14853" max="15104" width="9.140625" style="15"/>
    <col min="15105" max="15108" width="23.7109375" style="15" customWidth="1"/>
    <col min="15109" max="15360" width="9.140625" style="15"/>
    <col min="15361" max="15364" width="23.7109375" style="15" customWidth="1"/>
    <col min="15365" max="15616" width="9.140625" style="15"/>
    <col min="15617" max="15620" width="23.7109375" style="15" customWidth="1"/>
    <col min="15621" max="15872" width="9.140625" style="15"/>
    <col min="15873" max="15876" width="23.7109375" style="15" customWidth="1"/>
    <col min="15877" max="16128" width="9.140625" style="15"/>
    <col min="16129" max="16132" width="23.7109375" style="15" customWidth="1"/>
    <col min="16133" max="16384" width="9.140625" style="15"/>
  </cols>
  <sheetData>
    <row r="1" spans="1:12" ht="33.75" customHeight="1" thickBot="1">
      <c r="A1" s="861" t="s">
        <v>305</v>
      </c>
      <c r="B1" s="861"/>
      <c r="C1" s="861"/>
      <c r="D1" s="861"/>
    </row>
    <row r="2" spans="1:12" ht="38.25" customHeight="1" thickBot="1">
      <c r="A2" s="53" t="s">
        <v>68</v>
      </c>
      <c r="B2" s="52" t="s">
        <v>32</v>
      </c>
      <c r="C2" s="52" t="s">
        <v>103</v>
      </c>
      <c r="D2" s="52" t="s">
        <v>105</v>
      </c>
    </row>
    <row r="3" spans="1:12" ht="21" customHeight="1">
      <c r="A3" s="4">
        <v>1396</v>
      </c>
      <c r="B3" s="703">
        <v>752748</v>
      </c>
      <c r="C3" s="703">
        <v>39575</v>
      </c>
      <c r="D3" s="703">
        <v>713173</v>
      </c>
    </row>
    <row r="4" spans="1:12" ht="21" customHeight="1">
      <c r="A4" s="4">
        <v>1397</v>
      </c>
      <c r="B4" s="703">
        <v>806445</v>
      </c>
      <c r="C4" s="703">
        <v>38345</v>
      </c>
      <c r="D4" s="703">
        <v>768100</v>
      </c>
      <c r="E4" s="710"/>
      <c r="F4" s="710"/>
      <c r="G4" s="710"/>
      <c r="H4" s="710"/>
      <c r="L4" s="145"/>
    </row>
    <row r="5" spans="1:12" ht="21" customHeight="1">
      <c r="A5" s="4">
        <v>1398</v>
      </c>
      <c r="B5" s="703">
        <v>750439</v>
      </c>
      <c r="C5" s="703">
        <v>31182</v>
      </c>
      <c r="D5" s="703">
        <v>719257</v>
      </c>
      <c r="E5" s="710"/>
      <c r="F5" s="710"/>
      <c r="G5" s="710"/>
      <c r="H5" s="710"/>
      <c r="L5" s="145"/>
    </row>
    <row r="6" spans="1:12" ht="21" customHeight="1">
      <c r="A6" s="4">
        <v>1399</v>
      </c>
      <c r="B6" s="703">
        <v>728480</v>
      </c>
      <c r="C6" s="703">
        <v>26453</v>
      </c>
      <c r="D6" s="703">
        <v>702027</v>
      </c>
      <c r="E6" s="710"/>
      <c r="F6" s="710"/>
      <c r="G6" s="710"/>
      <c r="H6" s="710"/>
      <c r="L6" s="145"/>
    </row>
    <row r="7" spans="1:12" ht="21" customHeight="1">
      <c r="A7" s="4">
        <v>1400</v>
      </c>
      <c r="B7" s="703">
        <v>741243</v>
      </c>
      <c r="C7" s="703">
        <v>26732</v>
      </c>
      <c r="D7" s="703">
        <v>714511</v>
      </c>
      <c r="E7" s="710"/>
      <c r="F7" s="710"/>
      <c r="G7" s="710"/>
      <c r="H7" s="710"/>
      <c r="L7" s="145"/>
    </row>
    <row r="8" spans="1:12" ht="21" customHeight="1">
      <c r="A8" s="4">
        <v>1401</v>
      </c>
      <c r="B8" s="703">
        <v>701087</v>
      </c>
      <c r="C8" s="703">
        <v>24134</v>
      </c>
      <c r="D8" s="703">
        <v>676953</v>
      </c>
      <c r="E8" s="710"/>
      <c r="F8" s="710"/>
      <c r="G8" s="710"/>
      <c r="H8" s="710"/>
      <c r="L8" s="145"/>
    </row>
    <row r="9" spans="1:12" ht="21" customHeight="1" thickBot="1">
      <c r="A9" s="4">
        <v>1402</v>
      </c>
      <c r="B9" s="703">
        <f t="shared" ref="B9:D9" si="0">SUM(B10:B42)</f>
        <v>690697</v>
      </c>
      <c r="C9" s="703">
        <f t="shared" si="0"/>
        <v>23181</v>
      </c>
      <c r="D9" s="703">
        <f t="shared" si="0"/>
        <v>667516</v>
      </c>
      <c r="E9" s="710"/>
      <c r="F9" s="710"/>
      <c r="G9" s="710"/>
      <c r="H9" s="710"/>
      <c r="L9" s="145"/>
    </row>
    <row r="10" spans="1:12" ht="21" customHeight="1" thickBot="1">
      <c r="A10" s="5" t="s">
        <v>41</v>
      </c>
      <c r="B10" s="706">
        <f>C10+D10</f>
        <v>38380</v>
      </c>
      <c r="C10" s="540">
        <v>762</v>
      </c>
      <c r="D10" s="541">
        <v>37618</v>
      </c>
      <c r="E10" s="710"/>
      <c r="F10" s="710">
        <f>B10-'7'!F10</f>
        <v>0</v>
      </c>
      <c r="G10" s="710"/>
      <c r="H10" s="710"/>
      <c r="L10" s="145"/>
    </row>
    <row r="11" spans="1:12" ht="21" customHeight="1" thickBot="1">
      <c r="A11" s="6" t="s">
        <v>42</v>
      </c>
      <c r="B11" s="706">
        <f t="shared" ref="B11:B42" si="1">C11+D11</f>
        <v>24486</v>
      </c>
      <c r="C11" s="707">
        <v>527</v>
      </c>
      <c r="D11" s="541">
        <v>23959</v>
      </c>
      <c r="E11" s="710"/>
      <c r="F11" s="710">
        <f>B11-'7'!F11</f>
        <v>0</v>
      </c>
      <c r="G11" s="710"/>
      <c r="H11" s="710"/>
      <c r="L11" s="145"/>
    </row>
    <row r="12" spans="1:12" ht="21" customHeight="1" thickBot="1">
      <c r="A12" s="6" t="s">
        <v>43</v>
      </c>
      <c r="B12" s="706">
        <f t="shared" si="1"/>
        <v>8760</v>
      </c>
      <c r="C12" s="707">
        <v>148</v>
      </c>
      <c r="D12" s="541">
        <v>8612</v>
      </c>
      <c r="E12" s="710"/>
      <c r="F12" s="710">
        <f>B12-'7'!F12</f>
        <v>0</v>
      </c>
      <c r="G12" s="710"/>
      <c r="H12" s="710"/>
      <c r="L12" s="145"/>
    </row>
    <row r="13" spans="1:12" ht="21" customHeight="1" thickBot="1">
      <c r="A13" s="6" t="s">
        <v>0</v>
      </c>
      <c r="B13" s="706">
        <f t="shared" si="1"/>
        <v>73409</v>
      </c>
      <c r="C13" s="707">
        <v>957</v>
      </c>
      <c r="D13" s="541">
        <v>72452</v>
      </c>
      <c r="E13" s="710"/>
      <c r="F13" s="710">
        <f>B13-'7'!F13</f>
        <v>0</v>
      </c>
      <c r="G13" s="710"/>
      <c r="H13" s="710"/>
      <c r="L13" s="145"/>
    </row>
    <row r="14" spans="1:12" ht="21" customHeight="1" thickBot="1">
      <c r="A14" s="6" t="s">
        <v>33</v>
      </c>
      <c r="B14" s="706">
        <f t="shared" si="1"/>
        <v>34325</v>
      </c>
      <c r="C14" s="707">
        <v>1181</v>
      </c>
      <c r="D14" s="541">
        <v>33144</v>
      </c>
      <c r="E14" s="710"/>
      <c r="F14" s="710">
        <f>B14-'7'!F14</f>
        <v>0</v>
      </c>
      <c r="G14" s="710"/>
      <c r="H14" s="710"/>
      <c r="L14" s="145"/>
    </row>
    <row r="15" spans="1:12" ht="21" customHeight="1" thickBot="1">
      <c r="A15" s="6" t="s">
        <v>44</v>
      </c>
      <c r="B15" s="706">
        <f t="shared" si="1"/>
        <v>1071</v>
      </c>
      <c r="C15" s="707">
        <v>30</v>
      </c>
      <c r="D15" s="541">
        <v>1041</v>
      </c>
      <c r="E15" s="710"/>
      <c r="F15" s="710">
        <f>B15-'7'!F15</f>
        <v>0</v>
      </c>
      <c r="G15" s="710"/>
      <c r="H15" s="710"/>
      <c r="L15" s="145"/>
    </row>
    <row r="16" spans="1:12" ht="21" customHeight="1" thickBot="1">
      <c r="A16" s="6" t="s">
        <v>1</v>
      </c>
      <c r="B16" s="706">
        <f t="shared" si="1"/>
        <v>6408</v>
      </c>
      <c r="C16" s="707">
        <v>145</v>
      </c>
      <c r="D16" s="541">
        <v>6263</v>
      </c>
      <c r="E16" s="710"/>
      <c r="F16" s="710">
        <f>B16-'7'!F16</f>
        <v>0</v>
      </c>
      <c r="G16" s="710"/>
      <c r="H16" s="710"/>
      <c r="L16" s="145"/>
    </row>
    <row r="17" spans="1:12" ht="21" customHeight="1" thickBot="1">
      <c r="A17" s="6" t="s">
        <v>45</v>
      </c>
      <c r="B17" s="706">
        <f t="shared" si="1"/>
        <v>6661</v>
      </c>
      <c r="C17" s="707">
        <v>102</v>
      </c>
      <c r="D17" s="541">
        <v>6559</v>
      </c>
      <c r="E17" s="710"/>
      <c r="F17" s="710">
        <f>B17-'7'!F17</f>
        <v>0</v>
      </c>
      <c r="G17" s="710"/>
      <c r="H17" s="710"/>
      <c r="L17" s="145"/>
    </row>
    <row r="18" spans="1:12" ht="21" customHeight="1" thickBot="1">
      <c r="A18" s="6" t="s">
        <v>46</v>
      </c>
      <c r="B18" s="706">
        <f t="shared" si="1"/>
        <v>1209</v>
      </c>
      <c r="C18" s="707">
        <v>14</v>
      </c>
      <c r="D18" s="541">
        <v>1195</v>
      </c>
      <c r="E18" s="710"/>
      <c r="F18" s="710">
        <f>B18-'7'!F18</f>
        <v>0</v>
      </c>
      <c r="G18" s="710"/>
      <c r="H18" s="710"/>
      <c r="L18" s="145"/>
    </row>
    <row r="19" spans="1:12" ht="21" customHeight="1" thickBot="1">
      <c r="A19" s="6" t="s">
        <v>47</v>
      </c>
      <c r="B19" s="706">
        <f t="shared" si="1"/>
        <v>21998</v>
      </c>
      <c r="C19" s="707">
        <v>539</v>
      </c>
      <c r="D19" s="541">
        <v>21459</v>
      </c>
      <c r="E19" s="710"/>
      <c r="F19" s="710">
        <f>B19-'7'!F19</f>
        <v>0</v>
      </c>
      <c r="G19" s="710"/>
      <c r="H19" s="710"/>
      <c r="L19" s="145"/>
    </row>
    <row r="20" spans="1:12" ht="21" customHeight="1" thickBot="1">
      <c r="A20" s="6" t="s">
        <v>28</v>
      </c>
      <c r="B20" s="706">
        <f t="shared" si="1"/>
        <v>2302</v>
      </c>
      <c r="C20" s="707">
        <v>39</v>
      </c>
      <c r="D20" s="541">
        <v>2263</v>
      </c>
      <c r="E20" s="710"/>
      <c r="F20" s="710">
        <f>B20-'7'!F20</f>
        <v>0</v>
      </c>
      <c r="G20" s="710"/>
      <c r="H20" s="710"/>
      <c r="L20" s="145"/>
    </row>
    <row r="21" spans="1:12" ht="21" customHeight="1" thickBot="1">
      <c r="A21" s="6" t="s">
        <v>2</v>
      </c>
      <c r="B21" s="706">
        <f t="shared" si="1"/>
        <v>26043</v>
      </c>
      <c r="C21" s="707">
        <v>457</v>
      </c>
      <c r="D21" s="541">
        <v>25586</v>
      </c>
      <c r="E21" s="710"/>
      <c r="F21" s="710">
        <f>B21-'7'!F21</f>
        <v>0</v>
      </c>
      <c r="G21" s="710"/>
      <c r="H21" s="710"/>
      <c r="L21" s="145"/>
    </row>
    <row r="22" spans="1:12" ht="21" customHeight="1" thickBot="1">
      <c r="A22" s="6" t="s">
        <v>3</v>
      </c>
      <c r="B22" s="706">
        <f t="shared" si="1"/>
        <v>2914</v>
      </c>
      <c r="C22" s="707">
        <v>47</v>
      </c>
      <c r="D22" s="541">
        <v>2867</v>
      </c>
      <c r="E22" s="710"/>
      <c r="F22" s="710">
        <f>B22-'7'!F22</f>
        <v>0</v>
      </c>
      <c r="G22" s="710"/>
      <c r="H22" s="710"/>
      <c r="L22" s="145"/>
    </row>
    <row r="23" spans="1:12" ht="21" customHeight="1" thickBot="1">
      <c r="A23" s="6" t="s">
        <v>4</v>
      </c>
      <c r="B23" s="706">
        <f t="shared" si="1"/>
        <v>5294</v>
      </c>
      <c r="C23" s="707">
        <v>73</v>
      </c>
      <c r="D23" s="541">
        <v>5221</v>
      </c>
      <c r="E23" s="710"/>
      <c r="F23" s="710">
        <f>B23-'7'!F23</f>
        <v>0</v>
      </c>
      <c r="G23" s="710"/>
      <c r="H23" s="710"/>
      <c r="L23" s="145"/>
    </row>
    <row r="24" spans="1:12" ht="21" customHeight="1" thickBot="1">
      <c r="A24" s="6" t="s">
        <v>48</v>
      </c>
      <c r="B24" s="706">
        <f t="shared" si="1"/>
        <v>5815</v>
      </c>
      <c r="C24" s="707">
        <v>202</v>
      </c>
      <c r="D24" s="541">
        <v>5613</v>
      </c>
      <c r="E24" s="710"/>
      <c r="F24" s="710">
        <f>B24-'7'!F24</f>
        <v>0</v>
      </c>
      <c r="G24" s="710"/>
      <c r="H24" s="710"/>
      <c r="L24" s="145"/>
    </row>
    <row r="25" spans="1:12" ht="21" customHeight="1" thickBot="1">
      <c r="A25" s="6" t="s">
        <v>49</v>
      </c>
      <c r="B25" s="706">
        <f t="shared" si="1"/>
        <v>111510</v>
      </c>
      <c r="C25" s="707">
        <v>6491</v>
      </c>
      <c r="D25" s="541">
        <v>105019</v>
      </c>
      <c r="E25" s="710"/>
      <c r="F25" s="710">
        <f>B25-'7'!F25</f>
        <v>0</v>
      </c>
      <c r="G25" s="710"/>
      <c r="H25" s="710"/>
      <c r="L25" s="145"/>
    </row>
    <row r="26" spans="1:12" ht="21" customHeight="1" thickBot="1">
      <c r="A26" s="6" t="s">
        <v>50</v>
      </c>
      <c r="B26" s="706">
        <f t="shared" si="1"/>
        <v>54295</v>
      </c>
      <c r="C26" s="707">
        <v>1312</v>
      </c>
      <c r="D26" s="541">
        <v>52983</v>
      </c>
      <c r="E26" s="710"/>
      <c r="F26" s="710">
        <f>B26-'7'!F26</f>
        <v>0</v>
      </c>
      <c r="G26" s="710"/>
      <c r="H26" s="710"/>
      <c r="L26" s="145"/>
    </row>
    <row r="27" spans="1:12" ht="21" customHeight="1" thickBot="1">
      <c r="A27" s="6" t="s">
        <v>51</v>
      </c>
      <c r="B27" s="706">
        <f t="shared" si="1"/>
        <v>96193</v>
      </c>
      <c r="C27" s="707">
        <v>6536</v>
      </c>
      <c r="D27" s="541">
        <v>89657</v>
      </c>
      <c r="E27" s="710"/>
      <c r="F27" s="710">
        <f>B27-'7'!F27</f>
        <v>0</v>
      </c>
      <c r="G27" s="710"/>
      <c r="H27" s="710"/>
      <c r="L27" s="145"/>
    </row>
    <row r="28" spans="1:12" ht="21" customHeight="1" thickBot="1">
      <c r="A28" s="6" t="s">
        <v>5</v>
      </c>
      <c r="B28" s="706">
        <f t="shared" si="1"/>
        <v>25558</v>
      </c>
      <c r="C28" s="707">
        <v>816</v>
      </c>
      <c r="D28" s="541">
        <v>24742</v>
      </c>
      <c r="E28" s="710"/>
      <c r="F28" s="710">
        <f>B28-'7'!F28</f>
        <v>0</v>
      </c>
      <c r="G28" s="710"/>
      <c r="H28" s="710"/>
      <c r="L28" s="145"/>
    </row>
    <row r="29" spans="1:12" ht="21" customHeight="1" thickBot="1">
      <c r="A29" s="6" t="s">
        <v>52</v>
      </c>
      <c r="B29" s="706">
        <f t="shared" si="1"/>
        <v>9858</v>
      </c>
      <c r="C29" s="707">
        <v>175</v>
      </c>
      <c r="D29" s="541">
        <v>9683</v>
      </c>
      <c r="E29" s="710"/>
      <c r="F29" s="710">
        <f>B29-'7'!F29</f>
        <v>0</v>
      </c>
      <c r="G29" s="710"/>
      <c r="H29" s="710"/>
      <c r="L29" s="145"/>
    </row>
    <row r="30" spans="1:12" ht="21" customHeight="1" thickBot="1">
      <c r="A30" s="6" t="s">
        <v>6</v>
      </c>
      <c r="B30" s="706">
        <f t="shared" si="1"/>
        <v>10237</v>
      </c>
      <c r="C30" s="707">
        <v>175</v>
      </c>
      <c r="D30" s="541">
        <v>10062</v>
      </c>
      <c r="E30" s="710"/>
      <c r="F30" s="710">
        <f>B30-'7'!F30</f>
        <v>0</v>
      </c>
      <c r="G30" s="710"/>
      <c r="H30" s="710"/>
      <c r="L30" s="145"/>
    </row>
    <row r="31" spans="1:12" ht="21" customHeight="1" thickBot="1">
      <c r="A31" s="6" t="s">
        <v>53</v>
      </c>
      <c r="B31" s="706">
        <f t="shared" si="1"/>
        <v>5128</v>
      </c>
      <c r="C31" s="707">
        <v>105</v>
      </c>
      <c r="D31" s="541">
        <v>5023</v>
      </c>
      <c r="E31" s="710"/>
      <c r="F31" s="710">
        <f>B31-'7'!F31</f>
        <v>0</v>
      </c>
      <c r="G31" s="710"/>
      <c r="H31" s="710"/>
      <c r="L31" s="145"/>
    </row>
    <row r="32" spans="1:12" ht="21" customHeight="1" thickBot="1">
      <c r="A32" s="6" t="s">
        <v>54</v>
      </c>
      <c r="B32" s="706">
        <f t="shared" si="1"/>
        <v>14742</v>
      </c>
      <c r="C32" s="707">
        <v>352</v>
      </c>
      <c r="D32" s="541">
        <v>14390</v>
      </c>
      <c r="E32" s="710"/>
      <c r="F32" s="710">
        <f>B32-'7'!F32</f>
        <v>0</v>
      </c>
      <c r="G32" s="710"/>
      <c r="H32" s="710"/>
      <c r="L32" s="145"/>
    </row>
    <row r="33" spans="1:12" ht="21" customHeight="1" thickBot="1">
      <c r="A33" s="6" t="s">
        <v>55</v>
      </c>
      <c r="B33" s="706">
        <f t="shared" si="1"/>
        <v>7635</v>
      </c>
      <c r="C33" s="707">
        <v>150</v>
      </c>
      <c r="D33" s="541">
        <v>7485</v>
      </c>
      <c r="E33" s="710"/>
      <c r="F33" s="710">
        <f>B33-'7'!F33</f>
        <v>0</v>
      </c>
      <c r="G33" s="710"/>
      <c r="H33" s="710"/>
      <c r="L33" s="145"/>
    </row>
    <row r="34" spans="1:12" ht="21" customHeight="1" thickBot="1">
      <c r="A34" s="6" t="s">
        <v>56</v>
      </c>
      <c r="B34" s="706">
        <f t="shared" si="1"/>
        <v>1853</v>
      </c>
      <c r="C34" s="707">
        <v>47</v>
      </c>
      <c r="D34" s="541">
        <v>1806</v>
      </c>
      <c r="E34" s="710"/>
      <c r="F34" s="710">
        <f>B34-'7'!F34</f>
        <v>0</v>
      </c>
      <c r="G34" s="710"/>
      <c r="H34" s="710"/>
      <c r="L34" s="145"/>
    </row>
    <row r="35" spans="1:12" ht="21" customHeight="1" thickBot="1">
      <c r="A35" s="6" t="s">
        <v>7</v>
      </c>
      <c r="B35" s="706">
        <f t="shared" si="1"/>
        <v>6258</v>
      </c>
      <c r="C35" s="707">
        <v>161</v>
      </c>
      <c r="D35" s="541">
        <v>6097</v>
      </c>
      <c r="E35" s="710"/>
      <c r="F35" s="710">
        <f>B35-'7'!F35</f>
        <v>0</v>
      </c>
      <c r="G35" s="710"/>
      <c r="H35" s="710"/>
      <c r="L35" s="145"/>
    </row>
    <row r="36" spans="1:12" ht="21" customHeight="1" thickBot="1">
      <c r="A36" s="6" t="s">
        <v>57</v>
      </c>
      <c r="B36" s="706">
        <f t="shared" si="1"/>
        <v>19637</v>
      </c>
      <c r="C36" s="707">
        <v>417</v>
      </c>
      <c r="D36" s="541">
        <v>19220</v>
      </c>
      <c r="E36" s="710"/>
      <c r="F36" s="710">
        <f>B36-'7'!F36</f>
        <v>0</v>
      </c>
      <c r="G36" s="710"/>
      <c r="H36" s="710"/>
      <c r="L36" s="145"/>
    </row>
    <row r="37" spans="1:12" ht="21" customHeight="1" thickBot="1">
      <c r="A37" s="6" t="s">
        <v>8</v>
      </c>
      <c r="B37" s="706">
        <f t="shared" si="1"/>
        <v>7458</v>
      </c>
      <c r="C37" s="707">
        <v>166</v>
      </c>
      <c r="D37" s="541">
        <v>7292</v>
      </c>
      <c r="E37" s="710"/>
      <c r="F37" s="710">
        <f>B37-'7'!F37</f>
        <v>0</v>
      </c>
      <c r="G37" s="710"/>
      <c r="H37" s="710"/>
      <c r="L37" s="145"/>
    </row>
    <row r="38" spans="1:12" ht="21" customHeight="1" thickBot="1">
      <c r="A38" s="6" t="s">
        <v>9</v>
      </c>
      <c r="B38" s="706">
        <f t="shared" si="1"/>
        <v>14890</v>
      </c>
      <c r="C38" s="707">
        <v>283</v>
      </c>
      <c r="D38" s="541">
        <v>14607</v>
      </c>
      <c r="E38" s="710"/>
      <c r="F38" s="710">
        <f>B38-'7'!F38</f>
        <v>0</v>
      </c>
      <c r="G38" s="710"/>
      <c r="H38" s="710"/>
      <c r="L38" s="145"/>
    </row>
    <row r="39" spans="1:12" ht="21" customHeight="1" thickBot="1">
      <c r="A39" s="6" t="s">
        <v>58</v>
      </c>
      <c r="B39" s="706">
        <f t="shared" si="1"/>
        <v>17174</v>
      </c>
      <c r="C39" s="707">
        <v>191</v>
      </c>
      <c r="D39" s="541">
        <v>16983</v>
      </c>
      <c r="E39" s="710"/>
      <c r="F39" s="710">
        <f>B39-'7'!F39</f>
        <v>0</v>
      </c>
      <c r="G39" s="710"/>
      <c r="H39" s="710"/>
    </row>
    <row r="40" spans="1:12" ht="21" customHeight="1" thickBot="1">
      <c r="A40" s="6" t="s">
        <v>10</v>
      </c>
      <c r="B40" s="706">
        <f t="shared" si="1"/>
        <v>6563</v>
      </c>
      <c r="C40" s="707">
        <v>238</v>
      </c>
      <c r="D40" s="541">
        <v>6325</v>
      </c>
      <c r="E40" s="710"/>
      <c r="F40" s="710">
        <f>B40-'7'!F40</f>
        <v>0</v>
      </c>
      <c r="G40" s="710"/>
      <c r="H40" s="710"/>
    </row>
    <row r="41" spans="1:12" ht="21" customHeight="1" thickBot="1">
      <c r="A41" s="6" t="s">
        <v>11</v>
      </c>
      <c r="B41" s="706">
        <f t="shared" si="1"/>
        <v>9068</v>
      </c>
      <c r="C41" s="707">
        <v>122</v>
      </c>
      <c r="D41" s="541">
        <v>8946</v>
      </c>
      <c r="E41" s="710"/>
      <c r="F41" s="710">
        <f>B41-'7'!F41</f>
        <v>0</v>
      </c>
      <c r="G41" s="710"/>
      <c r="H41" s="710"/>
    </row>
    <row r="42" spans="1:12" ht="21" customHeight="1" thickBot="1">
      <c r="A42" s="6" t="s">
        <v>59</v>
      </c>
      <c r="B42" s="706">
        <f t="shared" si="1"/>
        <v>13565</v>
      </c>
      <c r="C42" s="707">
        <v>221</v>
      </c>
      <c r="D42" s="541">
        <v>13344</v>
      </c>
      <c r="E42" s="710"/>
      <c r="F42" s="710">
        <f>B42-'7'!F42</f>
        <v>0</v>
      </c>
      <c r="G42" s="710"/>
      <c r="H42" s="710"/>
    </row>
    <row r="43" spans="1:12" ht="21">
      <c r="B43" s="710"/>
      <c r="C43" s="764"/>
      <c r="D43" s="764"/>
      <c r="E43" s="710"/>
      <c r="F43" s="710"/>
      <c r="G43" s="710"/>
      <c r="H43" s="710"/>
    </row>
    <row r="44" spans="1:12">
      <c r="B44" s="710"/>
      <c r="C44" s="710"/>
      <c r="D44" s="710"/>
      <c r="E44" s="710"/>
      <c r="F44" s="710"/>
      <c r="G44" s="710"/>
      <c r="H44" s="710"/>
    </row>
    <row r="45" spans="1:12">
      <c r="B45" s="710"/>
      <c r="C45" s="710"/>
      <c r="D45" s="710"/>
      <c r="E45" s="710"/>
      <c r="F45" s="710"/>
      <c r="G45" s="710"/>
      <c r="H45" s="710"/>
    </row>
    <row r="46" spans="1:12">
      <c r="B46" s="710"/>
      <c r="C46" s="710"/>
      <c r="D46" s="710"/>
      <c r="E46" s="710"/>
      <c r="F46" s="710"/>
      <c r="G46" s="710"/>
      <c r="H46" s="710"/>
    </row>
    <row r="47" spans="1:12">
      <c r="B47" s="710"/>
      <c r="C47" s="710"/>
      <c r="D47" s="710"/>
      <c r="E47" s="710"/>
      <c r="F47" s="710"/>
      <c r="G47" s="710"/>
      <c r="H47" s="710"/>
    </row>
    <row r="48" spans="1:12">
      <c r="B48" s="710"/>
      <c r="C48" s="710"/>
      <c r="D48" s="710"/>
      <c r="E48" s="710"/>
      <c r="F48" s="710"/>
      <c r="G48" s="710"/>
      <c r="H48" s="710"/>
    </row>
    <row r="49" spans="2:8">
      <c r="B49" s="710"/>
      <c r="C49" s="710"/>
      <c r="D49" s="710"/>
      <c r="E49" s="710"/>
      <c r="F49" s="710"/>
      <c r="G49" s="710"/>
      <c r="H49" s="710"/>
    </row>
    <row r="50" spans="2:8">
      <c r="B50" s="710"/>
      <c r="C50" s="710"/>
      <c r="D50" s="710"/>
      <c r="E50" s="710"/>
      <c r="F50" s="710"/>
      <c r="G50" s="710"/>
      <c r="H50" s="710"/>
    </row>
    <row r="51" spans="2:8">
      <c r="B51" s="710"/>
      <c r="C51" s="710"/>
      <c r="D51" s="710"/>
      <c r="E51" s="710"/>
      <c r="F51" s="710"/>
      <c r="G51" s="710"/>
      <c r="H51" s="710"/>
    </row>
    <row r="52" spans="2:8">
      <c r="B52" s="710"/>
      <c r="C52" s="710"/>
      <c r="D52" s="710"/>
      <c r="E52" s="710"/>
      <c r="F52" s="710"/>
      <c r="G52" s="710"/>
      <c r="H52" s="710"/>
    </row>
  </sheetData>
  <mergeCells count="1">
    <mergeCell ref="A1:D1"/>
  </mergeCells>
  <printOptions horizontalCentered="1" verticalCentered="1"/>
  <pageMargins left="0.39370078740157499" right="0.39370078740157499" top="0.45" bottom="0.55000000000000004" header="0" footer="0"/>
  <pageSetup paperSize="9" scale="86"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588E-0603-49E1-BD4F-FA9981245D0F}">
  <sheetPr>
    <tabColor theme="7" tint="0.39997558519241921"/>
    <pageSetUpPr fitToPage="1"/>
  </sheetPr>
  <dimension ref="A1:L52"/>
  <sheetViews>
    <sheetView rightToLeft="1" view="pageBreakPreview" zoomScaleNormal="100" zoomScaleSheetLayoutView="100" workbookViewId="0">
      <selection activeCell="M14" sqref="M14"/>
    </sheetView>
  </sheetViews>
  <sheetFormatPr defaultRowHeight="18.75"/>
  <cols>
    <col min="1" max="4" width="23.7109375" style="15" customWidth="1"/>
    <col min="5" max="256" width="9.140625" style="15"/>
    <col min="257" max="260" width="23.7109375" style="15" customWidth="1"/>
    <col min="261" max="512" width="9.140625" style="15"/>
    <col min="513" max="516" width="23.7109375" style="15" customWidth="1"/>
    <col min="517" max="768" width="9.140625" style="15"/>
    <col min="769" max="772" width="23.7109375" style="15" customWidth="1"/>
    <col min="773" max="1024" width="9.140625" style="15"/>
    <col min="1025" max="1028" width="23.7109375" style="15" customWidth="1"/>
    <col min="1029" max="1280" width="9.140625" style="15"/>
    <col min="1281" max="1284" width="23.7109375" style="15" customWidth="1"/>
    <col min="1285" max="1536" width="9.140625" style="15"/>
    <col min="1537" max="1540" width="23.7109375" style="15" customWidth="1"/>
    <col min="1541" max="1792" width="9.140625" style="15"/>
    <col min="1793" max="1796" width="23.7109375" style="15" customWidth="1"/>
    <col min="1797" max="2048" width="9.140625" style="15"/>
    <col min="2049" max="2052" width="23.7109375" style="15" customWidth="1"/>
    <col min="2053" max="2304" width="9.140625" style="15"/>
    <col min="2305" max="2308" width="23.7109375" style="15" customWidth="1"/>
    <col min="2309" max="2560" width="9.140625" style="15"/>
    <col min="2561" max="2564" width="23.7109375" style="15" customWidth="1"/>
    <col min="2565" max="2816" width="9.140625" style="15"/>
    <col min="2817" max="2820" width="23.7109375" style="15" customWidth="1"/>
    <col min="2821" max="3072" width="9.140625" style="15"/>
    <col min="3073" max="3076" width="23.7109375" style="15" customWidth="1"/>
    <col min="3077" max="3328" width="9.140625" style="15"/>
    <col min="3329" max="3332" width="23.7109375" style="15" customWidth="1"/>
    <col min="3333" max="3584" width="9.140625" style="15"/>
    <col min="3585" max="3588" width="23.7109375" style="15" customWidth="1"/>
    <col min="3589" max="3840" width="9.140625" style="15"/>
    <col min="3841" max="3844" width="23.7109375" style="15" customWidth="1"/>
    <col min="3845" max="4096" width="9.140625" style="15"/>
    <col min="4097" max="4100" width="23.7109375" style="15" customWidth="1"/>
    <col min="4101" max="4352" width="9.140625" style="15"/>
    <col min="4353" max="4356" width="23.7109375" style="15" customWidth="1"/>
    <col min="4357" max="4608" width="9.140625" style="15"/>
    <col min="4609" max="4612" width="23.7109375" style="15" customWidth="1"/>
    <col min="4613" max="4864" width="9.140625" style="15"/>
    <col min="4865" max="4868" width="23.7109375" style="15" customWidth="1"/>
    <col min="4869" max="5120" width="9.140625" style="15"/>
    <col min="5121" max="5124" width="23.7109375" style="15" customWidth="1"/>
    <col min="5125" max="5376" width="9.140625" style="15"/>
    <col min="5377" max="5380" width="23.7109375" style="15" customWidth="1"/>
    <col min="5381" max="5632" width="9.140625" style="15"/>
    <col min="5633" max="5636" width="23.7109375" style="15" customWidth="1"/>
    <col min="5637" max="5888" width="9.140625" style="15"/>
    <col min="5889" max="5892" width="23.7109375" style="15" customWidth="1"/>
    <col min="5893" max="6144" width="9.140625" style="15"/>
    <col min="6145" max="6148" width="23.7109375" style="15" customWidth="1"/>
    <col min="6149" max="6400" width="9.140625" style="15"/>
    <col min="6401" max="6404" width="23.7109375" style="15" customWidth="1"/>
    <col min="6405" max="6656" width="9.140625" style="15"/>
    <col min="6657" max="6660" width="23.7109375" style="15" customWidth="1"/>
    <col min="6661" max="6912" width="9.140625" style="15"/>
    <col min="6913" max="6916" width="23.7109375" style="15" customWidth="1"/>
    <col min="6917" max="7168" width="9.140625" style="15"/>
    <col min="7169" max="7172" width="23.7109375" style="15" customWidth="1"/>
    <col min="7173" max="7424" width="9.140625" style="15"/>
    <col min="7425" max="7428" width="23.7109375" style="15" customWidth="1"/>
    <col min="7429" max="7680" width="9.140625" style="15"/>
    <col min="7681" max="7684" width="23.7109375" style="15" customWidth="1"/>
    <col min="7685" max="7936" width="9.140625" style="15"/>
    <col min="7937" max="7940" width="23.7109375" style="15" customWidth="1"/>
    <col min="7941" max="8192" width="9.140625" style="15"/>
    <col min="8193" max="8196" width="23.7109375" style="15" customWidth="1"/>
    <col min="8197" max="8448" width="9.140625" style="15"/>
    <col min="8449" max="8452" width="23.7109375" style="15" customWidth="1"/>
    <col min="8453" max="8704" width="9.140625" style="15"/>
    <col min="8705" max="8708" width="23.7109375" style="15" customWidth="1"/>
    <col min="8709" max="8960" width="9.140625" style="15"/>
    <col min="8961" max="8964" width="23.7109375" style="15" customWidth="1"/>
    <col min="8965" max="9216" width="9.140625" style="15"/>
    <col min="9217" max="9220" width="23.7109375" style="15" customWidth="1"/>
    <col min="9221" max="9472" width="9.140625" style="15"/>
    <col min="9473" max="9476" width="23.7109375" style="15" customWidth="1"/>
    <col min="9477" max="9728" width="9.140625" style="15"/>
    <col min="9729" max="9732" width="23.7109375" style="15" customWidth="1"/>
    <col min="9733" max="9984" width="9.140625" style="15"/>
    <col min="9985" max="9988" width="23.7109375" style="15" customWidth="1"/>
    <col min="9989" max="10240" width="9.140625" style="15"/>
    <col min="10241" max="10244" width="23.7109375" style="15" customWidth="1"/>
    <col min="10245" max="10496" width="9.140625" style="15"/>
    <col min="10497" max="10500" width="23.7109375" style="15" customWidth="1"/>
    <col min="10501" max="10752" width="9.140625" style="15"/>
    <col min="10753" max="10756" width="23.7109375" style="15" customWidth="1"/>
    <col min="10757" max="11008" width="9.140625" style="15"/>
    <col min="11009" max="11012" width="23.7109375" style="15" customWidth="1"/>
    <col min="11013" max="11264" width="9.140625" style="15"/>
    <col min="11265" max="11268" width="23.7109375" style="15" customWidth="1"/>
    <col min="11269" max="11520" width="9.140625" style="15"/>
    <col min="11521" max="11524" width="23.7109375" style="15" customWidth="1"/>
    <col min="11525" max="11776" width="9.140625" style="15"/>
    <col min="11777" max="11780" width="23.7109375" style="15" customWidth="1"/>
    <col min="11781" max="12032" width="9.140625" style="15"/>
    <col min="12033" max="12036" width="23.7109375" style="15" customWidth="1"/>
    <col min="12037" max="12288" width="9.140625" style="15"/>
    <col min="12289" max="12292" width="23.7109375" style="15" customWidth="1"/>
    <col min="12293" max="12544" width="9.140625" style="15"/>
    <col min="12545" max="12548" width="23.7109375" style="15" customWidth="1"/>
    <col min="12549" max="12800" width="9.140625" style="15"/>
    <col min="12801" max="12804" width="23.7109375" style="15" customWidth="1"/>
    <col min="12805" max="13056" width="9.140625" style="15"/>
    <col min="13057" max="13060" width="23.7109375" style="15" customWidth="1"/>
    <col min="13061" max="13312" width="9.140625" style="15"/>
    <col min="13313" max="13316" width="23.7109375" style="15" customWidth="1"/>
    <col min="13317" max="13568" width="9.140625" style="15"/>
    <col min="13569" max="13572" width="23.7109375" style="15" customWidth="1"/>
    <col min="13573" max="13824" width="9.140625" style="15"/>
    <col min="13825" max="13828" width="23.7109375" style="15" customWidth="1"/>
    <col min="13829" max="14080" width="9.140625" style="15"/>
    <col min="14081" max="14084" width="23.7109375" style="15" customWidth="1"/>
    <col min="14085" max="14336" width="9.140625" style="15"/>
    <col min="14337" max="14340" width="23.7109375" style="15" customWidth="1"/>
    <col min="14341" max="14592" width="9.140625" style="15"/>
    <col min="14593" max="14596" width="23.7109375" style="15" customWidth="1"/>
    <col min="14597" max="14848" width="9.140625" style="15"/>
    <col min="14849" max="14852" width="23.7109375" style="15" customWidth="1"/>
    <col min="14853" max="15104" width="9.140625" style="15"/>
    <col min="15105" max="15108" width="23.7109375" style="15" customWidth="1"/>
    <col min="15109" max="15360" width="9.140625" style="15"/>
    <col min="15361" max="15364" width="23.7109375" style="15" customWidth="1"/>
    <col min="15365" max="15616" width="9.140625" style="15"/>
    <col min="15617" max="15620" width="23.7109375" style="15" customWidth="1"/>
    <col min="15621" max="15872" width="9.140625" style="15"/>
    <col min="15873" max="15876" width="23.7109375" style="15" customWidth="1"/>
    <col min="15877" max="16128" width="9.140625" style="15"/>
    <col min="16129" max="16132" width="23.7109375" style="15" customWidth="1"/>
    <col min="16133" max="16384" width="9.140625" style="15"/>
  </cols>
  <sheetData>
    <row r="1" spans="1:12" ht="33.75" customHeight="1" thickBot="1">
      <c r="A1" s="861" t="s">
        <v>306</v>
      </c>
      <c r="B1" s="861"/>
      <c r="C1" s="861"/>
      <c r="D1" s="861"/>
    </row>
    <row r="2" spans="1:12" ht="37.5" customHeight="1" thickBot="1">
      <c r="A2" s="53" t="s">
        <v>68</v>
      </c>
      <c r="B2" s="52" t="s">
        <v>32</v>
      </c>
      <c r="C2" s="52" t="s">
        <v>103</v>
      </c>
      <c r="D2" s="52" t="s">
        <v>105</v>
      </c>
    </row>
    <row r="3" spans="1:12" ht="21" customHeight="1">
      <c r="A3" s="4">
        <v>1396</v>
      </c>
      <c r="B3" s="703">
        <v>336716</v>
      </c>
      <c r="C3" s="703">
        <v>270982</v>
      </c>
      <c r="D3" s="703">
        <v>65734</v>
      </c>
    </row>
    <row r="4" spans="1:12" ht="21" customHeight="1">
      <c r="A4" s="4">
        <v>1397</v>
      </c>
      <c r="B4" s="703">
        <v>320325</v>
      </c>
      <c r="C4" s="703">
        <v>257035</v>
      </c>
      <c r="D4" s="703">
        <v>63290</v>
      </c>
      <c r="E4" s="710"/>
      <c r="F4" s="710"/>
      <c r="G4" s="710"/>
      <c r="H4" s="710"/>
      <c r="L4" s="145"/>
    </row>
    <row r="5" spans="1:12" ht="21" customHeight="1">
      <c r="A5" s="4">
        <v>1398</v>
      </c>
      <c r="B5" s="703">
        <v>295567</v>
      </c>
      <c r="C5" s="703">
        <v>236251</v>
      </c>
      <c r="D5" s="703">
        <v>59316</v>
      </c>
      <c r="E5" s="710"/>
      <c r="F5" s="710"/>
      <c r="G5" s="710"/>
      <c r="H5" s="710"/>
      <c r="L5" s="145"/>
    </row>
    <row r="6" spans="1:12" ht="21" customHeight="1">
      <c r="A6" s="4">
        <v>1399</v>
      </c>
      <c r="B6" s="703">
        <v>272633</v>
      </c>
      <c r="C6" s="703">
        <v>216391</v>
      </c>
      <c r="D6" s="703">
        <v>56242</v>
      </c>
      <c r="E6" s="710"/>
      <c r="F6" s="710"/>
      <c r="G6" s="710"/>
      <c r="H6" s="710"/>
      <c r="L6" s="145"/>
    </row>
    <row r="7" spans="1:12" ht="21" customHeight="1">
      <c r="A7" s="4">
        <v>1400</v>
      </c>
      <c r="B7" s="703">
        <v>247605</v>
      </c>
      <c r="C7" s="703">
        <v>194232</v>
      </c>
      <c r="D7" s="703">
        <v>53373</v>
      </c>
      <c r="E7" s="710"/>
      <c r="F7" s="710"/>
      <c r="G7" s="710"/>
      <c r="H7" s="710"/>
      <c r="L7" s="145"/>
    </row>
    <row r="8" spans="1:12" ht="21" customHeight="1">
      <c r="A8" s="4">
        <v>1401</v>
      </c>
      <c r="B8" s="703">
        <v>226268</v>
      </c>
      <c r="C8" s="703">
        <v>176007</v>
      </c>
      <c r="D8" s="703">
        <v>50261</v>
      </c>
      <c r="E8" s="710"/>
      <c r="F8" s="710"/>
      <c r="G8" s="710"/>
      <c r="H8" s="710"/>
      <c r="L8" s="145"/>
    </row>
    <row r="9" spans="1:12" ht="21" customHeight="1" thickBot="1">
      <c r="A9" s="4">
        <v>1402</v>
      </c>
      <c r="B9" s="703">
        <f>SUM(B10:B42)</f>
        <v>206250</v>
      </c>
      <c r="C9" s="703">
        <f>SUM(C10:C42)</f>
        <v>158642</v>
      </c>
      <c r="D9" s="703">
        <f>SUM(D10:D42)</f>
        <v>47608</v>
      </c>
      <c r="E9" s="710"/>
      <c r="F9" s="710"/>
      <c r="G9" s="710"/>
      <c r="H9" s="710"/>
      <c r="L9" s="145"/>
    </row>
    <row r="10" spans="1:12" ht="21" customHeight="1" thickBot="1">
      <c r="A10" s="5" t="s">
        <v>41</v>
      </c>
      <c r="B10" s="706">
        <f>C10+D10</f>
        <v>35607</v>
      </c>
      <c r="C10" s="540">
        <v>15113</v>
      </c>
      <c r="D10" s="541">
        <v>20494</v>
      </c>
      <c r="E10" s="710"/>
      <c r="F10" s="710">
        <f>B10-'7'!D10</f>
        <v>0</v>
      </c>
      <c r="G10" s="710"/>
      <c r="H10" s="710"/>
      <c r="L10" s="145"/>
    </row>
    <row r="11" spans="1:12" ht="21" customHeight="1" thickBot="1">
      <c r="A11" s="6" t="s">
        <v>42</v>
      </c>
      <c r="B11" s="706">
        <f t="shared" ref="B11:B42" si="0">C11+D11</f>
        <v>10158</v>
      </c>
      <c r="C11" s="707">
        <v>4430</v>
      </c>
      <c r="D11" s="541">
        <v>5728</v>
      </c>
      <c r="E11" s="710"/>
      <c r="F11" s="710">
        <f>B11-'7'!D11</f>
        <v>0</v>
      </c>
      <c r="G11" s="710"/>
      <c r="H11" s="710"/>
      <c r="L11" s="145"/>
    </row>
    <row r="12" spans="1:12" ht="21" customHeight="1" thickBot="1">
      <c r="A12" s="6" t="s">
        <v>43</v>
      </c>
      <c r="B12" s="706">
        <f t="shared" si="0"/>
        <v>4679</v>
      </c>
      <c r="C12" s="707">
        <v>3797</v>
      </c>
      <c r="D12" s="541">
        <v>882</v>
      </c>
      <c r="E12" s="710"/>
      <c r="F12" s="710">
        <f>B12-'7'!D12</f>
        <v>0</v>
      </c>
      <c r="G12" s="710"/>
      <c r="H12" s="710"/>
      <c r="L12" s="145"/>
    </row>
    <row r="13" spans="1:12" ht="21" customHeight="1" thickBot="1">
      <c r="A13" s="6" t="s">
        <v>0</v>
      </c>
      <c r="B13" s="706">
        <f t="shared" si="0"/>
        <v>21109</v>
      </c>
      <c r="C13" s="707">
        <v>17777</v>
      </c>
      <c r="D13" s="541">
        <v>3332</v>
      </c>
      <c r="E13" s="710"/>
      <c r="F13" s="710">
        <f>B13-'7'!D13</f>
        <v>0</v>
      </c>
      <c r="G13" s="710"/>
      <c r="H13" s="710"/>
      <c r="L13" s="145"/>
    </row>
    <row r="14" spans="1:12" ht="21" customHeight="1" thickBot="1">
      <c r="A14" s="6" t="s">
        <v>33</v>
      </c>
      <c r="B14" s="706">
        <f t="shared" si="0"/>
        <v>1870</v>
      </c>
      <c r="C14" s="707">
        <v>1625</v>
      </c>
      <c r="D14" s="541">
        <v>245</v>
      </c>
      <c r="E14" s="710"/>
      <c r="F14" s="710">
        <f>B14-'7'!D14</f>
        <v>0</v>
      </c>
      <c r="G14" s="710"/>
      <c r="H14" s="710"/>
      <c r="L14" s="145"/>
    </row>
    <row r="15" spans="1:12" ht="21" customHeight="1" thickBot="1">
      <c r="A15" s="6" t="s">
        <v>44</v>
      </c>
      <c r="B15" s="706">
        <f t="shared" si="0"/>
        <v>2552</v>
      </c>
      <c r="C15" s="707">
        <v>2532</v>
      </c>
      <c r="D15" s="541">
        <v>20</v>
      </c>
      <c r="E15" s="710"/>
      <c r="F15" s="710">
        <f>B15-'7'!D15</f>
        <v>0</v>
      </c>
      <c r="G15" s="710"/>
      <c r="H15" s="710"/>
      <c r="L15" s="145"/>
    </row>
    <row r="16" spans="1:12" ht="21" customHeight="1" thickBot="1">
      <c r="A16" s="6" t="s">
        <v>1</v>
      </c>
      <c r="B16" s="706">
        <f t="shared" si="0"/>
        <v>809</v>
      </c>
      <c r="C16" s="707">
        <v>787</v>
      </c>
      <c r="D16" s="541">
        <v>22</v>
      </c>
      <c r="E16" s="710"/>
      <c r="F16" s="710">
        <f>B16-'7'!D16</f>
        <v>0</v>
      </c>
      <c r="G16" s="710"/>
      <c r="H16" s="710"/>
      <c r="L16" s="145"/>
    </row>
    <row r="17" spans="1:12" ht="21" customHeight="1" thickBot="1">
      <c r="A17" s="6" t="s">
        <v>45</v>
      </c>
      <c r="B17" s="706">
        <f t="shared" si="0"/>
        <v>5807</v>
      </c>
      <c r="C17" s="707">
        <v>5733</v>
      </c>
      <c r="D17" s="541">
        <v>74</v>
      </c>
      <c r="E17" s="710"/>
      <c r="F17" s="710">
        <f>B17-'7'!D17</f>
        <v>0</v>
      </c>
      <c r="G17" s="710"/>
      <c r="H17" s="710"/>
      <c r="L17" s="145"/>
    </row>
    <row r="18" spans="1:12" ht="21" customHeight="1" thickBot="1">
      <c r="A18" s="6" t="s">
        <v>46</v>
      </c>
      <c r="B18" s="706">
        <f t="shared" si="0"/>
        <v>2471</v>
      </c>
      <c r="C18" s="707">
        <v>1880</v>
      </c>
      <c r="D18" s="541">
        <v>591</v>
      </c>
      <c r="E18" s="710"/>
      <c r="F18" s="710">
        <f>B18-'7'!D18</f>
        <v>0</v>
      </c>
      <c r="G18" s="710"/>
      <c r="H18" s="710"/>
      <c r="L18" s="145"/>
    </row>
    <row r="19" spans="1:12" ht="21" customHeight="1" thickBot="1">
      <c r="A19" s="6" t="s">
        <v>47</v>
      </c>
      <c r="B19" s="706">
        <f t="shared" si="0"/>
        <v>9167</v>
      </c>
      <c r="C19" s="707">
        <v>6119</v>
      </c>
      <c r="D19" s="541">
        <v>3048</v>
      </c>
      <c r="E19" s="710"/>
      <c r="F19" s="710">
        <f>B19-'7'!D19</f>
        <v>0</v>
      </c>
      <c r="G19" s="710"/>
      <c r="H19" s="710"/>
      <c r="L19" s="145"/>
    </row>
    <row r="20" spans="1:12" ht="21" customHeight="1" thickBot="1">
      <c r="A20" s="6" t="s">
        <v>28</v>
      </c>
      <c r="B20" s="706">
        <f t="shared" si="0"/>
        <v>1766</v>
      </c>
      <c r="C20" s="707">
        <v>1487</v>
      </c>
      <c r="D20" s="541">
        <v>279</v>
      </c>
      <c r="E20" s="710"/>
      <c r="F20" s="710">
        <f>B20-'7'!D20</f>
        <v>0</v>
      </c>
      <c r="G20" s="710"/>
      <c r="H20" s="710"/>
      <c r="L20" s="145"/>
    </row>
    <row r="21" spans="1:12" ht="21" customHeight="1" thickBot="1">
      <c r="A21" s="6" t="s">
        <v>2</v>
      </c>
      <c r="B21" s="706">
        <f t="shared" si="0"/>
        <v>1645</v>
      </c>
      <c r="C21" s="707">
        <v>1588</v>
      </c>
      <c r="D21" s="541">
        <v>57</v>
      </c>
      <c r="E21" s="710"/>
      <c r="F21" s="710">
        <f>B21-'7'!D21</f>
        <v>0</v>
      </c>
      <c r="G21" s="710"/>
      <c r="H21" s="710"/>
      <c r="L21" s="145"/>
    </row>
    <row r="22" spans="1:12" ht="21" customHeight="1" thickBot="1">
      <c r="A22" s="6" t="s">
        <v>3</v>
      </c>
      <c r="B22" s="706">
        <f t="shared" si="0"/>
        <v>5054</v>
      </c>
      <c r="C22" s="707">
        <v>3200</v>
      </c>
      <c r="D22" s="541">
        <v>1854</v>
      </c>
      <c r="E22" s="710"/>
      <c r="F22" s="710">
        <f>B22-'7'!D22</f>
        <v>0</v>
      </c>
      <c r="G22" s="710"/>
      <c r="H22" s="710"/>
      <c r="L22" s="145"/>
    </row>
    <row r="23" spans="1:12" ht="21" customHeight="1" thickBot="1">
      <c r="A23" s="6" t="s">
        <v>4</v>
      </c>
      <c r="B23" s="706">
        <f t="shared" si="0"/>
        <v>2259</v>
      </c>
      <c r="C23" s="707">
        <v>2128</v>
      </c>
      <c r="D23" s="541">
        <v>131</v>
      </c>
      <c r="E23" s="710"/>
      <c r="F23" s="710">
        <f>B23-'7'!D23</f>
        <v>0</v>
      </c>
      <c r="G23" s="710"/>
      <c r="H23" s="710"/>
      <c r="L23" s="145"/>
    </row>
    <row r="24" spans="1:12" ht="21" customHeight="1" thickBot="1">
      <c r="A24" s="6" t="s">
        <v>48</v>
      </c>
      <c r="B24" s="706">
        <f t="shared" si="0"/>
        <v>1130</v>
      </c>
      <c r="C24" s="707">
        <v>1069</v>
      </c>
      <c r="D24" s="541">
        <v>61</v>
      </c>
      <c r="E24" s="710"/>
      <c r="F24" s="710">
        <f>B24-'7'!D24</f>
        <v>0</v>
      </c>
      <c r="G24" s="710"/>
      <c r="H24" s="710"/>
      <c r="L24" s="145"/>
    </row>
    <row r="25" spans="1:12" ht="21" customHeight="1" thickBot="1">
      <c r="A25" s="6" t="s">
        <v>49</v>
      </c>
      <c r="B25" s="706">
        <f t="shared" si="0"/>
        <v>1961</v>
      </c>
      <c r="C25" s="707">
        <v>923</v>
      </c>
      <c r="D25" s="541">
        <v>1038</v>
      </c>
      <c r="E25" s="710"/>
      <c r="F25" s="710">
        <f>B25-'7'!D25</f>
        <v>0</v>
      </c>
      <c r="G25" s="710"/>
      <c r="H25" s="710"/>
      <c r="L25" s="145"/>
    </row>
    <row r="26" spans="1:12" ht="21" customHeight="1" thickBot="1">
      <c r="A26" s="6" t="s">
        <v>50</v>
      </c>
      <c r="B26" s="706">
        <f t="shared" si="0"/>
        <v>2555</v>
      </c>
      <c r="C26" s="707">
        <v>1771</v>
      </c>
      <c r="D26" s="541">
        <v>784</v>
      </c>
      <c r="E26" s="710"/>
      <c r="F26" s="710">
        <f>B26-'7'!D26</f>
        <v>0</v>
      </c>
      <c r="G26" s="710"/>
      <c r="H26" s="710"/>
      <c r="L26" s="145"/>
    </row>
    <row r="27" spans="1:12" ht="21" customHeight="1" thickBot="1">
      <c r="A27" s="6" t="s">
        <v>51</v>
      </c>
      <c r="B27" s="706">
        <f t="shared" si="0"/>
        <v>1309</v>
      </c>
      <c r="C27" s="707">
        <v>815</v>
      </c>
      <c r="D27" s="541">
        <v>494</v>
      </c>
      <c r="E27" s="710"/>
      <c r="F27" s="710">
        <f>B27-'7'!D27</f>
        <v>0</v>
      </c>
      <c r="G27" s="710"/>
      <c r="H27" s="710"/>
      <c r="L27" s="145"/>
    </row>
    <row r="28" spans="1:12" ht="21" customHeight="1" thickBot="1">
      <c r="A28" s="6" t="s">
        <v>5</v>
      </c>
      <c r="B28" s="706">
        <f t="shared" si="0"/>
        <v>17304</v>
      </c>
      <c r="C28" s="707">
        <v>16642</v>
      </c>
      <c r="D28" s="541">
        <v>662</v>
      </c>
      <c r="E28" s="710"/>
      <c r="F28" s="710">
        <f>B28-'7'!D28</f>
        <v>0</v>
      </c>
      <c r="G28" s="710"/>
      <c r="H28" s="710"/>
      <c r="L28" s="145"/>
    </row>
    <row r="29" spans="1:12" ht="21" customHeight="1" thickBot="1">
      <c r="A29" s="6" t="s">
        <v>52</v>
      </c>
      <c r="B29" s="706">
        <f t="shared" si="0"/>
        <v>1033</v>
      </c>
      <c r="C29" s="707">
        <v>962</v>
      </c>
      <c r="D29" s="541">
        <v>71</v>
      </c>
      <c r="E29" s="710"/>
      <c r="F29" s="710">
        <f>B29-'7'!D29</f>
        <v>0</v>
      </c>
      <c r="G29" s="710"/>
      <c r="H29" s="710"/>
      <c r="L29" s="145"/>
    </row>
    <row r="30" spans="1:12" ht="21" customHeight="1" thickBot="1">
      <c r="A30" s="6" t="s">
        <v>6</v>
      </c>
      <c r="B30" s="706">
        <f t="shared" si="0"/>
        <v>3661</v>
      </c>
      <c r="C30" s="707">
        <v>2159</v>
      </c>
      <c r="D30" s="541">
        <v>1502</v>
      </c>
      <c r="E30" s="710"/>
      <c r="F30" s="710">
        <f>B30-'7'!D30</f>
        <v>0</v>
      </c>
      <c r="G30" s="710"/>
      <c r="H30" s="710"/>
      <c r="L30" s="145"/>
    </row>
    <row r="31" spans="1:12" ht="21" customHeight="1" thickBot="1">
      <c r="A31" s="6" t="s">
        <v>53</v>
      </c>
      <c r="B31" s="706">
        <f t="shared" si="0"/>
        <v>10417</v>
      </c>
      <c r="C31" s="707">
        <v>9292</v>
      </c>
      <c r="D31" s="541">
        <v>1125</v>
      </c>
      <c r="E31" s="710"/>
      <c r="F31" s="710">
        <f>B31-'7'!D31</f>
        <v>0</v>
      </c>
      <c r="G31" s="710"/>
      <c r="H31" s="710"/>
      <c r="L31" s="145"/>
    </row>
    <row r="32" spans="1:12" ht="21" customHeight="1" thickBot="1">
      <c r="A32" s="6" t="s">
        <v>54</v>
      </c>
      <c r="B32" s="706">
        <f t="shared" si="0"/>
        <v>8905</v>
      </c>
      <c r="C32" s="707">
        <v>8329</v>
      </c>
      <c r="D32" s="541">
        <v>576</v>
      </c>
      <c r="E32" s="710"/>
      <c r="F32" s="710">
        <f>B32-'7'!D32</f>
        <v>0</v>
      </c>
      <c r="G32" s="710"/>
      <c r="H32" s="710"/>
      <c r="L32" s="145"/>
    </row>
    <row r="33" spans="1:12" ht="21" customHeight="1" thickBot="1">
      <c r="A33" s="6" t="s">
        <v>55</v>
      </c>
      <c r="B33" s="706">
        <f t="shared" si="0"/>
        <v>4367</v>
      </c>
      <c r="C33" s="707">
        <v>4158</v>
      </c>
      <c r="D33" s="541">
        <v>209</v>
      </c>
      <c r="E33" s="710"/>
      <c r="F33" s="710">
        <f>B33-'7'!D33</f>
        <v>0</v>
      </c>
      <c r="G33" s="710"/>
      <c r="H33" s="710"/>
      <c r="L33" s="145"/>
    </row>
    <row r="34" spans="1:12" ht="21" customHeight="1" thickBot="1">
      <c r="A34" s="6" t="s">
        <v>56</v>
      </c>
      <c r="B34" s="706">
        <f t="shared" si="0"/>
        <v>828</v>
      </c>
      <c r="C34" s="707">
        <v>822</v>
      </c>
      <c r="D34" s="541">
        <v>6</v>
      </c>
      <c r="E34" s="710"/>
      <c r="F34" s="710">
        <f>B34-'7'!D34</f>
        <v>0</v>
      </c>
      <c r="G34" s="710"/>
      <c r="H34" s="710"/>
      <c r="L34" s="145"/>
    </row>
    <row r="35" spans="1:12" ht="21" customHeight="1" thickBot="1">
      <c r="A35" s="6" t="s">
        <v>7</v>
      </c>
      <c r="B35" s="706">
        <f t="shared" si="0"/>
        <v>5981</v>
      </c>
      <c r="C35" s="707">
        <v>5869</v>
      </c>
      <c r="D35" s="541">
        <v>112</v>
      </c>
      <c r="E35" s="710"/>
      <c r="F35" s="710">
        <f>B35-'7'!D35</f>
        <v>0</v>
      </c>
      <c r="G35" s="710"/>
      <c r="H35" s="710"/>
      <c r="L35" s="145"/>
    </row>
    <row r="36" spans="1:12" ht="21" customHeight="1" thickBot="1">
      <c r="A36" s="6" t="s">
        <v>57</v>
      </c>
      <c r="B36" s="706">
        <f t="shared" si="0"/>
        <v>5763</v>
      </c>
      <c r="C36" s="707">
        <v>5399</v>
      </c>
      <c r="D36" s="541">
        <v>364</v>
      </c>
      <c r="E36" s="710"/>
      <c r="F36" s="710">
        <f>B36-'7'!D36</f>
        <v>0</v>
      </c>
      <c r="G36" s="710"/>
      <c r="H36" s="710"/>
      <c r="L36" s="145"/>
    </row>
    <row r="37" spans="1:12" ht="21" customHeight="1" thickBot="1">
      <c r="A37" s="6" t="s">
        <v>8</v>
      </c>
      <c r="B37" s="706">
        <f t="shared" si="0"/>
        <v>2275</v>
      </c>
      <c r="C37" s="707">
        <v>2193</v>
      </c>
      <c r="D37" s="541">
        <v>82</v>
      </c>
      <c r="E37" s="710"/>
      <c r="F37" s="710">
        <f>B37-'7'!D37</f>
        <v>0</v>
      </c>
      <c r="G37" s="710"/>
      <c r="H37" s="710"/>
      <c r="L37" s="145"/>
    </row>
    <row r="38" spans="1:12" ht="21" customHeight="1" thickBot="1">
      <c r="A38" s="6" t="s">
        <v>9</v>
      </c>
      <c r="B38" s="706">
        <f t="shared" si="0"/>
        <v>12326</v>
      </c>
      <c r="C38" s="707">
        <v>11956</v>
      </c>
      <c r="D38" s="541">
        <v>370</v>
      </c>
      <c r="E38" s="710"/>
      <c r="F38" s="710">
        <f>B38-'7'!D38</f>
        <v>0</v>
      </c>
      <c r="G38" s="710"/>
      <c r="H38" s="710"/>
      <c r="L38" s="145"/>
    </row>
    <row r="39" spans="1:12" ht="21" customHeight="1" thickBot="1">
      <c r="A39" s="6" t="s">
        <v>58</v>
      </c>
      <c r="B39" s="706">
        <f t="shared" si="0"/>
        <v>5844</v>
      </c>
      <c r="C39" s="707">
        <v>5197</v>
      </c>
      <c r="D39" s="541">
        <v>647</v>
      </c>
      <c r="E39" s="710"/>
      <c r="F39" s="710">
        <f>B39-'7'!D39</f>
        <v>0</v>
      </c>
      <c r="G39" s="710"/>
      <c r="H39" s="710"/>
    </row>
    <row r="40" spans="1:12" ht="21" customHeight="1" thickBot="1">
      <c r="A40" s="6" t="s">
        <v>10</v>
      </c>
      <c r="B40" s="706">
        <f t="shared" si="0"/>
        <v>1238</v>
      </c>
      <c r="C40" s="707">
        <v>1205</v>
      </c>
      <c r="D40" s="541">
        <v>33</v>
      </c>
      <c r="E40" s="710"/>
      <c r="F40" s="710">
        <f>B40-'7'!D40</f>
        <v>0</v>
      </c>
      <c r="G40" s="710"/>
      <c r="H40" s="710"/>
    </row>
    <row r="41" spans="1:12" ht="21" customHeight="1" thickBot="1">
      <c r="A41" s="6" t="s">
        <v>11</v>
      </c>
      <c r="B41" s="706">
        <f t="shared" si="0"/>
        <v>7882</v>
      </c>
      <c r="C41" s="707">
        <v>5579</v>
      </c>
      <c r="D41" s="541">
        <v>2303</v>
      </c>
      <c r="E41" s="710"/>
      <c r="F41" s="710">
        <f>B41-'7'!D41</f>
        <v>0</v>
      </c>
      <c r="G41" s="710"/>
      <c r="H41" s="710"/>
    </row>
    <row r="42" spans="1:12" ht="21" customHeight="1" thickBot="1">
      <c r="A42" s="6" t="s">
        <v>59</v>
      </c>
      <c r="B42" s="706">
        <f t="shared" si="0"/>
        <v>6518</v>
      </c>
      <c r="C42" s="707">
        <v>6106</v>
      </c>
      <c r="D42" s="541">
        <v>412</v>
      </c>
      <c r="E42" s="710"/>
      <c r="F42" s="710">
        <f>B42-'7'!D42</f>
        <v>0</v>
      </c>
      <c r="G42" s="710"/>
      <c r="H42" s="710"/>
    </row>
    <row r="43" spans="1:12">
      <c r="B43" s="710"/>
      <c r="C43" s="710"/>
      <c r="D43" s="710"/>
      <c r="E43" s="710"/>
      <c r="F43" s="710"/>
      <c r="G43" s="710"/>
      <c r="H43" s="710"/>
    </row>
    <row r="44" spans="1:12">
      <c r="B44" s="710"/>
      <c r="C44" s="710"/>
      <c r="D44" s="710"/>
      <c r="E44" s="710"/>
      <c r="F44" s="710"/>
      <c r="G44" s="710"/>
      <c r="H44" s="710"/>
    </row>
    <row r="45" spans="1:12">
      <c r="B45" s="710"/>
      <c r="C45" s="710"/>
      <c r="D45" s="710"/>
      <c r="E45" s="710"/>
      <c r="F45" s="710"/>
      <c r="G45" s="710"/>
      <c r="H45" s="710"/>
    </row>
    <row r="46" spans="1:12">
      <c r="B46" s="710"/>
      <c r="C46" s="710"/>
      <c r="D46" s="710"/>
      <c r="E46" s="710"/>
      <c r="F46" s="710"/>
      <c r="G46" s="710"/>
      <c r="H46" s="710"/>
    </row>
    <row r="47" spans="1:12">
      <c r="B47" s="710"/>
      <c r="C47" s="710"/>
      <c r="D47" s="710"/>
      <c r="E47" s="710"/>
      <c r="F47" s="710"/>
      <c r="G47" s="710"/>
      <c r="H47" s="710"/>
    </row>
    <row r="48" spans="1:12">
      <c r="B48" s="710"/>
      <c r="C48" s="710"/>
      <c r="D48" s="710"/>
      <c r="E48" s="710"/>
      <c r="F48" s="710"/>
      <c r="G48" s="710"/>
      <c r="H48" s="710"/>
    </row>
    <row r="49" spans="2:8">
      <c r="B49" s="710"/>
      <c r="C49" s="710"/>
      <c r="D49" s="710"/>
      <c r="E49" s="710"/>
      <c r="F49" s="710"/>
      <c r="G49" s="710"/>
      <c r="H49" s="710"/>
    </row>
    <row r="50" spans="2:8">
      <c r="B50" s="710"/>
      <c r="C50" s="710"/>
      <c r="D50" s="710"/>
      <c r="E50" s="710"/>
      <c r="F50" s="710"/>
      <c r="G50" s="710"/>
      <c r="H50" s="710"/>
    </row>
    <row r="51" spans="2:8">
      <c r="B51" s="710"/>
      <c r="C51" s="710"/>
      <c r="D51" s="710"/>
      <c r="E51" s="710"/>
      <c r="F51" s="710"/>
      <c r="G51" s="710"/>
      <c r="H51" s="710"/>
    </row>
    <row r="52" spans="2:8">
      <c r="B52" s="710"/>
      <c r="C52" s="710"/>
      <c r="D52" s="710"/>
      <c r="E52" s="710"/>
      <c r="F52" s="710"/>
      <c r="G52" s="710"/>
      <c r="H52" s="710"/>
    </row>
  </sheetData>
  <mergeCells count="1">
    <mergeCell ref="A1:D1"/>
  </mergeCells>
  <printOptions horizontalCentered="1" verticalCentered="1"/>
  <pageMargins left="0.39370078740157499" right="0.39370078740157499" top="0.45" bottom="0.55000000000000004" header="0" footer="0"/>
  <pageSetup paperSize="9" scale="86"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606D7-EF19-4801-ADD5-E3E58A1ECD16}">
  <sheetPr>
    <tabColor theme="7" tint="0.39997558519241921"/>
    <pageSetUpPr fitToPage="1"/>
  </sheetPr>
  <dimension ref="A1:L52"/>
  <sheetViews>
    <sheetView rightToLeft="1" view="pageBreakPreview" zoomScaleNormal="100" zoomScaleSheetLayoutView="100" workbookViewId="0">
      <selection activeCell="M14" sqref="M14"/>
    </sheetView>
  </sheetViews>
  <sheetFormatPr defaultColWidth="21.42578125" defaultRowHeight="15.75"/>
  <cols>
    <col min="1" max="4" width="23.7109375" style="17" customWidth="1"/>
    <col min="5" max="248" width="10.28515625" style="17" customWidth="1"/>
    <col min="249" max="256" width="21.42578125" style="17"/>
    <col min="257" max="260" width="23.7109375" style="17" customWidth="1"/>
    <col min="261" max="504" width="10.28515625" style="17" customWidth="1"/>
    <col min="505" max="512" width="21.42578125" style="17"/>
    <col min="513" max="516" width="23.7109375" style="17" customWidth="1"/>
    <col min="517" max="760" width="10.28515625" style="17" customWidth="1"/>
    <col min="761" max="768" width="21.42578125" style="17"/>
    <col min="769" max="772" width="23.7109375" style="17" customWidth="1"/>
    <col min="773" max="1016" width="10.28515625" style="17" customWidth="1"/>
    <col min="1017" max="1024" width="21.42578125" style="17"/>
    <col min="1025" max="1028" width="23.7109375" style="17" customWidth="1"/>
    <col min="1029" max="1272" width="10.28515625" style="17" customWidth="1"/>
    <col min="1273" max="1280" width="21.42578125" style="17"/>
    <col min="1281" max="1284" width="23.7109375" style="17" customWidth="1"/>
    <col min="1285" max="1528" width="10.28515625" style="17" customWidth="1"/>
    <col min="1529" max="1536" width="21.42578125" style="17"/>
    <col min="1537" max="1540" width="23.7109375" style="17" customWidth="1"/>
    <col min="1541" max="1784" width="10.28515625" style="17" customWidth="1"/>
    <col min="1785" max="1792" width="21.42578125" style="17"/>
    <col min="1793" max="1796" width="23.7109375" style="17" customWidth="1"/>
    <col min="1797" max="2040" width="10.28515625" style="17" customWidth="1"/>
    <col min="2041" max="2048" width="21.42578125" style="17"/>
    <col min="2049" max="2052" width="23.7109375" style="17" customWidth="1"/>
    <col min="2053" max="2296" width="10.28515625" style="17" customWidth="1"/>
    <col min="2297" max="2304" width="21.42578125" style="17"/>
    <col min="2305" max="2308" width="23.7109375" style="17" customWidth="1"/>
    <col min="2309" max="2552" width="10.28515625" style="17" customWidth="1"/>
    <col min="2553" max="2560" width="21.42578125" style="17"/>
    <col min="2561" max="2564" width="23.7109375" style="17" customWidth="1"/>
    <col min="2565" max="2808" width="10.28515625" style="17" customWidth="1"/>
    <col min="2809" max="2816" width="21.42578125" style="17"/>
    <col min="2817" max="2820" width="23.7109375" style="17" customWidth="1"/>
    <col min="2821" max="3064" width="10.28515625" style="17" customWidth="1"/>
    <col min="3065" max="3072" width="21.42578125" style="17"/>
    <col min="3073" max="3076" width="23.7109375" style="17" customWidth="1"/>
    <col min="3077" max="3320" width="10.28515625" style="17" customWidth="1"/>
    <col min="3321" max="3328" width="21.42578125" style="17"/>
    <col min="3329" max="3332" width="23.7109375" style="17" customWidth="1"/>
    <col min="3333" max="3576" width="10.28515625" style="17" customWidth="1"/>
    <col min="3577" max="3584" width="21.42578125" style="17"/>
    <col min="3585" max="3588" width="23.7109375" style="17" customWidth="1"/>
    <col min="3589" max="3832" width="10.28515625" style="17" customWidth="1"/>
    <col min="3833" max="3840" width="21.42578125" style="17"/>
    <col min="3841" max="3844" width="23.7109375" style="17" customWidth="1"/>
    <col min="3845" max="4088" width="10.28515625" style="17" customWidth="1"/>
    <col min="4089" max="4096" width="21.42578125" style="17"/>
    <col min="4097" max="4100" width="23.7109375" style="17" customWidth="1"/>
    <col min="4101" max="4344" width="10.28515625" style="17" customWidth="1"/>
    <col min="4345" max="4352" width="21.42578125" style="17"/>
    <col min="4353" max="4356" width="23.7109375" style="17" customWidth="1"/>
    <col min="4357" max="4600" width="10.28515625" style="17" customWidth="1"/>
    <col min="4601" max="4608" width="21.42578125" style="17"/>
    <col min="4609" max="4612" width="23.7109375" style="17" customWidth="1"/>
    <col min="4613" max="4856" width="10.28515625" style="17" customWidth="1"/>
    <col min="4857" max="4864" width="21.42578125" style="17"/>
    <col min="4865" max="4868" width="23.7109375" style="17" customWidth="1"/>
    <col min="4869" max="5112" width="10.28515625" style="17" customWidth="1"/>
    <col min="5113" max="5120" width="21.42578125" style="17"/>
    <col min="5121" max="5124" width="23.7109375" style="17" customWidth="1"/>
    <col min="5125" max="5368" width="10.28515625" style="17" customWidth="1"/>
    <col min="5369" max="5376" width="21.42578125" style="17"/>
    <col min="5377" max="5380" width="23.7109375" style="17" customWidth="1"/>
    <col min="5381" max="5624" width="10.28515625" style="17" customWidth="1"/>
    <col min="5625" max="5632" width="21.42578125" style="17"/>
    <col min="5633" max="5636" width="23.7109375" style="17" customWidth="1"/>
    <col min="5637" max="5880" width="10.28515625" style="17" customWidth="1"/>
    <col min="5881" max="5888" width="21.42578125" style="17"/>
    <col min="5889" max="5892" width="23.7109375" style="17" customWidth="1"/>
    <col min="5893" max="6136" width="10.28515625" style="17" customWidth="1"/>
    <col min="6137" max="6144" width="21.42578125" style="17"/>
    <col min="6145" max="6148" width="23.7109375" style="17" customWidth="1"/>
    <col min="6149" max="6392" width="10.28515625" style="17" customWidth="1"/>
    <col min="6393" max="6400" width="21.42578125" style="17"/>
    <col min="6401" max="6404" width="23.7109375" style="17" customWidth="1"/>
    <col min="6405" max="6648" width="10.28515625" style="17" customWidth="1"/>
    <col min="6649" max="6656" width="21.42578125" style="17"/>
    <col min="6657" max="6660" width="23.7109375" style="17" customWidth="1"/>
    <col min="6661" max="6904" width="10.28515625" style="17" customWidth="1"/>
    <col min="6905" max="6912" width="21.42578125" style="17"/>
    <col min="6913" max="6916" width="23.7109375" style="17" customWidth="1"/>
    <col min="6917" max="7160" width="10.28515625" style="17" customWidth="1"/>
    <col min="7161" max="7168" width="21.42578125" style="17"/>
    <col min="7169" max="7172" width="23.7109375" style="17" customWidth="1"/>
    <col min="7173" max="7416" width="10.28515625" style="17" customWidth="1"/>
    <col min="7417" max="7424" width="21.42578125" style="17"/>
    <col min="7425" max="7428" width="23.7109375" style="17" customWidth="1"/>
    <col min="7429" max="7672" width="10.28515625" style="17" customWidth="1"/>
    <col min="7673" max="7680" width="21.42578125" style="17"/>
    <col min="7681" max="7684" width="23.7109375" style="17" customWidth="1"/>
    <col min="7685" max="7928" width="10.28515625" style="17" customWidth="1"/>
    <col min="7929" max="7936" width="21.42578125" style="17"/>
    <col min="7937" max="7940" width="23.7109375" style="17" customWidth="1"/>
    <col min="7941" max="8184" width="10.28515625" style="17" customWidth="1"/>
    <col min="8185" max="8192" width="21.42578125" style="17"/>
    <col min="8193" max="8196" width="23.7109375" style="17" customWidth="1"/>
    <col min="8197" max="8440" width="10.28515625" style="17" customWidth="1"/>
    <col min="8441" max="8448" width="21.42578125" style="17"/>
    <col min="8449" max="8452" width="23.7109375" style="17" customWidth="1"/>
    <col min="8453" max="8696" width="10.28515625" style="17" customWidth="1"/>
    <col min="8697" max="8704" width="21.42578125" style="17"/>
    <col min="8705" max="8708" width="23.7109375" style="17" customWidth="1"/>
    <col min="8709" max="8952" width="10.28515625" style="17" customWidth="1"/>
    <col min="8953" max="8960" width="21.42578125" style="17"/>
    <col min="8961" max="8964" width="23.7109375" style="17" customWidth="1"/>
    <col min="8965" max="9208" width="10.28515625" style="17" customWidth="1"/>
    <col min="9209" max="9216" width="21.42578125" style="17"/>
    <col min="9217" max="9220" width="23.7109375" style="17" customWidth="1"/>
    <col min="9221" max="9464" width="10.28515625" style="17" customWidth="1"/>
    <col min="9465" max="9472" width="21.42578125" style="17"/>
    <col min="9473" max="9476" width="23.7109375" style="17" customWidth="1"/>
    <col min="9477" max="9720" width="10.28515625" style="17" customWidth="1"/>
    <col min="9721" max="9728" width="21.42578125" style="17"/>
    <col min="9729" max="9732" width="23.7109375" style="17" customWidth="1"/>
    <col min="9733" max="9976" width="10.28515625" style="17" customWidth="1"/>
    <col min="9977" max="9984" width="21.42578125" style="17"/>
    <col min="9985" max="9988" width="23.7109375" style="17" customWidth="1"/>
    <col min="9989" max="10232" width="10.28515625" style="17" customWidth="1"/>
    <col min="10233" max="10240" width="21.42578125" style="17"/>
    <col min="10241" max="10244" width="23.7109375" style="17" customWidth="1"/>
    <col min="10245" max="10488" width="10.28515625" style="17" customWidth="1"/>
    <col min="10489" max="10496" width="21.42578125" style="17"/>
    <col min="10497" max="10500" width="23.7109375" style="17" customWidth="1"/>
    <col min="10501" max="10744" width="10.28515625" style="17" customWidth="1"/>
    <col min="10745" max="10752" width="21.42578125" style="17"/>
    <col min="10753" max="10756" width="23.7109375" style="17" customWidth="1"/>
    <col min="10757" max="11000" width="10.28515625" style="17" customWidth="1"/>
    <col min="11001" max="11008" width="21.42578125" style="17"/>
    <col min="11009" max="11012" width="23.7109375" style="17" customWidth="1"/>
    <col min="11013" max="11256" width="10.28515625" style="17" customWidth="1"/>
    <col min="11257" max="11264" width="21.42578125" style="17"/>
    <col min="11265" max="11268" width="23.7109375" style="17" customWidth="1"/>
    <col min="11269" max="11512" width="10.28515625" style="17" customWidth="1"/>
    <col min="11513" max="11520" width="21.42578125" style="17"/>
    <col min="11521" max="11524" width="23.7109375" style="17" customWidth="1"/>
    <col min="11525" max="11768" width="10.28515625" style="17" customWidth="1"/>
    <col min="11769" max="11776" width="21.42578125" style="17"/>
    <col min="11777" max="11780" width="23.7109375" style="17" customWidth="1"/>
    <col min="11781" max="12024" width="10.28515625" style="17" customWidth="1"/>
    <col min="12025" max="12032" width="21.42578125" style="17"/>
    <col min="12033" max="12036" width="23.7109375" style="17" customWidth="1"/>
    <col min="12037" max="12280" width="10.28515625" style="17" customWidth="1"/>
    <col min="12281" max="12288" width="21.42578125" style="17"/>
    <col min="12289" max="12292" width="23.7109375" style="17" customWidth="1"/>
    <col min="12293" max="12536" width="10.28515625" style="17" customWidth="1"/>
    <col min="12537" max="12544" width="21.42578125" style="17"/>
    <col min="12545" max="12548" width="23.7109375" style="17" customWidth="1"/>
    <col min="12549" max="12792" width="10.28515625" style="17" customWidth="1"/>
    <col min="12793" max="12800" width="21.42578125" style="17"/>
    <col min="12801" max="12804" width="23.7109375" style="17" customWidth="1"/>
    <col min="12805" max="13048" width="10.28515625" style="17" customWidth="1"/>
    <col min="13049" max="13056" width="21.42578125" style="17"/>
    <col min="13057" max="13060" width="23.7109375" style="17" customWidth="1"/>
    <col min="13061" max="13304" width="10.28515625" style="17" customWidth="1"/>
    <col min="13305" max="13312" width="21.42578125" style="17"/>
    <col min="13313" max="13316" width="23.7109375" style="17" customWidth="1"/>
    <col min="13317" max="13560" width="10.28515625" style="17" customWidth="1"/>
    <col min="13561" max="13568" width="21.42578125" style="17"/>
    <col min="13569" max="13572" width="23.7109375" style="17" customWidth="1"/>
    <col min="13573" max="13816" width="10.28515625" style="17" customWidth="1"/>
    <col min="13817" max="13824" width="21.42578125" style="17"/>
    <col min="13825" max="13828" width="23.7109375" style="17" customWidth="1"/>
    <col min="13829" max="14072" width="10.28515625" style="17" customWidth="1"/>
    <col min="14073" max="14080" width="21.42578125" style="17"/>
    <col min="14081" max="14084" width="23.7109375" style="17" customWidth="1"/>
    <col min="14085" max="14328" width="10.28515625" style="17" customWidth="1"/>
    <col min="14329" max="14336" width="21.42578125" style="17"/>
    <col min="14337" max="14340" width="23.7109375" style="17" customWidth="1"/>
    <col min="14341" max="14584" width="10.28515625" style="17" customWidth="1"/>
    <col min="14585" max="14592" width="21.42578125" style="17"/>
    <col min="14593" max="14596" width="23.7109375" style="17" customWidth="1"/>
    <col min="14597" max="14840" width="10.28515625" style="17" customWidth="1"/>
    <col min="14841" max="14848" width="21.42578125" style="17"/>
    <col min="14849" max="14852" width="23.7109375" style="17" customWidth="1"/>
    <col min="14853" max="15096" width="10.28515625" style="17" customWidth="1"/>
    <col min="15097" max="15104" width="21.42578125" style="17"/>
    <col min="15105" max="15108" width="23.7109375" style="17" customWidth="1"/>
    <col min="15109" max="15352" width="10.28515625" style="17" customWidth="1"/>
    <col min="15353" max="15360" width="21.42578125" style="17"/>
    <col min="15361" max="15364" width="23.7109375" style="17" customWidth="1"/>
    <col min="15365" max="15608" width="10.28515625" style="17" customWidth="1"/>
    <col min="15609" max="15616" width="21.42578125" style="17"/>
    <col min="15617" max="15620" width="23.7109375" style="17" customWidth="1"/>
    <col min="15621" max="15864" width="10.28515625" style="17" customWidth="1"/>
    <col min="15865" max="15872" width="21.42578125" style="17"/>
    <col min="15873" max="15876" width="23.7109375" style="17" customWidth="1"/>
    <col min="15877" max="16120" width="10.28515625" style="17" customWidth="1"/>
    <col min="16121" max="16128" width="21.42578125" style="17"/>
    <col min="16129" max="16132" width="23.7109375" style="17" customWidth="1"/>
    <col min="16133" max="16376" width="10.28515625" style="17" customWidth="1"/>
    <col min="16377" max="16384" width="21.42578125" style="17"/>
  </cols>
  <sheetData>
    <row r="1" spans="1:12" ht="33.75" customHeight="1" thickBot="1">
      <c r="A1" s="861" t="s">
        <v>307</v>
      </c>
      <c r="B1" s="861"/>
      <c r="C1" s="861"/>
      <c r="D1" s="861"/>
      <c r="E1" s="15"/>
      <c r="F1" s="15"/>
    </row>
    <row r="2" spans="1:12" ht="47.25" customHeight="1" thickBot="1">
      <c r="A2" s="53" t="s">
        <v>68</v>
      </c>
      <c r="B2" s="53" t="s">
        <v>40</v>
      </c>
      <c r="C2" s="53" t="s">
        <v>103</v>
      </c>
      <c r="D2" s="53" t="s">
        <v>104</v>
      </c>
    </row>
    <row r="3" spans="1:12" ht="21" customHeight="1">
      <c r="A3" s="2">
        <v>1396</v>
      </c>
      <c r="B3" s="153">
        <f t="shared" ref="B3:B42" si="0">C3+D3</f>
        <v>955469</v>
      </c>
      <c r="C3" s="153">
        <v>3028</v>
      </c>
      <c r="D3" s="153">
        <v>952441</v>
      </c>
    </row>
    <row r="4" spans="1:12" ht="21" customHeight="1">
      <c r="A4" s="2">
        <v>1397</v>
      </c>
      <c r="B4" s="153">
        <f t="shared" si="0"/>
        <v>942040</v>
      </c>
      <c r="C4" s="153">
        <v>3025</v>
      </c>
      <c r="D4" s="153">
        <v>939015</v>
      </c>
      <c r="E4" s="110"/>
      <c r="F4" s="110"/>
      <c r="G4" s="110"/>
      <c r="H4" s="110"/>
      <c r="L4" s="144"/>
    </row>
    <row r="5" spans="1:12" ht="21" customHeight="1">
      <c r="A5" s="2">
        <v>1398</v>
      </c>
      <c r="B5" s="153">
        <f t="shared" si="0"/>
        <v>910951</v>
      </c>
      <c r="C5" s="153">
        <v>2903</v>
      </c>
      <c r="D5" s="153">
        <v>908048</v>
      </c>
      <c r="E5" s="110"/>
      <c r="F5" s="110"/>
      <c r="G5" s="110"/>
      <c r="H5" s="110"/>
      <c r="L5" s="144"/>
    </row>
    <row r="6" spans="1:12" ht="21" customHeight="1">
      <c r="A6" s="2">
        <v>1399</v>
      </c>
      <c r="B6" s="153">
        <f t="shared" si="0"/>
        <v>893259</v>
      </c>
      <c r="C6" s="153">
        <v>2842</v>
      </c>
      <c r="D6" s="153">
        <v>890417</v>
      </c>
      <c r="E6" s="110"/>
      <c r="F6" s="110"/>
      <c r="G6" s="110"/>
      <c r="H6" s="110"/>
      <c r="L6" s="144"/>
    </row>
    <row r="7" spans="1:12" ht="21" customHeight="1">
      <c r="A7" s="2">
        <v>1400</v>
      </c>
      <c r="B7" s="153">
        <v>863463</v>
      </c>
      <c r="C7" s="153">
        <v>2692</v>
      </c>
      <c r="D7" s="153">
        <v>860771</v>
      </c>
      <c r="E7" s="110"/>
      <c r="F7" s="110"/>
      <c r="G7" s="110"/>
      <c r="H7" s="110"/>
      <c r="L7" s="144"/>
    </row>
    <row r="8" spans="1:12" ht="21" customHeight="1">
      <c r="A8" s="2">
        <v>1401</v>
      </c>
      <c r="B8" s="153">
        <v>834221</v>
      </c>
      <c r="C8" s="153">
        <v>2549</v>
      </c>
      <c r="D8" s="153">
        <v>831672</v>
      </c>
      <c r="E8" s="110"/>
      <c r="F8" s="110"/>
      <c r="G8" s="110"/>
      <c r="H8" s="110"/>
      <c r="L8" s="144"/>
    </row>
    <row r="9" spans="1:12" ht="21" customHeight="1" thickBot="1">
      <c r="A9" s="2">
        <v>1402</v>
      </c>
      <c r="B9" s="153">
        <f t="shared" ref="B9:D9" si="1">SUM(B10:B42)</f>
        <v>805108</v>
      </c>
      <c r="C9" s="153">
        <f t="shared" si="1"/>
        <v>2388</v>
      </c>
      <c r="D9" s="153">
        <f t="shared" si="1"/>
        <v>802720</v>
      </c>
      <c r="E9" s="110"/>
      <c r="F9" s="110"/>
      <c r="G9" s="110"/>
      <c r="H9" s="110"/>
      <c r="L9" s="144"/>
    </row>
    <row r="10" spans="1:12" ht="21" customHeight="1" thickBot="1">
      <c r="A10" s="5" t="s">
        <v>41</v>
      </c>
      <c r="B10" s="706">
        <f t="shared" si="0"/>
        <v>50977</v>
      </c>
      <c r="C10" s="540">
        <v>46</v>
      </c>
      <c r="D10" s="541">
        <v>50931</v>
      </c>
      <c r="E10" s="110"/>
      <c r="F10" s="110">
        <f>B10-'7'!E10</f>
        <v>0</v>
      </c>
      <c r="G10" s="110"/>
      <c r="H10" s="110"/>
      <c r="L10" s="144"/>
    </row>
    <row r="11" spans="1:12" ht="21" customHeight="1" thickBot="1">
      <c r="A11" s="6" t="s">
        <v>42</v>
      </c>
      <c r="B11" s="539">
        <f t="shared" si="0"/>
        <v>41390</v>
      </c>
      <c r="C11" s="540">
        <v>17</v>
      </c>
      <c r="D11" s="541">
        <v>41373</v>
      </c>
      <c r="E11" s="110"/>
      <c r="F11" s="110">
        <f>B11-'7'!E11</f>
        <v>0</v>
      </c>
      <c r="G11" s="110"/>
      <c r="H11" s="110"/>
      <c r="L11" s="144"/>
    </row>
    <row r="12" spans="1:12" ht="21" customHeight="1" thickBot="1">
      <c r="A12" s="6" t="s">
        <v>43</v>
      </c>
      <c r="B12" s="539">
        <f t="shared" si="0"/>
        <v>18303</v>
      </c>
      <c r="C12" s="540">
        <v>10</v>
      </c>
      <c r="D12" s="541">
        <v>18293</v>
      </c>
      <c r="E12" s="110"/>
      <c r="F12" s="110">
        <f>B12-'7'!E12</f>
        <v>0</v>
      </c>
      <c r="G12" s="110"/>
      <c r="H12" s="110"/>
      <c r="L12" s="144"/>
    </row>
    <row r="13" spans="1:12" ht="21" customHeight="1" thickBot="1">
      <c r="A13" s="6" t="s">
        <v>0</v>
      </c>
      <c r="B13" s="539">
        <f t="shared" si="0"/>
        <v>74067</v>
      </c>
      <c r="C13" s="540">
        <v>404</v>
      </c>
      <c r="D13" s="541">
        <v>73663</v>
      </c>
      <c r="E13" s="110"/>
      <c r="F13" s="110">
        <f>B13-'7'!E13</f>
        <v>0</v>
      </c>
      <c r="G13" s="110"/>
      <c r="H13" s="110"/>
      <c r="L13" s="144"/>
    </row>
    <row r="14" spans="1:12" ht="21" customHeight="1" thickBot="1">
      <c r="A14" s="6" t="s">
        <v>33</v>
      </c>
      <c r="B14" s="539">
        <f t="shared" si="0"/>
        <v>24813</v>
      </c>
      <c r="C14" s="540">
        <v>201</v>
      </c>
      <c r="D14" s="541">
        <v>24612</v>
      </c>
      <c r="E14" s="110"/>
      <c r="F14" s="110">
        <f>B14-'7'!E14</f>
        <v>0</v>
      </c>
      <c r="G14" s="110"/>
      <c r="H14" s="110"/>
      <c r="L14" s="144"/>
    </row>
    <row r="15" spans="1:12" ht="21" customHeight="1" thickBot="1">
      <c r="A15" s="6" t="s">
        <v>44</v>
      </c>
      <c r="B15" s="539">
        <f t="shared" si="0"/>
        <v>6305</v>
      </c>
      <c r="C15" s="540">
        <v>2</v>
      </c>
      <c r="D15" s="541">
        <v>6303</v>
      </c>
      <c r="E15" s="110"/>
      <c r="F15" s="110">
        <f>B15-'7'!E15</f>
        <v>0</v>
      </c>
      <c r="G15" s="110"/>
      <c r="H15" s="110"/>
      <c r="L15" s="144"/>
    </row>
    <row r="16" spans="1:12" ht="21" customHeight="1" thickBot="1">
      <c r="A16" s="6" t="s">
        <v>1</v>
      </c>
      <c r="B16" s="539">
        <f t="shared" si="0"/>
        <v>5994</v>
      </c>
      <c r="C16" s="540">
        <v>12</v>
      </c>
      <c r="D16" s="541">
        <v>5982</v>
      </c>
      <c r="E16" s="110"/>
      <c r="F16" s="110">
        <f>B16-'7'!E16</f>
        <v>0</v>
      </c>
      <c r="G16" s="110"/>
      <c r="H16" s="110"/>
      <c r="L16" s="144"/>
    </row>
    <row r="17" spans="1:12" ht="21" customHeight="1" thickBot="1">
      <c r="A17" s="6" t="s">
        <v>45</v>
      </c>
      <c r="B17" s="539">
        <f t="shared" si="0"/>
        <v>20609</v>
      </c>
      <c r="C17" s="540">
        <v>40</v>
      </c>
      <c r="D17" s="541">
        <v>20569</v>
      </c>
      <c r="E17" s="110"/>
      <c r="F17" s="110">
        <f>B17-'7'!E17</f>
        <v>0</v>
      </c>
      <c r="G17" s="110"/>
      <c r="H17" s="110"/>
      <c r="L17" s="144"/>
    </row>
    <row r="18" spans="1:12" ht="21" customHeight="1" thickBot="1">
      <c r="A18" s="6" t="s">
        <v>46</v>
      </c>
      <c r="B18" s="539">
        <f t="shared" si="0"/>
        <v>8840</v>
      </c>
      <c r="C18" s="540">
        <v>16</v>
      </c>
      <c r="D18" s="541">
        <v>8824</v>
      </c>
      <c r="E18" s="110"/>
      <c r="F18" s="110">
        <f>B18-'7'!E18</f>
        <v>0</v>
      </c>
      <c r="G18" s="110"/>
      <c r="H18" s="110"/>
      <c r="L18" s="144"/>
    </row>
    <row r="19" spans="1:12" ht="21" customHeight="1" thickBot="1">
      <c r="A19" s="6" t="s">
        <v>47</v>
      </c>
      <c r="B19" s="539">
        <f t="shared" si="0"/>
        <v>59644</v>
      </c>
      <c r="C19" s="540">
        <v>427</v>
      </c>
      <c r="D19" s="541">
        <v>59217</v>
      </c>
      <c r="E19" s="110"/>
      <c r="F19" s="110">
        <f>B19-'7'!E19</f>
        <v>0</v>
      </c>
      <c r="G19" s="110"/>
      <c r="H19" s="110"/>
      <c r="L19" s="144"/>
    </row>
    <row r="20" spans="1:12" ht="21" customHeight="1" thickBot="1">
      <c r="A20" s="6" t="s">
        <v>28</v>
      </c>
      <c r="B20" s="539">
        <f t="shared" si="0"/>
        <v>8443</v>
      </c>
      <c r="C20" s="540">
        <v>14</v>
      </c>
      <c r="D20" s="541">
        <v>8429</v>
      </c>
      <c r="E20" s="110"/>
      <c r="F20" s="110">
        <f>B20-'7'!E20</f>
        <v>0</v>
      </c>
      <c r="G20" s="110"/>
      <c r="H20" s="110"/>
      <c r="L20" s="144"/>
    </row>
    <row r="21" spans="1:12" ht="21" customHeight="1" thickBot="1">
      <c r="A21" s="6" t="s">
        <v>2</v>
      </c>
      <c r="B21" s="539">
        <f t="shared" si="0"/>
        <v>34069</v>
      </c>
      <c r="C21" s="540">
        <v>33</v>
      </c>
      <c r="D21" s="541">
        <v>34036</v>
      </c>
      <c r="E21" s="110"/>
      <c r="F21" s="110">
        <f>B21-'7'!E21</f>
        <v>0</v>
      </c>
      <c r="G21" s="110"/>
      <c r="H21" s="110"/>
      <c r="L21" s="144"/>
    </row>
    <row r="22" spans="1:12" ht="21" customHeight="1" thickBot="1">
      <c r="A22" s="6" t="s">
        <v>3</v>
      </c>
      <c r="B22" s="539">
        <f t="shared" si="0"/>
        <v>12625</v>
      </c>
      <c r="C22" s="540">
        <v>59</v>
      </c>
      <c r="D22" s="541">
        <v>12566</v>
      </c>
      <c r="E22" s="110"/>
      <c r="F22" s="110">
        <f>B22-'7'!E22</f>
        <v>0</v>
      </c>
      <c r="G22" s="110"/>
      <c r="H22" s="110"/>
      <c r="L22" s="144"/>
    </row>
    <row r="23" spans="1:12" ht="21" customHeight="1" thickBot="1">
      <c r="A23" s="6" t="s">
        <v>4</v>
      </c>
      <c r="B23" s="539">
        <f t="shared" si="0"/>
        <v>8613</v>
      </c>
      <c r="C23" s="540">
        <v>15</v>
      </c>
      <c r="D23" s="541">
        <v>8598</v>
      </c>
      <c r="E23" s="110"/>
      <c r="F23" s="110">
        <f>B23-'7'!E23</f>
        <v>0</v>
      </c>
      <c r="G23" s="110"/>
      <c r="H23" s="110"/>
      <c r="L23" s="144"/>
    </row>
    <row r="24" spans="1:12" ht="21" customHeight="1" thickBot="1">
      <c r="A24" s="6" t="s">
        <v>48</v>
      </c>
      <c r="B24" s="539">
        <f t="shared" si="0"/>
        <v>13189</v>
      </c>
      <c r="C24" s="540">
        <v>27</v>
      </c>
      <c r="D24" s="541">
        <v>13162</v>
      </c>
      <c r="E24" s="110"/>
      <c r="F24" s="110">
        <f>B24-'7'!E24</f>
        <v>0</v>
      </c>
      <c r="G24" s="110"/>
      <c r="H24" s="110"/>
      <c r="L24" s="144"/>
    </row>
    <row r="25" spans="1:12" ht="21" customHeight="1" thickBot="1">
      <c r="A25" s="6" t="s">
        <v>49</v>
      </c>
      <c r="B25" s="539">
        <f t="shared" si="0"/>
        <v>25472</v>
      </c>
      <c r="C25" s="540">
        <v>114</v>
      </c>
      <c r="D25" s="541">
        <v>25358</v>
      </c>
      <c r="E25" s="110"/>
      <c r="F25" s="110">
        <f>B25-'7'!E25</f>
        <v>0</v>
      </c>
      <c r="G25" s="110"/>
      <c r="H25" s="110"/>
      <c r="L25" s="144"/>
    </row>
    <row r="26" spans="1:12" ht="21" customHeight="1" thickBot="1">
      <c r="A26" s="6" t="s">
        <v>50</v>
      </c>
      <c r="B26" s="539">
        <f t="shared" si="0"/>
        <v>29746</v>
      </c>
      <c r="C26" s="540">
        <v>103</v>
      </c>
      <c r="D26" s="541">
        <v>29643</v>
      </c>
      <c r="E26" s="110"/>
      <c r="F26" s="110">
        <f>B26-'7'!E26</f>
        <v>0</v>
      </c>
      <c r="G26" s="110"/>
      <c r="H26" s="110"/>
      <c r="L26" s="144"/>
    </row>
    <row r="27" spans="1:12" ht="21" customHeight="1" thickBot="1">
      <c r="A27" s="6" t="s">
        <v>51</v>
      </c>
      <c r="B27" s="539">
        <f t="shared" si="0"/>
        <v>15056</v>
      </c>
      <c r="C27" s="540">
        <v>67</v>
      </c>
      <c r="D27" s="541">
        <v>14989</v>
      </c>
      <c r="E27" s="110"/>
      <c r="F27" s="110">
        <f>B27-'7'!E27</f>
        <v>0</v>
      </c>
      <c r="G27" s="110"/>
      <c r="H27" s="110"/>
      <c r="L27" s="144"/>
    </row>
    <row r="28" spans="1:12" ht="21" customHeight="1" thickBot="1">
      <c r="A28" s="6" t="s">
        <v>5</v>
      </c>
      <c r="B28" s="539">
        <f t="shared" si="0"/>
        <v>65371</v>
      </c>
      <c r="C28" s="540">
        <v>110</v>
      </c>
      <c r="D28" s="541">
        <v>65261</v>
      </c>
      <c r="E28" s="110"/>
      <c r="F28" s="110">
        <f>B28-'7'!E28</f>
        <v>0</v>
      </c>
      <c r="G28" s="110"/>
      <c r="H28" s="110"/>
      <c r="L28" s="144"/>
    </row>
    <row r="29" spans="1:12" ht="21" customHeight="1" thickBot="1">
      <c r="A29" s="6" t="s">
        <v>52</v>
      </c>
      <c r="B29" s="539">
        <f t="shared" si="0"/>
        <v>20784</v>
      </c>
      <c r="C29" s="540">
        <v>25</v>
      </c>
      <c r="D29" s="541">
        <v>20759</v>
      </c>
      <c r="E29" s="110"/>
      <c r="F29" s="110">
        <f>B29-'7'!E29</f>
        <v>0</v>
      </c>
      <c r="G29" s="110"/>
      <c r="H29" s="110"/>
      <c r="L29" s="144"/>
    </row>
    <row r="30" spans="1:12" ht="21" customHeight="1" thickBot="1">
      <c r="A30" s="6" t="s">
        <v>6</v>
      </c>
      <c r="B30" s="539">
        <f t="shared" si="0"/>
        <v>11054</v>
      </c>
      <c r="C30" s="540">
        <v>13</v>
      </c>
      <c r="D30" s="541">
        <v>11041</v>
      </c>
      <c r="E30" s="110"/>
      <c r="F30" s="110">
        <f>B30-'7'!E30</f>
        <v>0</v>
      </c>
      <c r="G30" s="110"/>
      <c r="H30" s="110"/>
      <c r="L30" s="144"/>
    </row>
    <row r="31" spans="1:12" ht="21" customHeight="1" thickBot="1">
      <c r="A31" s="6" t="s">
        <v>53</v>
      </c>
      <c r="B31" s="539">
        <f t="shared" si="0"/>
        <v>18517</v>
      </c>
      <c r="C31" s="540">
        <v>9</v>
      </c>
      <c r="D31" s="541">
        <v>18508</v>
      </c>
      <c r="E31" s="110"/>
      <c r="F31" s="110">
        <f>B31-'7'!E31</f>
        <v>0</v>
      </c>
      <c r="G31" s="110"/>
      <c r="H31" s="110"/>
      <c r="L31" s="144"/>
    </row>
    <row r="32" spans="1:12" ht="21" customHeight="1" thickBot="1">
      <c r="A32" s="6" t="s">
        <v>54</v>
      </c>
      <c r="B32" s="539">
        <f t="shared" si="0"/>
        <v>28262</v>
      </c>
      <c r="C32" s="540">
        <v>159</v>
      </c>
      <c r="D32" s="541">
        <v>28103</v>
      </c>
      <c r="E32" s="110"/>
      <c r="F32" s="110">
        <f>B32-'7'!E32</f>
        <v>0</v>
      </c>
      <c r="G32" s="110"/>
      <c r="H32" s="110"/>
      <c r="L32" s="144"/>
    </row>
    <row r="33" spans="1:12" ht="21" customHeight="1" thickBot="1">
      <c r="A33" s="6" t="s">
        <v>55</v>
      </c>
      <c r="B33" s="539">
        <f t="shared" si="0"/>
        <v>26976</v>
      </c>
      <c r="C33" s="540">
        <v>44</v>
      </c>
      <c r="D33" s="541">
        <v>26932</v>
      </c>
      <c r="E33" s="110"/>
      <c r="F33" s="110">
        <f>B33-'7'!E33</f>
        <v>0</v>
      </c>
      <c r="G33" s="110"/>
      <c r="H33" s="110"/>
      <c r="L33" s="144"/>
    </row>
    <row r="34" spans="1:12" ht="21" customHeight="1" thickBot="1">
      <c r="A34" s="6" t="s">
        <v>56</v>
      </c>
      <c r="B34" s="539">
        <f t="shared" si="0"/>
        <v>3650</v>
      </c>
      <c r="C34" s="540">
        <v>7</v>
      </c>
      <c r="D34" s="541">
        <v>3643</v>
      </c>
      <c r="E34" s="110"/>
      <c r="F34" s="110">
        <f>B34-'7'!E34</f>
        <v>0</v>
      </c>
      <c r="G34" s="110"/>
      <c r="H34" s="110"/>
      <c r="L34" s="144"/>
    </row>
    <row r="35" spans="1:12" ht="21" customHeight="1" thickBot="1">
      <c r="A35" s="6" t="s">
        <v>7</v>
      </c>
      <c r="B35" s="539">
        <f t="shared" si="0"/>
        <v>15946</v>
      </c>
      <c r="C35" s="540">
        <v>38</v>
      </c>
      <c r="D35" s="541">
        <v>15908</v>
      </c>
      <c r="E35" s="110"/>
      <c r="F35" s="110">
        <f>B35-'7'!E35</f>
        <v>0</v>
      </c>
      <c r="G35" s="110"/>
      <c r="H35" s="110"/>
      <c r="L35" s="144"/>
    </row>
    <row r="36" spans="1:12" ht="21" customHeight="1" thickBot="1">
      <c r="A36" s="6" t="s">
        <v>57</v>
      </c>
      <c r="B36" s="539">
        <f t="shared" si="0"/>
        <v>25657</v>
      </c>
      <c r="C36" s="540">
        <v>120</v>
      </c>
      <c r="D36" s="541">
        <v>25537</v>
      </c>
      <c r="E36" s="110"/>
      <c r="F36" s="110">
        <f>B36-'7'!E36</f>
        <v>0</v>
      </c>
      <c r="G36" s="110"/>
      <c r="H36" s="110"/>
      <c r="L36" s="144"/>
    </row>
    <row r="37" spans="1:12" ht="21" customHeight="1" thickBot="1">
      <c r="A37" s="6" t="s">
        <v>8</v>
      </c>
      <c r="B37" s="539">
        <f t="shared" si="0"/>
        <v>23578</v>
      </c>
      <c r="C37" s="540">
        <v>12</v>
      </c>
      <c r="D37" s="541">
        <v>23566</v>
      </c>
      <c r="E37" s="110"/>
      <c r="F37" s="110">
        <f>B37-'7'!E37</f>
        <v>0</v>
      </c>
      <c r="G37" s="110"/>
      <c r="H37" s="110"/>
      <c r="L37" s="144"/>
    </row>
    <row r="38" spans="1:12" ht="21" customHeight="1" thickBot="1">
      <c r="A38" s="6" t="s">
        <v>9</v>
      </c>
      <c r="B38" s="539">
        <f t="shared" si="0"/>
        <v>40322</v>
      </c>
      <c r="C38" s="540">
        <v>141</v>
      </c>
      <c r="D38" s="541">
        <v>40181</v>
      </c>
      <c r="E38" s="110"/>
      <c r="F38" s="110">
        <f>B38-'7'!E38</f>
        <v>0</v>
      </c>
      <c r="G38" s="110"/>
      <c r="H38" s="110"/>
      <c r="L38" s="144"/>
    </row>
    <row r="39" spans="1:12" ht="21" customHeight="1" thickBot="1">
      <c r="A39" s="6" t="s">
        <v>58</v>
      </c>
      <c r="B39" s="539">
        <f t="shared" si="0"/>
        <v>17025</v>
      </c>
      <c r="C39" s="540">
        <v>21</v>
      </c>
      <c r="D39" s="541">
        <v>17004</v>
      </c>
      <c r="E39" s="110"/>
      <c r="F39" s="110">
        <f>B39-'7'!E39</f>
        <v>0</v>
      </c>
      <c r="G39" s="110"/>
      <c r="H39" s="110"/>
    </row>
    <row r="40" spans="1:12" ht="21" customHeight="1" thickBot="1">
      <c r="A40" s="6" t="s">
        <v>10</v>
      </c>
      <c r="B40" s="539">
        <f t="shared" si="0"/>
        <v>6264</v>
      </c>
      <c r="C40" s="540">
        <v>22</v>
      </c>
      <c r="D40" s="541">
        <v>6242</v>
      </c>
      <c r="E40" s="110"/>
      <c r="F40" s="110">
        <f>B40-'7'!E40</f>
        <v>0</v>
      </c>
      <c r="G40" s="110"/>
      <c r="H40" s="110"/>
    </row>
    <row r="41" spans="1:12" ht="21" customHeight="1" thickBot="1">
      <c r="A41" s="6" t="s">
        <v>11</v>
      </c>
      <c r="B41" s="539">
        <f t="shared" si="0"/>
        <v>28147</v>
      </c>
      <c r="C41" s="540">
        <v>18</v>
      </c>
      <c r="D41" s="541">
        <v>28129</v>
      </c>
      <c r="E41" s="110"/>
      <c r="F41" s="110">
        <f>B41-'7'!E41</f>
        <v>0</v>
      </c>
      <c r="G41" s="110"/>
      <c r="H41" s="110"/>
    </row>
    <row r="42" spans="1:12" ht="21" customHeight="1" thickBot="1">
      <c r="A42" s="6" t="s">
        <v>59</v>
      </c>
      <c r="B42" s="539">
        <f t="shared" si="0"/>
        <v>15400</v>
      </c>
      <c r="C42" s="540">
        <v>42</v>
      </c>
      <c r="D42" s="541">
        <v>15358</v>
      </c>
      <c r="E42" s="110"/>
      <c r="F42" s="110">
        <f>B42-'7'!E42</f>
        <v>0</v>
      </c>
      <c r="G42" s="110"/>
      <c r="H42" s="110"/>
    </row>
    <row r="43" spans="1:12">
      <c r="A43" s="901"/>
      <c r="B43" s="902"/>
      <c r="C43" s="902"/>
      <c r="D43" s="902"/>
      <c r="E43" s="110"/>
      <c r="F43" s="110"/>
      <c r="G43" s="110"/>
      <c r="H43" s="110"/>
    </row>
    <row r="44" spans="1:12">
      <c r="B44" s="110"/>
      <c r="C44" s="110"/>
      <c r="D44" s="110"/>
      <c r="E44" s="110"/>
      <c r="F44" s="110"/>
      <c r="G44" s="110"/>
      <c r="H44" s="110"/>
    </row>
    <row r="45" spans="1:12">
      <c r="B45" s="110"/>
      <c r="C45" s="110"/>
      <c r="D45" s="110"/>
      <c r="E45" s="110"/>
      <c r="F45" s="110"/>
      <c r="G45" s="110"/>
      <c r="H45" s="110"/>
    </row>
    <row r="46" spans="1:12">
      <c r="B46" s="110"/>
      <c r="C46" s="110"/>
      <c r="D46" s="110"/>
      <c r="E46" s="110"/>
      <c r="F46" s="110"/>
      <c r="G46" s="110"/>
      <c r="H46" s="110"/>
    </row>
    <row r="47" spans="1:12">
      <c r="B47" s="110"/>
      <c r="C47" s="110"/>
      <c r="D47" s="110"/>
      <c r="E47" s="110"/>
      <c r="F47" s="110"/>
      <c r="G47" s="110"/>
      <c r="H47" s="110"/>
    </row>
    <row r="48" spans="1:12">
      <c r="B48" s="110"/>
      <c r="C48" s="110"/>
      <c r="D48" s="110"/>
      <c r="E48" s="110"/>
      <c r="F48" s="110"/>
      <c r="G48" s="110"/>
      <c r="H48" s="110"/>
    </row>
    <row r="49" spans="2:8">
      <c r="B49" s="110"/>
      <c r="C49" s="110"/>
      <c r="D49" s="110"/>
      <c r="E49" s="110"/>
      <c r="F49" s="110"/>
      <c r="G49" s="110"/>
      <c r="H49" s="110"/>
    </row>
    <row r="50" spans="2:8">
      <c r="B50" s="110"/>
      <c r="C50" s="110"/>
      <c r="D50" s="110"/>
      <c r="E50" s="110"/>
      <c r="F50" s="110"/>
      <c r="G50" s="110"/>
      <c r="H50" s="110"/>
    </row>
    <row r="51" spans="2:8">
      <c r="B51" s="110"/>
      <c r="C51" s="110"/>
      <c r="D51" s="110"/>
      <c r="E51" s="110"/>
      <c r="F51" s="110"/>
      <c r="G51" s="110"/>
      <c r="H51" s="110"/>
    </row>
    <row r="52" spans="2:8">
      <c r="B52" s="110"/>
      <c r="C52" s="110"/>
      <c r="D52" s="110"/>
      <c r="E52" s="110"/>
      <c r="F52" s="110"/>
      <c r="G52" s="110"/>
      <c r="H52" s="110"/>
    </row>
  </sheetData>
  <mergeCells count="2">
    <mergeCell ref="A1:D1"/>
    <mergeCell ref="A43:D43"/>
  </mergeCells>
  <printOptions horizontalCentered="1" verticalCentered="1"/>
  <pageMargins left="0.39370078740157499" right="0.39370078740157499" top="0.45" bottom="0.55000000000000004" header="0" footer="0"/>
  <pageSetup paperSize="9" scale="84"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4D806-8965-4CFA-BF9A-A75BB75F7570}">
  <sheetPr>
    <tabColor theme="7" tint="0.39997558519241921"/>
    <pageSetUpPr fitToPage="1"/>
  </sheetPr>
  <dimension ref="A1:L52"/>
  <sheetViews>
    <sheetView rightToLeft="1" view="pageBreakPreview" zoomScaleNormal="100" zoomScaleSheetLayoutView="100" workbookViewId="0">
      <selection activeCell="M14" sqref="M14"/>
    </sheetView>
  </sheetViews>
  <sheetFormatPr defaultColWidth="21.42578125" defaultRowHeight="15.75"/>
  <cols>
    <col min="1" max="4" width="23.7109375" style="17" customWidth="1"/>
    <col min="5" max="248" width="10.28515625" style="17" customWidth="1"/>
    <col min="249" max="256" width="21.42578125" style="17"/>
    <col min="257" max="260" width="23.7109375" style="17" customWidth="1"/>
    <col min="261" max="504" width="10.28515625" style="17" customWidth="1"/>
    <col min="505" max="512" width="21.42578125" style="17"/>
    <col min="513" max="516" width="23.7109375" style="17" customWidth="1"/>
    <col min="517" max="760" width="10.28515625" style="17" customWidth="1"/>
    <col min="761" max="768" width="21.42578125" style="17"/>
    <col min="769" max="772" width="23.7109375" style="17" customWidth="1"/>
    <col min="773" max="1016" width="10.28515625" style="17" customWidth="1"/>
    <col min="1017" max="1024" width="21.42578125" style="17"/>
    <col min="1025" max="1028" width="23.7109375" style="17" customWidth="1"/>
    <col min="1029" max="1272" width="10.28515625" style="17" customWidth="1"/>
    <col min="1273" max="1280" width="21.42578125" style="17"/>
    <col min="1281" max="1284" width="23.7109375" style="17" customWidth="1"/>
    <col min="1285" max="1528" width="10.28515625" style="17" customWidth="1"/>
    <col min="1529" max="1536" width="21.42578125" style="17"/>
    <col min="1537" max="1540" width="23.7109375" style="17" customWidth="1"/>
    <col min="1541" max="1784" width="10.28515625" style="17" customWidth="1"/>
    <col min="1785" max="1792" width="21.42578125" style="17"/>
    <col min="1793" max="1796" width="23.7109375" style="17" customWidth="1"/>
    <col min="1797" max="2040" width="10.28515625" style="17" customWidth="1"/>
    <col min="2041" max="2048" width="21.42578125" style="17"/>
    <col min="2049" max="2052" width="23.7109375" style="17" customWidth="1"/>
    <col min="2053" max="2296" width="10.28515625" style="17" customWidth="1"/>
    <col min="2297" max="2304" width="21.42578125" style="17"/>
    <col min="2305" max="2308" width="23.7109375" style="17" customWidth="1"/>
    <col min="2309" max="2552" width="10.28515625" style="17" customWidth="1"/>
    <col min="2553" max="2560" width="21.42578125" style="17"/>
    <col min="2561" max="2564" width="23.7109375" style="17" customWidth="1"/>
    <col min="2565" max="2808" width="10.28515625" style="17" customWidth="1"/>
    <col min="2809" max="2816" width="21.42578125" style="17"/>
    <col min="2817" max="2820" width="23.7109375" style="17" customWidth="1"/>
    <col min="2821" max="3064" width="10.28515625" style="17" customWidth="1"/>
    <col min="3065" max="3072" width="21.42578125" style="17"/>
    <col min="3073" max="3076" width="23.7109375" style="17" customWidth="1"/>
    <col min="3077" max="3320" width="10.28515625" style="17" customWidth="1"/>
    <col min="3321" max="3328" width="21.42578125" style="17"/>
    <col min="3329" max="3332" width="23.7109375" style="17" customWidth="1"/>
    <col min="3333" max="3576" width="10.28515625" style="17" customWidth="1"/>
    <col min="3577" max="3584" width="21.42578125" style="17"/>
    <col min="3585" max="3588" width="23.7109375" style="17" customWidth="1"/>
    <col min="3589" max="3832" width="10.28515625" style="17" customWidth="1"/>
    <col min="3833" max="3840" width="21.42578125" style="17"/>
    <col min="3841" max="3844" width="23.7109375" style="17" customWidth="1"/>
    <col min="3845" max="4088" width="10.28515625" style="17" customWidth="1"/>
    <col min="4089" max="4096" width="21.42578125" style="17"/>
    <col min="4097" max="4100" width="23.7109375" style="17" customWidth="1"/>
    <col min="4101" max="4344" width="10.28515625" style="17" customWidth="1"/>
    <col min="4345" max="4352" width="21.42578125" style="17"/>
    <col min="4353" max="4356" width="23.7109375" style="17" customWidth="1"/>
    <col min="4357" max="4600" width="10.28515625" style="17" customWidth="1"/>
    <col min="4601" max="4608" width="21.42578125" style="17"/>
    <col min="4609" max="4612" width="23.7109375" style="17" customWidth="1"/>
    <col min="4613" max="4856" width="10.28515625" style="17" customWidth="1"/>
    <col min="4857" max="4864" width="21.42578125" style="17"/>
    <col min="4865" max="4868" width="23.7109375" style="17" customWidth="1"/>
    <col min="4869" max="5112" width="10.28515625" style="17" customWidth="1"/>
    <col min="5113" max="5120" width="21.42578125" style="17"/>
    <col min="5121" max="5124" width="23.7109375" style="17" customWidth="1"/>
    <col min="5125" max="5368" width="10.28515625" style="17" customWidth="1"/>
    <col min="5369" max="5376" width="21.42578125" style="17"/>
    <col min="5377" max="5380" width="23.7109375" style="17" customWidth="1"/>
    <col min="5381" max="5624" width="10.28515625" style="17" customWidth="1"/>
    <col min="5625" max="5632" width="21.42578125" style="17"/>
    <col min="5633" max="5636" width="23.7109375" style="17" customWidth="1"/>
    <col min="5637" max="5880" width="10.28515625" style="17" customWidth="1"/>
    <col min="5881" max="5888" width="21.42578125" style="17"/>
    <col min="5889" max="5892" width="23.7109375" style="17" customWidth="1"/>
    <col min="5893" max="6136" width="10.28515625" style="17" customWidth="1"/>
    <col min="6137" max="6144" width="21.42578125" style="17"/>
    <col min="6145" max="6148" width="23.7109375" style="17" customWidth="1"/>
    <col min="6149" max="6392" width="10.28515625" style="17" customWidth="1"/>
    <col min="6393" max="6400" width="21.42578125" style="17"/>
    <col min="6401" max="6404" width="23.7109375" style="17" customWidth="1"/>
    <col min="6405" max="6648" width="10.28515625" style="17" customWidth="1"/>
    <col min="6649" max="6656" width="21.42578125" style="17"/>
    <col min="6657" max="6660" width="23.7109375" style="17" customWidth="1"/>
    <col min="6661" max="6904" width="10.28515625" style="17" customWidth="1"/>
    <col min="6905" max="6912" width="21.42578125" style="17"/>
    <col min="6913" max="6916" width="23.7109375" style="17" customWidth="1"/>
    <col min="6917" max="7160" width="10.28515625" style="17" customWidth="1"/>
    <col min="7161" max="7168" width="21.42578125" style="17"/>
    <col min="7169" max="7172" width="23.7109375" style="17" customWidth="1"/>
    <col min="7173" max="7416" width="10.28515625" style="17" customWidth="1"/>
    <col min="7417" max="7424" width="21.42578125" style="17"/>
    <col min="7425" max="7428" width="23.7109375" style="17" customWidth="1"/>
    <col min="7429" max="7672" width="10.28515625" style="17" customWidth="1"/>
    <col min="7673" max="7680" width="21.42578125" style="17"/>
    <col min="7681" max="7684" width="23.7109375" style="17" customWidth="1"/>
    <col min="7685" max="7928" width="10.28515625" style="17" customWidth="1"/>
    <col min="7929" max="7936" width="21.42578125" style="17"/>
    <col min="7937" max="7940" width="23.7109375" style="17" customWidth="1"/>
    <col min="7941" max="8184" width="10.28515625" style="17" customWidth="1"/>
    <col min="8185" max="8192" width="21.42578125" style="17"/>
    <col min="8193" max="8196" width="23.7109375" style="17" customWidth="1"/>
    <col min="8197" max="8440" width="10.28515625" style="17" customWidth="1"/>
    <col min="8441" max="8448" width="21.42578125" style="17"/>
    <col min="8449" max="8452" width="23.7109375" style="17" customWidth="1"/>
    <col min="8453" max="8696" width="10.28515625" style="17" customWidth="1"/>
    <col min="8697" max="8704" width="21.42578125" style="17"/>
    <col min="8705" max="8708" width="23.7109375" style="17" customWidth="1"/>
    <col min="8709" max="8952" width="10.28515625" style="17" customWidth="1"/>
    <col min="8953" max="8960" width="21.42578125" style="17"/>
    <col min="8961" max="8964" width="23.7109375" style="17" customWidth="1"/>
    <col min="8965" max="9208" width="10.28515625" style="17" customWidth="1"/>
    <col min="9209" max="9216" width="21.42578125" style="17"/>
    <col min="9217" max="9220" width="23.7109375" style="17" customWidth="1"/>
    <col min="9221" max="9464" width="10.28515625" style="17" customWidth="1"/>
    <col min="9465" max="9472" width="21.42578125" style="17"/>
    <col min="9473" max="9476" width="23.7109375" style="17" customWidth="1"/>
    <col min="9477" max="9720" width="10.28515625" style="17" customWidth="1"/>
    <col min="9721" max="9728" width="21.42578125" style="17"/>
    <col min="9729" max="9732" width="23.7109375" style="17" customWidth="1"/>
    <col min="9733" max="9976" width="10.28515625" style="17" customWidth="1"/>
    <col min="9977" max="9984" width="21.42578125" style="17"/>
    <col min="9985" max="9988" width="23.7109375" style="17" customWidth="1"/>
    <col min="9989" max="10232" width="10.28515625" style="17" customWidth="1"/>
    <col min="10233" max="10240" width="21.42578125" style="17"/>
    <col min="10241" max="10244" width="23.7109375" style="17" customWidth="1"/>
    <col min="10245" max="10488" width="10.28515625" style="17" customWidth="1"/>
    <col min="10489" max="10496" width="21.42578125" style="17"/>
    <col min="10497" max="10500" width="23.7109375" style="17" customWidth="1"/>
    <col min="10501" max="10744" width="10.28515625" style="17" customWidth="1"/>
    <col min="10745" max="10752" width="21.42578125" style="17"/>
    <col min="10753" max="10756" width="23.7109375" style="17" customWidth="1"/>
    <col min="10757" max="11000" width="10.28515625" style="17" customWidth="1"/>
    <col min="11001" max="11008" width="21.42578125" style="17"/>
    <col min="11009" max="11012" width="23.7109375" style="17" customWidth="1"/>
    <col min="11013" max="11256" width="10.28515625" style="17" customWidth="1"/>
    <col min="11257" max="11264" width="21.42578125" style="17"/>
    <col min="11265" max="11268" width="23.7109375" style="17" customWidth="1"/>
    <col min="11269" max="11512" width="10.28515625" style="17" customWidth="1"/>
    <col min="11513" max="11520" width="21.42578125" style="17"/>
    <col min="11521" max="11524" width="23.7109375" style="17" customWidth="1"/>
    <col min="11525" max="11768" width="10.28515625" style="17" customWidth="1"/>
    <col min="11769" max="11776" width="21.42578125" style="17"/>
    <col min="11777" max="11780" width="23.7109375" style="17" customWidth="1"/>
    <col min="11781" max="12024" width="10.28515625" style="17" customWidth="1"/>
    <col min="12025" max="12032" width="21.42578125" style="17"/>
    <col min="12033" max="12036" width="23.7109375" style="17" customWidth="1"/>
    <col min="12037" max="12280" width="10.28515625" style="17" customWidth="1"/>
    <col min="12281" max="12288" width="21.42578125" style="17"/>
    <col min="12289" max="12292" width="23.7109375" style="17" customWidth="1"/>
    <col min="12293" max="12536" width="10.28515625" style="17" customWidth="1"/>
    <col min="12537" max="12544" width="21.42578125" style="17"/>
    <col min="12545" max="12548" width="23.7109375" style="17" customWidth="1"/>
    <col min="12549" max="12792" width="10.28515625" style="17" customWidth="1"/>
    <col min="12793" max="12800" width="21.42578125" style="17"/>
    <col min="12801" max="12804" width="23.7109375" style="17" customWidth="1"/>
    <col min="12805" max="13048" width="10.28515625" style="17" customWidth="1"/>
    <col min="13049" max="13056" width="21.42578125" style="17"/>
    <col min="13057" max="13060" width="23.7109375" style="17" customWidth="1"/>
    <col min="13061" max="13304" width="10.28515625" style="17" customWidth="1"/>
    <col min="13305" max="13312" width="21.42578125" style="17"/>
    <col min="13313" max="13316" width="23.7109375" style="17" customWidth="1"/>
    <col min="13317" max="13560" width="10.28515625" style="17" customWidth="1"/>
    <col min="13561" max="13568" width="21.42578125" style="17"/>
    <col min="13569" max="13572" width="23.7109375" style="17" customWidth="1"/>
    <col min="13573" max="13816" width="10.28515625" style="17" customWidth="1"/>
    <col min="13817" max="13824" width="21.42578125" style="17"/>
    <col min="13825" max="13828" width="23.7109375" style="17" customWidth="1"/>
    <col min="13829" max="14072" width="10.28515625" style="17" customWidth="1"/>
    <col min="14073" max="14080" width="21.42578125" style="17"/>
    <col min="14081" max="14084" width="23.7109375" style="17" customWidth="1"/>
    <col min="14085" max="14328" width="10.28515625" style="17" customWidth="1"/>
    <col min="14329" max="14336" width="21.42578125" style="17"/>
    <col min="14337" max="14340" width="23.7109375" style="17" customWidth="1"/>
    <col min="14341" max="14584" width="10.28515625" style="17" customWidth="1"/>
    <col min="14585" max="14592" width="21.42578125" style="17"/>
    <col min="14593" max="14596" width="23.7109375" style="17" customWidth="1"/>
    <col min="14597" max="14840" width="10.28515625" style="17" customWidth="1"/>
    <col min="14841" max="14848" width="21.42578125" style="17"/>
    <col min="14849" max="14852" width="23.7109375" style="17" customWidth="1"/>
    <col min="14853" max="15096" width="10.28515625" style="17" customWidth="1"/>
    <col min="15097" max="15104" width="21.42578125" style="17"/>
    <col min="15105" max="15108" width="23.7109375" style="17" customWidth="1"/>
    <col min="15109" max="15352" width="10.28515625" style="17" customWidth="1"/>
    <col min="15353" max="15360" width="21.42578125" style="17"/>
    <col min="15361" max="15364" width="23.7109375" style="17" customWidth="1"/>
    <col min="15365" max="15608" width="10.28515625" style="17" customWidth="1"/>
    <col min="15609" max="15616" width="21.42578125" style="17"/>
    <col min="15617" max="15620" width="23.7109375" style="17" customWidth="1"/>
    <col min="15621" max="15864" width="10.28515625" style="17" customWidth="1"/>
    <col min="15865" max="15872" width="21.42578125" style="17"/>
    <col min="15873" max="15876" width="23.7109375" style="17" customWidth="1"/>
    <col min="15877" max="16120" width="10.28515625" style="17" customWidth="1"/>
    <col min="16121" max="16128" width="21.42578125" style="17"/>
    <col min="16129" max="16132" width="23.7109375" style="17" customWidth="1"/>
    <col min="16133" max="16376" width="10.28515625" style="17" customWidth="1"/>
    <col min="16377" max="16384" width="21.42578125" style="17"/>
  </cols>
  <sheetData>
    <row r="1" spans="1:12" ht="33.75" customHeight="1" thickBot="1">
      <c r="A1" s="861" t="s">
        <v>308</v>
      </c>
      <c r="B1" s="861"/>
      <c r="C1" s="861"/>
      <c r="D1" s="861"/>
      <c r="E1" s="15"/>
      <c r="F1" s="15"/>
    </row>
    <row r="2" spans="1:12" ht="47.25" customHeight="1" thickBot="1">
      <c r="A2" s="53" t="s">
        <v>68</v>
      </c>
      <c r="B2" s="53" t="s">
        <v>40</v>
      </c>
      <c r="C2" s="53" t="s">
        <v>103</v>
      </c>
      <c r="D2" s="53" t="s">
        <v>104</v>
      </c>
    </row>
    <row r="3" spans="1:12" ht="21" customHeight="1">
      <c r="A3" s="2">
        <v>1396</v>
      </c>
      <c r="B3" s="153">
        <f t="shared" ref="B3:B42" si="0">C3+D3</f>
        <v>33128</v>
      </c>
      <c r="C3" s="153">
        <v>2754</v>
      </c>
      <c r="D3" s="153">
        <v>30374</v>
      </c>
    </row>
    <row r="4" spans="1:12" ht="21" customHeight="1">
      <c r="A4" s="2">
        <v>1397</v>
      </c>
      <c r="B4" s="153">
        <f t="shared" si="0"/>
        <v>34034</v>
      </c>
      <c r="C4" s="153">
        <v>2804</v>
      </c>
      <c r="D4" s="153">
        <v>31230</v>
      </c>
      <c r="E4" s="110"/>
      <c r="F4" s="110"/>
      <c r="G4" s="110"/>
      <c r="H4" s="110"/>
      <c r="L4" s="144"/>
    </row>
    <row r="5" spans="1:12" ht="21" customHeight="1">
      <c r="A5" s="2">
        <v>1398</v>
      </c>
      <c r="B5" s="153">
        <f t="shared" si="0"/>
        <v>31234</v>
      </c>
      <c r="C5" s="153">
        <v>2508</v>
      </c>
      <c r="D5" s="153">
        <v>28726</v>
      </c>
      <c r="E5" s="110"/>
      <c r="F5" s="110"/>
      <c r="G5" s="110"/>
      <c r="H5" s="110"/>
      <c r="L5" s="144"/>
    </row>
    <row r="6" spans="1:12" ht="21" customHeight="1">
      <c r="A6" s="2">
        <v>1399</v>
      </c>
      <c r="B6" s="153">
        <f t="shared" si="0"/>
        <v>28610</v>
      </c>
      <c r="C6" s="153">
        <v>2265</v>
      </c>
      <c r="D6" s="153">
        <v>26345</v>
      </c>
      <c r="E6" s="110"/>
      <c r="F6" s="110"/>
      <c r="G6" s="110"/>
      <c r="H6" s="110"/>
      <c r="L6" s="144"/>
    </row>
    <row r="7" spans="1:12" ht="21" customHeight="1">
      <c r="A7" s="2">
        <v>1400</v>
      </c>
      <c r="B7" s="153">
        <v>26550</v>
      </c>
      <c r="C7" s="153">
        <v>2095</v>
      </c>
      <c r="D7" s="153">
        <v>24455</v>
      </c>
      <c r="E7" s="110"/>
      <c r="F7" s="110"/>
      <c r="G7" s="110"/>
      <c r="H7" s="110"/>
      <c r="L7" s="144"/>
    </row>
    <row r="8" spans="1:12" ht="21" customHeight="1">
      <c r="A8" s="2">
        <v>1401</v>
      </c>
      <c r="B8" s="153">
        <v>24599</v>
      </c>
      <c r="C8" s="153">
        <v>1928</v>
      </c>
      <c r="D8" s="153">
        <v>22671</v>
      </c>
      <c r="E8" s="110"/>
      <c r="F8" s="110"/>
      <c r="G8" s="110"/>
      <c r="H8" s="110"/>
      <c r="L8" s="144"/>
    </row>
    <row r="9" spans="1:12" ht="21" customHeight="1" thickBot="1">
      <c r="A9" s="2">
        <v>1402</v>
      </c>
      <c r="B9" s="153">
        <f t="shared" ref="B9:D9" si="1">SUM(B10:B42)</f>
        <v>22055</v>
      </c>
      <c r="C9" s="153">
        <f t="shared" si="1"/>
        <v>1713</v>
      </c>
      <c r="D9" s="153">
        <f t="shared" si="1"/>
        <v>20342</v>
      </c>
      <c r="E9" s="110"/>
      <c r="F9" s="110"/>
      <c r="G9" s="110"/>
      <c r="H9" s="110"/>
      <c r="L9" s="144"/>
    </row>
    <row r="10" spans="1:12" ht="21" customHeight="1" thickBot="1">
      <c r="A10" s="5" t="s">
        <v>41</v>
      </c>
      <c r="B10" s="706">
        <f t="shared" si="0"/>
        <v>981</v>
      </c>
      <c r="C10" s="540">
        <v>39</v>
      </c>
      <c r="D10" s="541">
        <v>942</v>
      </c>
      <c r="E10" s="110"/>
      <c r="F10" s="110">
        <f>B10-'7'!I10</f>
        <v>0</v>
      </c>
      <c r="G10" s="110"/>
      <c r="H10" s="110"/>
      <c r="L10" s="144"/>
    </row>
    <row r="11" spans="1:12" ht="21" customHeight="1" thickBot="1">
      <c r="A11" s="6" t="s">
        <v>42</v>
      </c>
      <c r="B11" s="539">
        <f t="shared" si="0"/>
        <v>1277</v>
      </c>
      <c r="C11" s="540">
        <v>59</v>
      </c>
      <c r="D11" s="541">
        <v>1218</v>
      </c>
      <c r="E11" s="110"/>
      <c r="F11" s="110">
        <f>B11-'7'!I11</f>
        <v>0</v>
      </c>
      <c r="G11" s="110"/>
      <c r="H11" s="110"/>
      <c r="L11" s="144"/>
    </row>
    <row r="12" spans="1:12" ht="21" customHeight="1" thickBot="1">
      <c r="A12" s="6" t="s">
        <v>43</v>
      </c>
      <c r="B12" s="539">
        <f t="shared" si="0"/>
        <v>715</v>
      </c>
      <c r="C12" s="540">
        <v>56</v>
      </c>
      <c r="D12" s="541">
        <v>659</v>
      </c>
      <c r="E12" s="110"/>
      <c r="F12" s="110">
        <f>B12-'7'!I12</f>
        <v>0</v>
      </c>
      <c r="G12" s="110"/>
      <c r="H12" s="110"/>
      <c r="L12" s="144"/>
    </row>
    <row r="13" spans="1:12" ht="21" customHeight="1" thickBot="1">
      <c r="A13" s="6" t="s">
        <v>0</v>
      </c>
      <c r="B13" s="539">
        <f t="shared" si="0"/>
        <v>1230</v>
      </c>
      <c r="C13" s="540">
        <v>57</v>
      </c>
      <c r="D13" s="541">
        <v>1173</v>
      </c>
      <c r="E13" s="110"/>
      <c r="F13" s="110">
        <f>B13-'7'!I13</f>
        <v>0</v>
      </c>
      <c r="G13" s="110"/>
      <c r="H13" s="110"/>
      <c r="L13" s="144"/>
    </row>
    <row r="14" spans="1:12" ht="21" customHeight="1" thickBot="1">
      <c r="A14" s="6" t="s">
        <v>33</v>
      </c>
      <c r="B14" s="539">
        <f t="shared" si="0"/>
        <v>106</v>
      </c>
      <c r="C14" s="540">
        <v>12</v>
      </c>
      <c r="D14" s="541">
        <v>94</v>
      </c>
      <c r="E14" s="110"/>
      <c r="F14" s="110">
        <f>B14-'7'!I14</f>
        <v>0</v>
      </c>
      <c r="G14" s="110"/>
      <c r="H14" s="110"/>
      <c r="L14" s="144"/>
    </row>
    <row r="15" spans="1:12" ht="21" customHeight="1" thickBot="1">
      <c r="A15" s="6" t="s">
        <v>44</v>
      </c>
      <c r="B15" s="539">
        <f t="shared" si="0"/>
        <v>121</v>
      </c>
      <c r="C15" s="540">
        <v>11</v>
      </c>
      <c r="D15" s="541">
        <v>110</v>
      </c>
      <c r="E15" s="110"/>
      <c r="F15" s="110">
        <f>B15-'7'!I15</f>
        <v>0</v>
      </c>
      <c r="G15" s="110"/>
      <c r="H15" s="110"/>
      <c r="L15" s="144"/>
    </row>
    <row r="16" spans="1:12" ht="21" customHeight="1" thickBot="1">
      <c r="A16" s="6" t="s">
        <v>1</v>
      </c>
      <c r="B16" s="539">
        <f t="shared" si="0"/>
        <v>599</v>
      </c>
      <c r="C16" s="540">
        <v>43</v>
      </c>
      <c r="D16" s="541">
        <v>556</v>
      </c>
      <c r="E16" s="110"/>
      <c r="F16" s="110">
        <f>B16-'7'!I16</f>
        <v>0</v>
      </c>
      <c r="G16" s="110"/>
      <c r="H16" s="110"/>
      <c r="L16" s="144"/>
    </row>
    <row r="17" spans="1:12" ht="21" customHeight="1" thickBot="1">
      <c r="A17" s="6" t="s">
        <v>45</v>
      </c>
      <c r="B17" s="539">
        <f t="shared" si="0"/>
        <v>131</v>
      </c>
      <c r="C17" s="540">
        <v>4</v>
      </c>
      <c r="D17" s="541">
        <v>127</v>
      </c>
      <c r="E17" s="110"/>
      <c r="F17" s="110">
        <f>B17-'7'!I17</f>
        <v>0</v>
      </c>
      <c r="G17" s="110"/>
      <c r="H17" s="110"/>
      <c r="L17" s="144"/>
    </row>
    <row r="18" spans="1:12" ht="21" customHeight="1" thickBot="1">
      <c r="A18" s="6" t="s">
        <v>46</v>
      </c>
      <c r="B18" s="539">
        <f t="shared" si="0"/>
        <v>817</v>
      </c>
      <c r="C18" s="540">
        <v>101</v>
      </c>
      <c r="D18" s="541">
        <v>716</v>
      </c>
      <c r="E18" s="110"/>
      <c r="F18" s="110">
        <f>B18-'7'!I18</f>
        <v>0</v>
      </c>
      <c r="G18" s="110"/>
      <c r="H18" s="110"/>
      <c r="L18" s="144"/>
    </row>
    <row r="19" spans="1:12" ht="21" customHeight="1" thickBot="1">
      <c r="A19" s="6" t="s">
        <v>47</v>
      </c>
      <c r="B19" s="539">
        <f t="shared" si="0"/>
        <v>2227</v>
      </c>
      <c r="C19" s="540">
        <v>122</v>
      </c>
      <c r="D19" s="541">
        <v>2105</v>
      </c>
      <c r="E19" s="110"/>
      <c r="F19" s="110">
        <f>B19-'7'!I19</f>
        <v>0</v>
      </c>
      <c r="G19" s="110"/>
      <c r="H19" s="110"/>
      <c r="L19" s="144"/>
    </row>
    <row r="20" spans="1:12" ht="21" customHeight="1" thickBot="1">
      <c r="A20" s="6" t="s">
        <v>28</v>
      </c>
      <c r="B20" s="539">
        <f t="shared" si="0"/>
        <v>308</v>
      </c>
      <c r="C20" s="540">
        <v>47</v>
      </c>
      <c r="D20" s="541">
        <v>261</v>
      </c>
      <c r="E20" s="110"/>
      <c r="F20" s="110">
        <f>B20-'7'!I20</f>
        <v>0</v>
      </c>
      <c r="G20" s="110"/>
      <c r="H20" s="110"/>
      <c r="L20" s="144"/>
    </row>
    <row r="21" spans="1:12" ht="21" customHeight="1" thickBot="1">
      <c r="A21" s="6" t="s">
        <v>2</v>
      </c>
      <c r="B21" s="539">
        <f t="shared" si="0"/>
        <v>1028</v>
      </c>
      <c r="C21" s="540">
        <v>22</v>
      </c>
      <c r="D21" s="541">
        <v>1006</v>
      </c>
      <c r="E21" s="110"/>
      <c r="F21" s="110">
        <f>B21-'7'!I21</f>
        <v>0</v>
      </c>
      <c r="G21" s="110"/>
      <c r="H21" s="110"/>
      <c r="L21" s="144"/>
    </row>
    <row r="22" spans="1:12" ht="21" customHeight="1" thickBot="1">
      <c r="A22" s="6" t="s">
        <v>3</v>
      </c>
      <c r="B22" s="539">
        <f t="shared" si="0"/>
        <v>299</v>
      </c>
      <c r="C22" s="540">
        <v>14</v>
      </c>
      <c r="D22" s="541">
        <v>285</v>
      </c>
      <c r="E22" s="110"/>
      <c r="F22" s="110">
        <f>B22-'7'!I22</f>
        <v>0</v>
      </c>
      <c r="G22" s="110"/>
      <c r="H22" s="110"/>
      <c r="L22" s="144"/>
    </row>
    <row r="23" spans="1:12" ht="21" customHeight="1" thickBot="1">
      <c r="A23" s="6" t="s">
        <v>4</v>
      </c>
      <c r="B23" s="539">
        <f t="shared" si="0"/>
        <v>327</v>
      </c>
      <c r="C23" s="540">
        <v>35</v>
      </c>
      <c r="D23" s="541">
        <v>292</v>
      </c>
      <c r="E23" s="110"/>
      <c r="F23" s="110">
        <f>B23-'7'!I23</f>
        <v>0</v>
      </c>
      <c r="G23" s="110"/>
      <c r="H23" s="110"/>
      <c r="L23" s="144"/>
    </row>
    <row r="24" spans="1:12" ht="21" customHeight="1" thickBot="1">
      <c r="A24" s="6" t="s">
        <v>48</v>
      </c>
      <c r="B24" s="539">
        <f t="shared" si="0"/>
        <v>793</v>
      </c>
      <c r="C24" s="540">
        <v>28</v>
      </c>
      <c r="D24" s="541">
        <v>765</v>
      </c>
      <c r="E24" s="110"/>
      <c r="F24" s="110">
        <f>B24-'7'!I24</f>
        <v>0</v>
      </c>
      <c r="G24" s="110"/>
      <c r="H24" s="110"/>
      <c r="L24" s="144"/>
    </row>
    <row r="25" spans="1:12" ht="21" customHeight="1" thickBot="1">
      <c r="A25" s="6" t="s">
        <v>49</v>
      </c>
      <c r="B25" s="539">
        <f t="shared" si="0"/>
        <v>235</v>
      </c>
      <c r="C25" s="540">
        <v>5</v>
      </c>
      <c r="D25" s="541">
        <v>230</v>
      </c>
      <c r="E25" s="110"/>
      <c r="F25" s="110">
        <f>B25-'7'!I25</f>
        <v>0</v>
      </c>
      <c r="G25" s="110"/>
      <c r="H25" s="110"/>
      <c r="L25" s="144"/>
    </row>
    <row r="26" spans="1:12" ht="21" customHeight="1" thickBot="1">
      <c r="A26" s="6" t="s">
        <v>50</v>
      </c>
      <c r="B26" s="539">
        <f t="shared" si="0"/>
        <v>149</v>
      </c>
      <c r="C26" s="540">
        <v>6</v>
      </c>
      <c r="D26" s="541">
        <v>143</v>
      </c>
      <c r="E26" s="110"/>
      <c r="F26" s="110">
        <f>B26-'7'!I26</f>
        <v>0</v>
      </c>
      <c r="G26" s="110"/>
      <c r="H26" s="110"/>
      <c r="L26" s="144"/>
    </row>
    <row r="27" spans="1:12" ht="21" customHeight="1" thickBot="1">
      <c r="A27" s="6" t="s">
        <v>51</v>
      </c>
      <c r="B27" s="539">
        <f t="shared" si="0"/>
        <v>140</v>
      </c>
      <c r="C27" s="540">
        <v>3</v>
      </c>
      <c r="D27" s="541">
        <v>137</v>
      </c>
      <c r="E27" s="110"/>
      <c r="F27" s="110">
        <f>B27-'7'!I27</f>
        <v>0</v>
      </c>
      <c r="G27" s="110"/>
      <c r="H27" s="110"/>
      <c r="L27" s="144"/>
    </row>
    <row r="28" spans="1:12" ht="21" customHeight="1" thickBot="1">
      <c r="A28" s="6" t="s">
        <v>5</v>
      </c>
      <c r="B28" s="539">
        <f t="shared" si="0"/>
        <v>1089</v>
      </c>
      <c r="C28" s="540">
        <v>139</v>
      </c>
      <c r="D28" s="541">
        <v>950</v>
      </c>
      <c r="E28" s="110"/>
      <c r="F28" s="110">
        <f>B28-'7'!I28</f>
        <v>0</v>
      </c>
      <c r="G28" s="110"/>
      <c r="H28" s="110"/>
      <c r="L28" s="144"/>
    </row>
    <row r="29" spans="1:12" ht="21" customHeight="1" thickBot="1">
      <c r="A29" s="6" t="s">
        <v>52</v>
      </c>
      <c r="B29" s="539">
        <f t="shared" si="0"/>
        <v>259</v>
      </c>
      <c r="C29" s="540">
        <v>35</v>
      </c>
      <c r="D29" s="541">
        <v>224</v>
      </c>
      <c r="E29" s="110"/>
      <c r="F29" s="110">
        <f>B29-'7'!I29</f>
        <v>0</v>
      </c>
      <c r="G29" s="110"/>
      <c r="H29" s="110"/>
      <c r="L29" s="144"/>
    </row>
    <row r="30" spans="1:12" ht="21" customHeight="1" thickBot="1">
      <c r="A30" s="6" t="s">
        <v>6</v>
      </c>
      <c r="B30" s="539">
        <f t="shared" si="0"/>
        <v>102</v>
      </c>
      <c r="C30" s="540">
        <v>3</v>
      </c>
      <c r="D30" s="541">
        <v>99</v>
      </c>
      <c r="E30" s="110"/>
      <c r="F30" s="110">
        <f>B30-'7'!I30</f>
        <v>0</v>
      </c>
      <c r="G30" s="110"/>
      <c r="H30" s="110"/>
      <c r="L30" s="144"/>
    </row>
    <row r="31" spans="1:12" ht="21" customHeight="1" thickBot="1">
      <c r="A31" s="6" t="s">
        <v>53</v>
      </c>
      <c r="B31" s="539">
        <f t="shared" si="0"/>
        <v>369</v>
      </c>
      <c r="C31" s="540">
        <v>25</v>
      </c>
      <c r="D31" s="541">
        <v>344</v>
      </c>
      <c r="E31" s="110"/>
      <c r="F31" s="110">
        <f>B31-'7'!I31</f>
        <v>0</v>
      </c>
      <c r="G31" s="110"/>
      <c r="H31" s="110"/>
      <c r="L31" s="144"/>
    </row>
    <row r="32" spans="1:12" ht="21" customHeight="1" thickBot="1">
      <c r="A32" s="6" t="s">
        <v>54</v>
      </c>
      <c r="B32" s="539">
        <f t="shared" si="0"/>
        <v>1221</v>
      </c>
      <c r="C32" s="540">
        <v>144</v>
      </c>
      <c r="D32" s="541">
        <v>1077</v>
      </c>
      <c r="E32" s="110"/>
      <c r="F32" s="110">
        <f>B32-'7'!I32</f>
        <v>0</v>
      </c>
      <c r="G32" s="110"/>
      <c r="H32" s="110"/>
      <c r="L32" s="144"/>
    </row>
    <row r="33" spans="1:12" ht="21" customHeight="1" thickBot="1">
      <c r="A33" s="6" t="s">
        <v>55</v>
      </c>
      <c r="B33" s="539">
        <f t="shared" si="0"/>
        <v>482</v>
      </c>
      <c r="C33" s="540">
        <v>33</v>
      </c>
      <c r="D33" s="541">
        <v>449</v>
      </c>
      <c r="E33" s="110"/>
      <c r="F33" s="110">
        <f>B33-'7'!I33</f>
        <v>0</v>
      </c>
      <c r="G33" s="110"/>
      <c r="H33" s="110"/>
      <c r="L33" s="144"/>
    </row>
    <row r="34" spans="1:12" ht="21" customHeight="1" thickBot="1">
      <c r="A34" s="6" t="s">
        <v>56</v>
      </c>
      <c r="B34" s="539">
        <f t="shared" si="0"/>
        <v>368</v>
      </c>
      <c r="C34" s="540">
        <v>37</v>
      </c>
      <c r="D34" s="541">
        <v>331</v>
      </c>
      <c r="E34" s="110"/>
      <c r="F34" s="110">
        <f>B34-'7'!I34</f>
        <v>0</v>
      </c>
      <c r="G34" s="110"/>
      <c r="H34" s="110"/>
      <c r="L34" s="144"/>
    </row>
    <row r="35" spans="1:12" ht="21" customHeight="1" thickBot="1">
      <c r="A35" s="6" t="s">
        <v>7</v>
      </c>
      <c r="B35" s="539">
        <f t="shared" si="0"/>
        <v>907</v>
      </c>
      <c r="C35" s="540">
        <v>21</v>
      </c>
      <c r="D35" s="541">
        <v>886</v>
      </c>
      <c r="E35" s="110"/>
      <c r="F35" s="110">
        <f>B35-'7'!I35</f>
        <v>0</v>
      </c>
      <c r="G35" s="110"/>
      <c r="H35" s="110"/>
      <c r="L35" s="144"/>
    </row>
    <row r="36" spans="1:12" ht="21" customHeight="1" thickBot="1">
      <c r="A36" s="6" t="s">
        <v>57</v>
      </c>
      <c r="B36" s="539">
        <f t="shared" si="0"/>
        <v>1291</v>
      </c>
      <c r="C36" s="540">
        <v>124</v>
      </c>
      <c r="D36" s="541">
        <v>1167</v>
      </c>
      <c r="E36" s="110"/>
      <c r="F36" s="110">
        <f>B36-'7'!I36</f>
        <v>0</v>
      </c>
      <c r="G36" s="110"/>
      <c r="H36" s="110"/>
      <c r="L36" s="144"/>
    </row>
    <row r="37" spans="1:12" ht="21" customHeight="1" thickBot="1">
      <c r="A37" s="6" t="s">
        <v>8</v>
      </c>
      <c r="B37" s="539">
        <f t="shared" si="0"/>
        <v>591</v>
      </c>
      <c r="C37" s="540">
        <v>27</v>
      </c>
      <c r="D37" s="541">
        <v>564</v>
      </c>
      <c r="E37" s="110"/>
      <c r="F37" s="110">
        <f>B37-'7'!I37</f>
        <v>0</v>
      </c>
      <c r="G37" s="110"/>
      <c r="H37" s="110"/>
      <c r="L37" s="144"/>
    </row>
    <row r="38" spans="1:12" ht="21" customHeight="1" thickBot="1">
      <c r="A38" s="6" t="s">
        <v>9</v>
      </c>
      <c r="B38" s="539">
        <f t="shared" si="0"/>
        <v>1758</v>
      </c>
      <c r="C38" s="540">
        <v>327</v>
      </c>
      <c r="D38" s="541">
        <v>1431</v>
      </c>
      <c r="E38" s="110"/>
      <c r="F38" s="110">
        <f>B38-'7'!I38</f>
        <v>0</v>
      </c>
      <c r="G38" s="110"/>
      <c r="H38" s="110"/>
      <c r="L38" s="144"/>
    </row>
    <row r="39" spans="1:12" ht="21" customHeight="1" thickBot="1">
      <c r="A39" s="6" t="s">
        <v>58</v>
      </c>
      <c r="B39" s="539">
        <f t="shared" si="0"/>
        <v>502</v>
      </c>
      <c r="C39" s="540">
        <v>39</v>
      </c>
      <c r="D39" s="541">
        <v>463</v>
      </c>
      <c r="E39" s="110"/>
      <c r="F39" s="110">
        <f>B39-'7'!I39</f>
        <v>0</v>
      </c>
      <c r="G39" s="110"/>
      <c r="H39" s="110"/>
    </row>
    <row r="40" spans="1:12" ht="21" customHeight="1" thickBot="1">
      <c r="A40" s="6" t="s">
        <v>10</v>
      </c>
      <c r="B40" s="539">
        <f t="shared" si="0"/>
        <v>707</v>
      </c>
      <c r="C40" s="540">
        <v>36</v>
      </c>
      <c r="D40" s="541">
        <v>671</v>
      </c>
      <c r="E40" s="110"/>
      <c r="F40" s="110">
        <f>B40-'7'!I40</f>
        <v>0</v>
      </c>
      <c r="G40" s="110"/>
      <c r="H40" s="110"/>
    </row>
    <row r="41" spans="1:12" ht="21" customHeight="1" thickBot="1">
      <c r="A41" s="6" t="s">
        <v>11</v>
      </c>
      <c r="B41" s="539">
        <f t="shared" si="0"/>
        <v>586</v>
      </c>
      <c r="C41" s="540">
        <v>27</v>
      </c>
      <c r="D41" s="541">
        <v>559</v>
      </c>
      <c r="E41" s="110"/>
      <c r="F41" s="110">
        <f>B41-'7'!I41</f>
        <v>0</v>
      </c>
      <c r="G41" s="110"/>
      <c r="H41" s="110"/>
    </row>
    <row r="42" spans="1:12" ht="21" customHeight="1" thickBot="1">
      <c r="A42" s="6" t="s">
        <v>59</v>
      </c>
      <c r="B42" s="539">
        <f t="shared" si="0"/>
        <v>340</v>
      </c>
      <c r="C42" s="540">
        <v>32</v>
      </c>
      <c r="D42" s="541">
        <v>308</v>
      </c>
      <c r="E42" s="110"/>
      <c r="F42" s="110">
        <f>B42-'7'!I42</f>
        <v>0</v>
      </c>
      <c r="G42" s="110"/>
      <c r="H42" s="110"/>
    </row>
    <row r="43" spans="1:12">
      <c r="A43" s="901"/>
      <c r="B43" s="902"/>
      <c r="C43" s="902"/>
      <c r="D43" s="902"/>
      <c r="E43" s="110"/>
      <c r="F43" s="110"/>
      <c r="G43" s="110"/>
      <c r="H43" s="110"/>
    </row>
    <row r="44" spans="1:12">
      <c r="B44" s="110"/>
      <c r="C44" s="110"/>
      <c r="D44" s="110"/>
      <c r="E44" s="110"/>
      <c r="F44" s="110"/>
      <c r="G44" s="110"/>
      <c r="H44" s="110"/>
    </row>
    <row r="45" spans="1:12">
      <c r="B45" s="110"/>
      <c r="C45" s="110"/>
      <c r="D45" s="110"/>
      <c r="E45" s="110"/>
      <c r="F45" s="110"/>
      <c r="G45" s="110"/>
      <c r="H45" s="110"/>
    </row>
    <row r="46" spans="1:12">
      <c r="B46" s="110"/>
      <c r="C46" s="110"/>
      <c r="D46" s="110"/>
      <c r="E46" s="110"/>
      <c r="F46" s="110"/>
      <c r="G46" s="110"/>
      <c r="H46" s="110"/>
    </row>
    <row r="47" spans="1:12">
      <c r="B47" s="110"/>
      <c r="C47" s="110"/>
      <c r="D47" s="110"/>
      <c r="E47" s="110"/>
      <c r="F47" s="110"/>
      <c r="G47" s="110"/>
      <c r="H47" s="110"/>
    </row>
    <row r="48" spans="1:12">
      <c r="B48" s="110"/>
      <c r="C48" s="110"/>
      <c r="D48" s="110"/>
      <c r="E48" s="110"/>
      <c r="F48" s="110"/>
      <c r="G48" s="110"/>
      <c r="H48" s="110"/>
    </row>
    <row r="49" spans="2:8">
      <c r="B49" s="110"/>
      <c r="C49" s="110"/>
      <c r="D49" s="110"/>
      <c r="E49" s="110"/>
      <c r="F49" s="110"/>
      <c r="G49" s="110"/>
      <c r="H49" s="110"/>
    </row>
    <row r="50" spans="2:8">
      <c r="B50" s="110"/>
      <c r="C50" s="110"/>
      <c r="D50" s="110"/>
      <c r="E50" s="110"/>
      <c r="F50" s="110"/>
      <c r="G50" s="110"/>
      <c r="H50" s="110"/>
    </row>
    <row r="51" spans="2:8">
      <c r="B51" s="110"/>
      <c r="C51" s="110"/>
      <c r="D51" s="110"/>
      <c r="E51" s="110"/>
      <c r="F51" s="110"/>
      <c r="G51" s="110"/>
      <c r="H51" s="110"/>
    </row>
    <row r="52" spans="2:8">
      <c r="B52" s="110"/>
      <c r="C52" s="110"/>
      <c r="D52" s="110"/>
      <c r="E52" s="110"/>
      <c r="F52" s="110"/>
      <c r="G52" s="110"/>
      <c r="H52" s="110"/>
    </row>
  </sheetData>
  <mergeCells count="2">
    <mergeCell ref="A1:D1"/>
    <mergeCell ref="A43:D43"/>
  </mergeCells>
  <printOptions horizontalCentered="1" verticalCentered="1"/>
  <pageMargins left="0.39370078740157499" right="0.39370078740157499" top="0.45" bottom="0.55000000000000004" header="0" footer="0"/>
  <pageSetup paperSize="9" scale="84"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5BDF5-9088-49EA-AED0-4327F2E5227B}">
  <sheetPr>
    <tabColor theme="7" tint="0.39997558519241921"/>
    <pageSetUpPr fitToPage="1"/>
  </sheetPr>
  <dimension ref="A1:L52"/>
  <sheetViews>
    <sheetView rightToLeft="1" view="pageBreakPreview" topLeftCell="A19" zoomScaleNormal="100" zoomScaleSheetLayoutView="100" workbookViewId="0">
      <selection activeCell="M14" sqref="M14"/>
    </sheetView>
  </sheetViews>
  <sheetFormatPr defaultColWidth="21.42578125" defaultRowHeight="15.75"/>
  <cols>
    <col min="1" max="4" width="23.7109375" style="17" customWidth="1"/>
    <col min="5" max="248" width="10.28515625" style="17" customWidth="1"/>
    <col min="249" max="256" width="21.42578125" style="17"/>
    <col min="257" max="260" width="23.7109375" style="17" customWidth="1"/>
    <col min="261" max="504" width="10.28515625" style="17" customWidth="1"/>
    <col min="505" max="512" width="21.42578125" style="17"/>
    <col min="513" max="516" width="23.7109375" style="17" customWidth="1"/>
    <col min="517" max="760" width="10.28515625" style="17" customWidth="1"/>
    <col min="761" max="768" width="21.42578125" style="17"/>
    <col min="769" max="772" width="23.7109375" style="17" customWidth="1"/>
    <col min="773" max="1016" width="10.28515625" style="17" customWidth="1"/>
    <col min="1017" max="1024" width="21.42578125" style="17"/>
    <col min="1025" max="1028" width="23.7109375" style="17" customWidth="1"/>
    <col min="1029" max="1272" width="10.28515625" style="17" customWidth="1"/>
    <col min="1273" max="1280" width="21.42578125" style="17"/>
    <col min="1281" max="1284" width="23.7109375" style="17" customWidth="1"/>
    <col min="1285" max="1528" width="10.28515625" style="17" customWidth="1"/>
    <col min="1529" max="1536" width="21.42578125" style="17"/>
    <col min="1537" max="1540" width="23.7109375" style="17" customWidth="1"/>
    <col min="1541" max="1784" width="10.28515625" style="17" customWidth="1"/>
    <col min="1785" max="1792" width="21.42578125" style="17"/>
    <col min="1793" max="1796" width="23.7109375" style="17" customWidth="1"/>
    <col min="1797" max="2040" width="10.28515625" style="17" customWidth="1"/>
    <col min="2041" max="2048" width="21.42578125" style="17"/>
    <col min="2049" max="2052" width="23.7109375" style="17" customWidth="1"/>
    <col min="2053" max="2296" width="10.28515625" style="17" customWidth="1"/>
    <col min="2297" max="2304" width="21.42578125" style="17"/>
    <col min="2305" max="2308" width="23.7109375" style="17" customWidth="1"/>
    <col min="2309" max="2552" width="10.28515625" style="17" customWidth="1"/>
    <col min="2553" max="2560" width="21.42578125" style="17"/>
    <col min="2561" max="2564" width="23.7109375" style="17" customWidth="1"/>
    <col min="2565" max="2808" width="10.28515625" style="17" customWidth="1"/>
    <col min="2809" max="2816" width="21.42578125" style="17"/>
    <col min="2817" max="2820" width="23.7109375" style="17" customWidth="1"/>
    <col min="2821" max="3064" width="10.28515625" style="17" customWidth="1"/>
    <col min="3065" max="3072" width="21.42578125" style="17"/>
    <col min="3073" max="3076" width="23.7109375" style="17" customWidth="1"/>
    <col min="3077" max="3320" width="10.28515625" style="17" customWidth="1"/>
    <col min="3321" max="3328" width="21.42578125" style="17"/>
    <col min="3329" max="3332" width="23.7109375" style="17" customWidth="1"/>
    <col min="3333" max="3576" width="10.28515625" style="17" customWidth="1"/>
    <col min="3577" max="3584" width="21.42578125" style="17"/>
    <col min="3585" max="3588" width="23.7109375" style="17" customWidth="1"/>
    <col min="3589" max="3832" width="10.28515625" style="17" customWidth="1"/>
    <col min="3833" max="3840" width="21.42578125" style="17"/>
    <col min="3841" max="3844" width="23.7109375" style="17" customWidth="1"/>
    <col min="3845" max="4088" width="10.28515625" style="17" customWidth="1"/>
    <col min="4089" max="4096" width="21.42578125" style="17"/>
    <col min="4097" max="4100" width="23.7109375" style="17" customWidth="1"/>
    <col min="4101" max="4344" width="10.28515625" style="17" customWidth="1"/>
    <col min="4345" max="4352" width="21.42578125" style="17"/>
    <col min="4353" max="4356" width="23.7109375" style="17" customWidth="1"/>
    <col min="4357" max="4600" width="10.28515625" style="17" customWidth="1"/>
    <col min="4601" max="4608" width="21.42578125" style="17"/>
    <col min="4609" max="4612" width="23.7109375" style="17" customWidth="1"/>
    <col min="4613" max="4856" width="10.28515625" style="17" customWidth="1"/>
    <col min="4857" max="4864" width="21.42578125" style="17"/>
    <col min="4865" max="4868" width="23.7109375" style="17" customWidth="1"/>
    <col min="4869" max="5112" width="10.28515625" style="17" customWidth="1"/>
    <col min="5113" max="5120" width="21.42578125" style="17"/>
    <col min="5121" max="5124" width="23.7109375" style="17" customWidth="1"/>
    <col min="5125" max="5368" width="10.28515625" style="17" customWidth="1"/>
    <col min="5369" max="5376" width="21.42578125" style="17"/>
    <col min="5377" max="5380" width="23.7109375" style="17" customWidth="1"/>
    <col min="5381" max="5624" width="10.28515625" style="17" customWidth="1"/>
    <col min="5625" max="5632" width="21.42578125" style="17"/>
    <col min="5633" max="5636" width="23.7109375" style="17" customWidth="1"/>
    <col min="5637" max="5880" width="10.28515625" style="17" customWidth="1"/>
    <col min="5881" max="5888" width="21.42578125" style="17"/>
    <col min="5889" max="5892" width="23.7109375" style="17" customWidth="1"/>
    <col min="5893" max="6136" width="10.28515625" style="17" customWidth="1"/>
    <col min="6137" max="6144" width="21.42578125" style="17"/>
    <col min="6145" max="6148" width="23.7109375" style="17" customWidth="1"/>
    <col min="6149" max="6392" width="10.28515625" style="17" customWidth="1"/>
    <col min="6393" max="6400" width="21.42578125" style="17"/>
    <col min="6401" max="6404" width="23.7109375" style="17" customWidth="1"/>
    <col min="6405" max="6648" width="10.28515625" style="17" customWidth="1"/>
    <col min="6649" max="6656" width="21.42578125" style="17"/>
    <col min="6657" max="6660" width="23.7109375" style="17" customWidth="1"/>
    <col min="6661" max="6904" width="10.28515625" style="17" customWidth="1"/>
    <col min="6905" max="6912" width="21.42578125" style="17"/>
    <col min="6913" max="6916" width="23.7109375" style="17" customWidth="1"/>
    <col min="6917" max="7160" width="10.28515625" style="17" customWidth="1"/>
    <col min="7161" max="7168" width="21.42578125" style="17"/>
    <col min="7169" max="7172" width="23.7109375" style="17" customWidth="1"/>
    <col min="7173" max="7416" width="10.28515625" style="17" customWidth="1"/>
    <col min="7417" max="7424" width="21.42578125" style="17"/>
    <col min="7425" max="7428" width="23.7109375" style="17" customWidth="1"/>
    <col min="7429" max="7672" width="10.28515625" style="17" customWidth="1"/>
    <col min="7673" max="7680" width="21.42578125" style="17"/>
    <col min="7681" max="7684" width="23.7109375" style="17" customWidth="1"/>
    <col min="7685" max="7928" width="10.28515625" style="17" customWidth="1"/>
    <col min="7929" max="7936" width="21.42578125" style="17"/>
    <col min="7937" max="7940" width="23.7109375" style="17" customWidth="1"/>
    <col min="7941" max="8184" width="10.28515625" style="17" customWidth="1"/>
    <col min="8185" max="8192" width="21.42578125" style="17"/>
    <col min="8193" max="8196" width="23.7109375" style="17" customWidth="1"/>
    <col min="8197" max="8440" width="10.28515625" style="17" customWidth="1"/>
    <col min="8441" max="8448" width="21.42578125" style="17"/>
    <col min="8449" max="8452" width="23.7109375" style="17" customWidth="1"/>
    <col min="8453" max="8696" width="10.28515625" style="17" customWidth="1"/>
    <col min="8697" max="8704" width="21.42578125" style="17"/>
    <col min="8705" max="8708" width="23.7109375" style="17" customWidth="1"/>
    <col min="8709" max="8952" width="10.28515625" style="17" customWidth="1"/>
    <col min="8953" max="8960" width="21.42578125" style="17"/>
    <col min="8961" max="8964" width="23.7109375" style="17" customWidth="1"/>
    <col min="8965" max="9208" width="10.28515625" style="17" customWidth="1"/>
    <col min="9209" max="9216" width="21.42578125" style="17"/>
    <col min="9217" max="9220" width="23.7109375" style="17" customWidth="1"/>
    <col min="9221" max="9464" width="10.28515625" style="17" customWidth="1"/>
    <col min="9465" max="9472" width="21.42578125" style="17"/>
    <col min="9473" max="9476" width="23.7109375" style="17" customWidth="1"/>
    <col min="9477" max="9720" width="10.28515625" style="17" customWidth="1"/>
    <col min="9721" max="9728" width="21.42578125" style="17"/>
    <col min="9729" max="9732" width="23.7109375" style="17" customWidth="1"/>
    <col min="9733" max="9976" width="10.28515625" style="17" customWidth="1"/>
    <col min="9977" max="9984" width="21.42578125" style="17"/>
    <col min="9985" max="9988" width="23.7109375" style="17" customWidth="1"/>
    <col min="9989" max="10232" width="10.28515625" style="17" customWidth="1"/>
    <col min="10233" max="10240" width="21.42578125" style="17"/>
    <col min="10241" max="10244" width="23.7109375" style="17" customWidth="1"/>
    <col min="10245" max="10488" width="10.28515625" style="17" customWidth="1"/>
    <col min="10489" max="10496" width="21.42578125" style="17"/>
    <col min="10497" max="10500" width="23.7109375" style="17" customWidth="1"/>
    <col min="10501" max="10744" width="10.28515625" style="17" customWidth="1"/>
    <col min="10745" max="10752" width="21.42578125" style="17"/>
    <col min="10753" max="10756" width="23.7109375" style="17" customWidth="1"/>
    <col min="10757" max="11000" width="10.28515625" style="17" customWidth="1"/>
    <col min="11001" max="11008" width="21.42578125" style="17"/>
    <col min="11009" max="11012" width="23.7109375" style="17" customWidth="1"/>
    <col min="11013" max="11256" width="10.28515625" style="17" customWidth="1"/>
    <col min="11257" max="11264" width="21.42578125" style="17"/>
    <col min="11265" max="11268" width="23.7109375" style="17" customWidth="1"/>
    <col min="11269" max="11512" width="10.28515625" style="17" customWidth="1"/>
    <col min="11513" max="11520" width="21.42578125" style="17"/>
    <col min="11521" max="11524" width="23.7109375" style="17" customWidth="1"/>
    <col min="11525" max="11768" width="10.28515625" style="17" customWidth="1"/>
    <col min="11769" max="11776" width="21.42578125" style="17"/>
    <col min="11777" max="11780" width="23.7109375" style="17" customWidth="1"/>
    <col min="11781" max="12024" width="10.28515625" style="17" customWidth="1"/>
    <col min="12025" max="12032" width="21.42578125" style="17"/>
    <col min="12033" max="12036" width="23.7109375" style="17" customWidth="1"/>
    <col min="12037" max="12280" width="10.28515625" style="17" customWidth="1"/>
    <col min="12281" max="12288" width="21.42578125" style="17"/>
    <col min="12289" max="12292" width="23.7109375" style="17" customWidth="1"/>
    <col min="12293" max="12536" width="10.28515625" style="17" customWidth="1"/>
    <col min="12537" max="12544" width="21.42578125" style="17"/>
    <col min="12545" max="12548" width="23.7109375" style="17" customWidth="1"/>
    <col min="12549" max="12792" width="10.28515625" style="17" customWidth="1"/>
    <col min="12793" max="12800" width="21.42578125" style="17"/>
    <col min="12801" max="12804" width="23.7109375" style="17" customWidth="1"/>
    <col min="12805" max="13048" width="10.28515625" style="17" customWidth="1"/>
    <col min="13049" max="13056" width="21.42578125" style="17"/>
    <col min="13057" max="13060" width="23.7109375" style="17" customWidth="1"/>
    <col min="13061" max="13304" width="10.28515625" style="17" customWidth="1"/>
    <col min="13305" max="13312" width="21.42578125" style="17"/>
    <col min="13313" max="13316" width="23.7109375" style="17" customWidth="1"/>
    <col min="13317" max="13560" width="10.28515625" style="17" customWidth="1"/>
    <col min="13561" max="13568" width="21.42578125" style="17"/>
    <col min="13569" max="13572" width="23.7109375" style="17" customWidth="1"/>
    <col min="13573" max="13816" width="10.28515625" style="17" customWidth="1"/>
    <col min="13817" max="13824" width="21.42578125" style="17"/>
    <col min="13825" max="13828" width="23.7109375" style="17" customWidth="1"/>
    <col min="13829" max="14072" width="10.28515625" style="17" customWidth="1"/>
    <col min="14073" max="14080" width="21.42578125" style="17"/>
    <col min="14081" max="14084" width="23.7109375" style="17" customWidth="1"/>
    <col min="14085" max="14328" width="10.28515625" style="17" customWidth="1"/>
    <col min="14329" max="14336" width="21.42578125" style="17"/>
    <col min="14337" max="14340" width="23.7109375" style="17" customWidth="1"/>
    <col min="14341" max="14584" width="10.28515625" style="17" customWidth="1"/>
    <col min="14585" max="14592" width="21.42578125" style="17"/>
    <col min="14593" max="14596" width="23.7109375" style="17" customWidth="1"/>
    <col min="14597" max="14840" width="10.28515625" style="17" customWidth="1"/>
    <col min="14841" max="14848" width="21.42578125" style="17"/>
    <col min="14849" max="14852" width="23.7109375" style="17" customWidth="1"/>
    <col min="14853" max="15096" width="10.28515625" style="17" customWidth="1"/>
    <col min="15097" max="15104" width="21.42578125" style="17"/>
    <col min="15105" max="15108" width="23.7109375" style="17" customWidth="1"/>
    <col min="15109" max="15352" width="10.28515625" style="17" customWidth="1"/>
    <col min="15353" max="15360" width="21.42578125" style="17"/>
    <col min="15361" max="15364" width="23.7109375" style="17" customWidth="1"/>
    <col min="15365" max="15608" width="10.28515625" style="17" customWidth="1"/>
    <col min="15609" max="15616" width="21.42578125" style="17"/>
    <col min="15617" max="15620" width="23.7109375" style="17" customWidth="1"/>
    <col min="15621" max="15864" width="10.28515625" style="17" customWidth="1"/>
    <col min="15865" max="15872" width="21.42578125" style="17"/>
    <col min="15873" max="15876" width="23.7109375" style="17" customWidth="1"/>
    <col min="15877" max="16120" width="10.28515625" style="17" customWidth="1"/>
    <col min="16121" max="16128" width="21.42578125" style="17"/>
    <col min="16129" max="16132" width="23.7109375" style="17" customWidth="1"/>
    <col min="16133" max="16376" width="10.28515625" style="17" customWidth="1"/>
    <col min="16377" max="16384" width="21.42578125" style="17"/>
  </cols>
  <sheetData>
    <row r="1" spans="1:12" ht="33.75" customHeight="1" thickBot="1">
      <c r="A1" s="861" t="s">
        <v>309</v>
      </c>
      <c r="B1" s="861"/>
      <c r="C1" s="861"/>
      <c r="D1" s="861"/>
      <c r="E1" s="15"/>
      <c r="F1" s="15"/>
    </row>
    <row r="2" spans="1:12" ht="47.25" customHeight="1" thickBot="1">
      <c r="A2" s="53" t="s">
        <v>68</v>
      </c>
      <c r="B2" s="53" t="s">
        <v>40</v>
      </c>
      <c r="C2" s="53" t="s">
        <v>103</v>
      </c>
      <c r="D2" s="53" t="s">
        <v>104</v>
      </c>
    </row>
    <row r="3" spans="1:12" ht="21" customHeight="1">
      <c r="A3" s="2">
        <v>1396</v>
      </c>
      <c r="B3" s="153">
        <f t="shared" ref="B3:B42" si="0">C3+D3</f>
        <v>44654</v>
      </c>
      <c r="C3" s="153">
        <v>2862</v>
      </c>
      <c r="D3" s="153">
        <v>41792</v>
      </c>
      <c r="F3" s="23"/>
      <c r="G3" s="23"/>
    </row>
    <row r="4" spans="1:12" ht="21" customHeight="1">
      <c r="A4" s="2">
        <v>1397</v>
      </c>
      <c r="B4" s="153">
        <f t="shared" si="0"/>
        <v>107331</v>
      </c>
      <c r="C4" s="153">
        <v>8423</v>
      </c>
      <c r="D4" s="153">
        <v>98908</v>
      </c>
      <c r="E4" s="110"/>
      <c r="F4" s="110"/>
      <c r="G4" s="110"/>
      <c r="H4" s="110"/>
      <c r="L4" s="144"/>
    </row>
    <row r="5" spans="1:12" ht="21" customHeight="1">
      <c r="A5" s="2">
        <v>1398</v>
      </c>
      <c r="B5" s="153">
        <f t="shared" si="0"/>
        <v>121854</v>
      </c>
      <c r="C5" s="153">
        <v>10352</v>
      </c>
      <c r="D5" s="153">
        <v>111502</v>
      </c>
      <c r="E5" s="110"/>
      <c r="F5" s="110"/>
      <c r="G5" s="110"/>
      <c r="H5" s="110"/>
      <c r="L5" s="144"/>
    </row>
    <row r="6" spans="1:12" ht="21" customHeight="1">
      <c r="A6" s="2">
        <v>1399</v>
      </c>
      <c r="B6" s="153">
        <f t="shared" si="0"/>
        <v>142758</v>
      </c>
      <c r="C6" s="153">
        <v>12966</v>
      </c>
      <c r="D6" s="153">
        <v>129792</v>
      </c>
      <c r="E6" s="110"/>
      <c r="F6" s="110"/>
      <c r="G6" s="110"/>
      <c r="H6" s="110"/>
      <c r="L6" s="144"/>
    </row>
    <row r="7" spans="1:12" ht="21" customHeight="1">
      <c r="A7" s="2">
        <v>1400</v>
      </c>
      <c r="B7" s="153">
        <v>168641</v>
      </c>
      <c r="C7" s="153">
        <v>16826</v>
      </c>
      <c r="D7" s="153">
        <v>151815</v>
      </c>
      <c r="E7" s="110"/>
      <c r="F7" s="110"/>
      <c r="G7" s="110"/>
      <c r="H7" s="110"/>
      <c r="L7" s="144"/>
    </row>
    <row r="8" spans="1:12" ht="21" customHeight="1">
      <c r="A8" s="2">
        <v>1401</v>
      </c>
      <c r="B8" s="153">
        <v>192305</v>
      </c>
      <c r="C8" s="153">
        <v>20676</v>
      </c>
      <c r="D8" s="153">
        <v>171629</v>
      </c>
      <c r="E8" s="110"/>
      <c r="F8" s="110"/>
      <c r="G8" s="110"/>
      <c r="H8" s="110"/>
      <c r="L8" s="144"/>
    </row>
    <row r="9" spans="1:12" ht="21" customHeight="1" thickBot="1">
      <c r="A9" s="2">
        <v>1402</v>
      </c>
      <c r="B9" s="153">
        <f t="shared" ref="B9:D9" si="1">SUM(B10:B42)</f>
        <v>203106</v>
      </c>
      <c r="C9" s="153">
        <f t="shared" si="1"/>
        <v>22727</v>
      </c>
      <c r="D9" s="153">
        <f t="shared" si="1"/>
        <v>180379</v>
      </c>
      <c r="E9" s="110"/>
      <c r="F9" s="110"/>
      <c r="G9" s="110"/>
      <c r="H9" s="110"/>
      <c r="L9" s="144"/>
    </row>
    <row r="10" spans="1:12" ht="21" customHeight="1" thickBot="1">
      <c r="A10" s="5" t="s">
        <v>41</v>
      </c>
      <c r="B10" s="706">
        <f t="shared" si="0"/>
        <v>10047</v>
      </c>
      <c r="C10" s="540">
        <v>936</v>
      </c>
      <c r="D10" s="541">
        <v>9111</v>
      </c>
      <c r="E10" s="110"/>
      <c r="F10" s="110">
        <f>B10-'7'!J10</f>
        <v>0</v>
      </c>
      <c r="G10" s="110"/>
      <c r="H10" s="110"/>
      <c r="L10" s="144"/>
    </row>
    <row r="11" spans="1:12" ht="21" customHeight="1" thickBot="1">
      <c r="A11" s="6" t="s">
        <v>42</v>
      </c>
      <c r="B11" s="539">
        <f t="shared" si="0"/>
        <v>4556</v>
      </c>
      <c r="C11" s="540">
        <v>477</v>
      </c>
      <c r="D11" s="541">
        <v>4079</v>
      </c>
      <c r="E11" s="110"/>
      <c r="F11" s="110">
        <f>B11-'7'!J11</f>
        <v>0</v>
      </c>
      <c r="G11" s="110"/>
      <c r="H11" s="110"/>
      <c r="L11" s="144"/>
    </row>
    <row r="12" spans="1:12" ht="21" customHeight="1" thickBot="1">
      <c r="A12" s="6" t="s">
        <v>43</v>
      </c>
      <c r="B12" s="539">
        <f t="shared" si="0"/>
        <v>2127</v>
      </c>
      <c r="C12" s="540">
        <v>200</v>
      </c>
      <c r="D12" s="541">
        <v>1927</v>
      </c>
      <c r="E12" s="110"/>
      <c r="F12" s="110">
        <f>B12-'7'!J12</f>
        <v>0</v>
      </c>
      <c r="G12" s="110"/>
      <c r="H12" s="110"/>
      <c r="L12" s="144"/>
    </row>
    <row r="13" spans="1:12" ht="21" customHeight="1" thickBot="1">
      <c r="A13" s="6" t="s">
        <v>0</v>
      </c>
      <c r="B13" s="539">
        <f t="shared" si="0"/>
        <v>15202</v>
      </c>
      <c r="C13" s="540">
        <v>1601</v>
      </c>
      <c r="D13" s="541">
        <v>13601</v>
      </c>
      <c r="E13" s="110"/>
      <c r="F13" s="110">
        <f>B13-'7'!J13</f>
        <v>0</v>
      </c>
      <c r="G13" s="110"/>
      <c r="H13" s="110"/>
      <c r="L13" s="144"/>
    </row>
    <row r="14" spans="1:12" ht="21" customHeight="1" thickBot="1">
      <c r="A14" s="6" t="s">
        <v>33</v>
      </c>
      <c r="B14" s="539">
        <f t="shared" si="0"/>
        <v>5119</v>
      </c>
      <c r="C14" s="540">
        <v>603</v>
      </c>
      <c r="D14" s="541">
        <v>4516</v>
      </c>
      <c r="E14" s="110"/>
      <c r="F14" s="110">
        <f>B14-'7'!J14</f>
        <v>0</v>
      </c>
      <c r="G14" s="110"/>
      <c r="H14" s="110"/>
      <c r="L14" s="144"/>
    </row>
    <row r="15" spans="1:12" ht="21" customHeight="1" thickBot="1">
      <c r="A15" s="6" t="s">
        <v>44</v>
      </c>
      <c r="B15" s="539">
        <f t="shared" si="0"/>
        <v>578</v>
      </c>
      <c r="C15" s="540">
        <v>95</v>
      </c>
      <c r="D15" s="541">
        <v>483</v>
      </c>
      <c r="E15" s="110"/>
      <c r="F15" s="110">
        <f>B15-'7'!J15</f>
        <v>0</v>
      </c>
      <c r="G15" s="110"/>
      <c r="H15" s="110"/>
      <c r="L15" s="144"/>
    </row>
    <row r="16" spans="1:12" ht="21" customHeight="1" thickBot="1">
      <c r="A16" s="6" t="s">
        <v>1</v>
      </c>
      <c r="B16" s="539">
        <f t="shared" si="0"/>
        <v>2265</v>
      </c>
      <c r="C16" s="540">
        <v>322</v>
      </c>
      <c r="D16" s="541">
        <v>1943</v>
      </c>
      <c r="E16" s="110"/>
      <c r="F16" s="110">
        <f>B16-'7'!J16</f>
        <v>0</v>
      </c>
      <c r="G16" s="110"/>
      <c r="H16" s="110"/>
      <c r="L16" s="144"/>
    </row>
    <row r="17" spans="1:12" ht="21" customHeight="1" thickBot="1">
      <c r="A17" s="6" t="s">
        <v>45</v>
      </c>
      <c r="B17" s="539">
        <f t="shared" si="0"/>
        <v>2024</v>
      </c>
      <c r="C17" s="540">
        <v>318</v>
      </c>
      <c r="D17" s="541">
        <v>1706</v>
      </c>
      <c r="E17" s="110"/>
      <c r="F17" s="110">
        <f>B17-'7'!J17</f>
        <v>0</v>
      </c>
      <c r="G17" s="110"/>
      <c r="H17" s="110"/>
      <c r="L17" s="144"/>
    </row>
    <row r="18" spans="1:12" ht="21" customHeight="1" thickBot="1">
      <c r="A18" s="6" t="s">
        <v>46</v>
      </c>
      <c r="B18" s="539">
        <f t="shared" si="0"/>
        <v>1224</v>
      </c>
      <c r="C18" s="540">
        <v>124</v>
      </c>
      <c r="D18" s="541">
        <v>1100</v>
      </c>
      <c r="E18" s="110"/>
      <c r="F18" s="110">
        <f>B18-'7'!J18</f>
        <v>0</v>
      </c>
      <c r="G18" s="110"/>
      <c r="H18" s="110"/>
      <c r="L18" s="144"/>
    </row>
    <row r="19" spans="1:12" ht="21" customHeight="1" thickBot="1">
      <c r="A19" s="6" t="s">
        <v>47</v>
      </c>
      <c r="B19" s="539">
        <f t="shared" si="0"/>
        <v>13963</v>
      </c>
      <c r="C19" s="540">
        <v>1633</v>
      </c>
      <c r="D19" s="541">
        <v>12330</v>
      </c>
      <c r="E19" s="110"/>
      <c r="F19" s="110">
        <f>B19-'7'!J19</f>
        <v>0</v>
      </c>
      <c r="G19" s="110"/>
      <c r="H19" s="110"/>
      <c r="L19" s="144"/>
    </row>
    <row r="20" spans="1:12" ht="21" customHeight="1" thickBot="1">
      <c r="A20" s="6" t="s">
        <v>28</v>
      </c>
      <c r="B20" s="539">
        <f t="shared" si="0"/>
        <v>1406</v>
      </c>
      <c r="C20" s="540">
        <v>188</v>
      </c>
      <c r="D20" s="541">
        <v>1218</v>
      </c>
      <c r="E20" s="110"/>
      <c r="F20" s="110">
        <f>B20-'7'!J20</f>
        <v>0</v>
      </c>
      <c r="G20" s="110"/>
      <c r="H20" s="110"/>
      <c r="L20" s="144"/>
    </row>
    <row r="21" spans="1:12" ht="21" customHeight="1" thickBot="1">
      <c r="A21" s="6" t="s">
        <v>2</v>
      </c>
      <c r="B21" s="539">
        <f t="shared" si="0"/>
        <v>9299</v>
      </c>
      <c r="C21" s="540">
        <v>951</v>
      </c>
      <c r="D21" s="541">
        <v>8348</v>
      </c>
      <c r="E21" s="110"/>
      <c r="F21" s="110">
        <f>B21-'7'!J21</f>
        <v>0</v>
      </c>
      <c r="G21" s="110"/>
      <c r="H21" s="110"/>
      <c r="L21" s="144"/>
    </row>
    <row r="22" spans="1:12" ht="21" customHeight="1" thickBot="1">
      <c r="A22" s="6" t="s">
        <v>3</v>
      </c>
      <c r="B22" s="539">
        <f t="shared" si="0"/>
        <v>2786</v>
      </c>
      <c r="C22" s="540">
        <v>360</v>
      </c>
      <c r="D22" s="541">
        <v>2426</v>
      </c>
      <c r="E22" s="110"/>
      <c r="F22" s="110">
        <f>B22-'7'!J22</f>
        <v>0</v>
      </c>
      <c r="G22" s="110"/>
      <c r="H22" s="110"/>
      <c r="L22" s="144"/>
    </row>
    <row r="23" spans="1:12" ht="21" customHeight="1" thickBot="1">
      <c r="A23" s="6" t="s">
        <v>4</v>
      </c>
      <c r="B23" s="539">
        <f t="shared" si="0"/>
        <v>1659</v>
      </c>
      <c r="C23" s="540">
        <v>176</v>
      </c>
      <c r="D23" s="541">
        <v>1483</v>
      </c>
      <c r="E23" s="110"/>
      <c r="F23" s="110">
        <f>B23-'7'!J23</f>
        <v>0</v>
      </c>
      <c r="G23" s="110"/>
      <c r="H23" s="110"/>
      <c r="L23" s="144"/>
    </row>
    <row r="24" spans="1:12" ht="21" customHeight="1" thickBot="1">
      <c r="A24" s="6" t="s">
        <v>48</v>
      </c>
      <c r="B24" s="539">
        <f t="shared" si="0"/>
        <v>1045</v>
      </c>
      <c r="C24" s="540">
        <v>141</v>
      </c>
      <c r="D24" s="541">
        <v>904</v>
      </c>
      <c r="E24" s="110"/>
      <c r="F24" s="110">
        <f>B24-'7'!J24</f>
        <v>0</v>
      </c>
      <c r="G24" s="110"/>
      <c r="H24" s="110"/>
      <c r="L24" s="144"/>
    </row>
    <row r="25" spans="1:12" ht="21" customHeight="1" thickBot="1">
      <c r="A25" s="6" t="s">
        <v>49</v>
      </c>
      <c r="B25" s="539">
        <f t="shared" si="0"/>
        <v>23912</v>
      </c>
      <c r="C25" s="540">
        <v>2734</v>
      </c>
      <c r="D25" s="541">
        <v>21178</v>
      </c>
      <c r="E25" s="110"/>
      <c r="F25" s="110">
        <f>B25-'7'!J25</f>
        <v>0</v>
      </c>
      <c r="G25" s="110"/>
      <c r="H25" s="110"/>
      <c r="L25" s="144"/>
    </row>
    <row r="26" spans="1:12" ht="21" customHeight="1" thickBot="1">
      <c r="A26" s="6" t="s">
        <v>50</v>
      </c>
      <c r="B26" s="539">
        <f t="shared" si="0"/>
        <v>15886</v>
      </c>
      <c r="C26" s="540">
        <v>1225</v>
      </c>
      <c r="D26" s="541">
        <v>14661</v>
      </c>
      <c r="E26" s="110"/>
      <c r="F26" s="110">
        <f>B26-'7'!J26</f>
        <v>0</v>
      </c>
      <c r="G26" s="110"/>
      <c r="H26" s="110"/>
      <c r="L26" s="144"/>
    </row>
    <row r="27" spans="1:12" ht="21" customHeight="1" thickBot="1">
      <c r="A27" s="6" t="s">
        <v>51</v>
      </c>
      <c r="B27" s="539">
        <f t="shared" si="0"/>
        <v>25593</v>
      </c>
      <c r="C27" s="540">
        <v>3399</v>
      </c>
      <c r="D27" s="541">
        <v>22194</v>
      </c>
      <c r="E27" s="110"/>
      <c r="F27" s="110">
        <f>B27-'7'!J27</f>
        <v>0</v>
      </c>
      <c r="G27" s="110"/>
      <c r="H27" s="110"/>
      <c r="L27" s="144"/>
    </row>
    <row r="28" spans="1:12" ht="21" customHeight="1" thickBot="1">
      <c r="A28" s="6" t="s">
        <v>5</v>
      </c>
      <c r="B28" s="539">
        <f t="shared" si="0"/>
        <v>11040</v>
      </c>
      <c r="C28" s="540">
        <v>1245</v>
      </c>
      <c r="D28" s="541">
        <v>9795</v>
      </c>
      <c r="E28" s="110"/>
      <c r="F28" s="110">
        <f>B28-'7'!J28</f>
        <v>0</v>
      </c>
      <c r="G28" s="110"/>
      <c r="H28" s="110"/>
      <c r="L28" s="144"/>
    </row>
    <row r="29" spans="1:12" ht="21" customHeight="1" thickBot="1">
      <c r="A29" s="6" t="s">
        <v>52</v>
      </c>
      <c r="B29" s="539">
        <f t="shared" si="0"/>
        <v>4151</v>
      </c>
      <c r="C29" s="540">
        <v>514</v>
      </c>
      <c r="D29" s="541">
        <v>3637</v>
      </c>
      <c r="E29" s="110"/>
      <c r="F29" s="110">
        <f>B29-'7'!J29</f>
        <v>0</v>
      </c>
      <c r="G29" s="110"/>
      <c r="H29" s="110"/>
      <c r="L29" s="144"/>
    </row>
    <row r="30" spans="1:12" ht="21" customHeight="1" thickBot="1">
      <c r="A30" s="6" t="s">
        <v>6</v>
      </c>
      <c r="B30" s="539">
        <f t="shared" si="0"/>
        <v>3623</v>
      </c>
      <c r="C30" s="540">
        <v>210</v>
      </c>
      <c r="D30" s="541">
        <v>3413</v>
      </c>
      <c r="E30" s="110"/>
      <c r="F30" s="110">
        <f>B30-'7'!J30</f>
        <v>0</v>
      </c>
      <c r="G30" s="110"/>
      <c r="H30" s="110"/>
      <c r="L30" s="144"/>
    </row>
    <row r="31" spans="1:12" ht="21" customHeight="1" thickBot="1">
      <c r="A31" s="6" t="s">
        <v>53</v>
      </c>
      <c r="B31" s="539">
        <f t="shared" si="0"/>
        <v>3659</v>
      </c>
      <c r="C31" s="540">
        <v>456</v>
      </c>
      <c r="D31" s="541">
        <v>3203</v>
      </c>
      <c r="E31" s="110"/>
      <c r="F31" s="110">
        <f>B31-'7'!J31</f>
        <v>0</v>
      </c>
      <c r="G31" s="110"/>
      <c r="H31" s="110"/>
      <c r="L31" s="144"/>
    </row>
    <row r="32" spans="1:12" ht="21" customHeight="1" thickBot="1">
      <c r="A32" s="6" t="s">
        <v>54</v>
      </c>
      <c r="B32" s="539">
        <f t="shared" si="0"/>
        <v>4308</v>
      </c>
      <c r="C32" s="540">
        <v>647</v>
      </c>
      <c r="D32" s="541">
        <v>3661</v>
      </c>
      <c r="E32" s="110"/>
      <c r="F32" s="110">
        <f>B32-'7'!J32</f>
        <v>0</v>
      </c>
      <c r="G32" s="110"/>
      <c r="H32" s="110"/>
      <c r="L32" s="144"/>
    </row>
    <row r="33" spans="1:12" ht="21" customHeight="1" thickBot="1">
      <c r="A33" s="6" t="s">
        <v>55</v>
      </c>
      <c r="B33" s="539">
        <f t="shared" si="0"/>
        <v>1929</v>
      </c>
      <c r="C33" s="540">
        <v>248</v>
      </c>
      <c r="D33" s="541">
        <v>1681</v>
      </c>
      <c r="E33" s="110"/>
      <c r="F33" s="110">
        <f>B33-'7'!J33</f>
        <v>0</v>
      </c>
      <c r="G33" s="110"/>
      <c r="H33" s="110"/>
      <c r="L33" s="144"/>
    </row>
    <row r="34" spans="1:12" ht="21" customHeight="1" thickBot="1">
      <c r="A34" s="6" t="s">
        <v>56</v>
      </c>
      <c r="B34" s="539">
        <f t="shared" si="0"/>
        <v>927</v>
      </c>
      <c r="C34" s="540">
        <v>121</v>
      </c>
      <c r="D34" s="541">
        <v>806</v>
      </c>
      <c r="E34" s="110"/>
      <c r="F34" s="110">
        <f>B34-'7'!J34</f>
        <v>0</v>
      </c>
      <c r="G34" s="110"/>
      <c r="H34" s="110"/>
      <c r="L34" s="144"/>
    </row>
    <row r="35" spans="1:12" ht="21" customHeight="1" thickBot="1">
      <c r="A35" s="6" t="s">
        <v>7</v>
      </c>
      <c r="B35" s="539">
        <f t="shared" si="0"/>
        <v>3992</v>
      </c>
      <c r="C35" s="540">
        <v>550</v>
      </c>
      <c r="D35" s="541">
        <v>3442</v>
      </c>
      <c r="E35" s="110"/>
      <c r="F35" s="110">
        <f>B35-'7'!J35</f>
        <v>0</v>
      </c>
      <c r="G35" s="110"/>
      <c r="H35" s="110"/>
      <c r="L35" s="144"/>
    </row>
    <row r="36" spans="1:12" ht="21" customHeight="1" thickBot="1">
      <c r="A36" s="6" t="s">
        <v>57</v>
      </c>
      <c r="B36" s="539">
        <f t="shared" si="0"/>
        <v>3848</v>
      </c>
      <c r="C36" s="540">
        <v>469</v>
      </c>
      <c r="D36" s="541">
        <v>3379</v>
      </c>
      <c r="E36" s="110"/>
      <c r="F36" s="110">
        <f>B36-'7'!J36</f>
        <v>0</v>
      </c>
      <c r="G36" s="110"/>
      <c r="H36" s="110"/>
      <c r="L36" s="144"/>
    </row>
    <row r="37" spans="1:12" ht="21" customHeight="1" thickBot="1">
      <c r="A37" s="6" t="s">
        <v>8</v>
      </c>
      <c r="B37" s="539">
        <f t="shared" si="0"/>
        <v>2396</v>
      </c>
      <c r="C37" s="540">
        <v>253</v>
      </c>
      <c r="D37" s="541">
        <v>2143</v>
      </c>
      <c r="E37" s="110"/>
      <c r="F37" s="110">
        <f>B37-'7'!J37</f>
        <v>0</v>
      </c>
      <c r="G37" s="110"/>
      <c r="H37" s="110"/>
      <c r="L37" s="144"/>
    </row>
    <row r="38" spans="1:12" ht="21" customHeight="1" thickBot="1">
      <c r="A38" s="6" t="s">
        <v>9</v>
      </c>
      <c r="B38" s="539">
        <f t="shared" si="0"/>
        <v>10123</v>
      </c>
      <c r="C38" s="540">
        <v>1016</v>
      </c>
      <c r="D38" s="541">
        <v>9107</v>
      </c>
      <c r="E38" s="110"/>
      <c r="F38" s="110">
        <f>B38-'7'!J38</f>
        <v>0</v>
      </c>
      <c r="G38" s="110"/>
      <c r="H38" s="110"/>
      <c r="L38" s="144"/>
    </row>
    <row r="39" spans="1:12" ht="21" customHeight="1" thickBot="1">
      <c r="A39" s="6" t="s">
        <v>58</v>
      </c>
      <c r="B39" s="539">
        <f t="shared" si="0"/>
        <v>5344</v>
      </c>
      <c r="C39" s="540">
        <v>541</v>
      </c>
      <c r="D39" s="541">
        <v>4803</v>
      </c>
      <c r="E39" s="110"/>
      <c r="F39" s="110">
        <f>B39-'7'!J39</f>
        <v>0</v>
      </c>
      <c r="G39" s="110"/>
      <c r="H39" s="110"/>
    </row>
    <row r="40" spans="1:12" ht="21" customHeight="1" thickBot="1">
      <c r="A40" s="6" t="s">
        <v>10</v>
      </c>
      <c r="B40" s="539">
        <f t="shared" si="0"/>
        <v>2850</v>
      </c>
      <c r="C40" s="540">
        <v>420</v>
      </c>
      <c r="D40" s="541">
        <v>2430</v>
      </c>
      <c r="E40" s="110"/>
      <c r="F40" s="110">
        <f>B40-'7'!J40</f>
        <v>0</v>
      </c>
      <c r="G40" s="110"/>
      <c r="H40" s="110"/>
    </row>
    <row r="41" spans="1:12" ht="21" customHeight="1" thickBot="1">
      <c r="A41" s="6" t="s">
        <v>11</v>
      </c>
      <c r="B41" s="539">
        <f t="shared" si="0"/>
        <v>2355</v>
      </c>
      <c r="C41" s="540">
        <v>210</v>
      </c>
      <c r="D41" s="541">
        <v>2145</v>
      </c>
      <c r="E41" s="110"/>
      <c r="F41" s="110">
        <f>B41-'7'!J41</f>
        <v>0</v>
      </c>
      <c r="G41" s="110"/>
      <c r="H41" s="110"/>
    </row>
    <row r="42" spans="1:12" ht="21" customHeight="1" thickBot="1">
      <c r="A42" s="6" t="s">
        <v>59</v>
      </c>
      <c r="B42" s="539">
        <f t="shared" si="0"/>
        <v>3870</v>
      </c>
      <c r="C42" s="540">
        <v>344</v>
      </c>
      <c r="D42" s="541">
        <v>3526</v>
      </c>
      <c r="E42" s="110"/>
      <c r="F42" s="110">
        <f>B42-'7'!J42</f>
        <v>0</v>
      </c>
      <c r="G42" s="110"/>
      <c r="H42" s="110"/>
    </row>
    <row r="43" spans="1:12">
      <c r="A43" s="901"/>
      <c r="B43" s="902"/>
      <c r="C43" s="902"/>
      <c r="D43" s="902"/>
      <c r="E43" s="110"/>
      <c r="F43" s="110"/>
      <c r="G43" s="110"/>
      <c r="H43" s="110"/>
    </row>
    <row r="44" spans="1:12">
      <c r="B44" s="110"/>
      <c r="C44" s="110"/>
      <c r="D44" s="110"/>
      <c r="E44" s="110"/>
      <c r="F44" s="110"/>
      <c r="G44" s="110"/>
      <c r="H44" s="110"/>
    </row>
    <row r="45" spans="1:12">
      <c r="B45" s="110"/>
      <c r="C45" s="110"/>
      <c r="D45" s="110"/>
      <c r="E45" s="110"/>
      <c r="F45" s="110"/>
      <c r="G45" s="110"/>
      <c r="H45" s="110"/>
    </row>
    <row r="46" spans="1:12">
      <c r="B46" s="110"/>
      <c r="C46" s="110"/>
      <c r="D46" s="110"/>
      <c r="E46" s="110"/>
      <c r="F46" s="110"/>
      <c r="G46" s="110"/>
      <c r="H46" s="110"/>
    </row>
    <row r="47" spans="1:12">
      <c r="B47" s="110"/>
      <c r="C47" s="110"/>
      <c r="D47" s="110"/>
      <c r="E47" s="110"/>
      <c r="F47" s="110"/>
      <c r="G47" s="110"/>
      <c r="H47" s="110"/>
    </row>
    <row r="48" spans="1:12">
      <c r="B48" s="110"/>
      <c r="C48" s="110"/>
      <c r="D48" s="110"/>
      <c r="E48" s="110"/>
      <c r="F48" s="110"/>
      <c r="G48" s="110"/>
      <c r="H48" s="110"/>
    </row>
    <row r="49" spans="2:8">
      <c r="B49" s="110"/>
      <c r="C49" s="110"/>
      <c r="D49" s="110"/>
      <c r="E49" s="110"/>
      <c r="F49" s="110"/>
      <c r="G49" s="110"/>
      <c r="H49" s="110"/>
    </row>
    <row r="50" spans="2:8">
      <c r="B50" s="110"/>
      <c r="C50" s="110"/>
      <c r="D50" s="110"/>
      <c r="E50" s="110"/>
      <c r="F50" s="110"/>
      <c r="G50" s="110"/>
      <c r="H50" s="110"/>
    </row>
    <row r="51" spans="2:8">
      <c r="B51" s="110"/>
      <c r="C51" s="110"/>
      <c r="D51" s="110"/>
      <c r="E51" s="110"/>
      <c r="F51" s="110"/>
      <c r="G51" s="110"/>
      <c r="H51" s="110"/>
    </row>
    <row r="52" spans="2:8">
      <c r="B52" s="110"/>
      <c r="C52" s="110"/>
      <c r="D52" s="110"/>
      <c r="E52" s="110"/>
      <c r="F52" s="110"/>
      <c r="G52" s="110"/>
      <c r="H52" s="110"/>
    </row>
  </sheetData>
  <mergeCells count="2">
    <mergeCell ref="A1:D1"/>
    <mergeCell ref="A43:D43"/>
  </mergeCells>
  <printOptions horizontalCentered="1" verticalCentered="1"/>
  <pageMargins left="0.39370078740157499" right="0.39370078740157499" top="0.45" bottom="0.55000000000000004" header="0" footer="0"/>
  <pageSetup paperSize="9" scale="84"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2B2FB-C4CE-4730-8337-E1BF5625B857}">
  <sheetPr>
    <tabColor theme="7" tint="0.39997558519241921"/>
    <pageSetUpPr fitToPage="1"/>
  </sheetPr>
  <dimension ref="A1:L52"/>
  <sheetViews>
    <sheetView rightToLeft="1" view="pageBreakPreview" zoomScaleNormal="100" zoomScaleSheetLayoutView="100" workbookViewId="0">
      <selection activeCell="M14" sqref="M14"/>
    </sheetView>
  </sheetViews>
  <sheetFormatPr defaultColWidth="15.7109375" defaultRowHeight="22.5"/>
  <cols>
    <col min="1" max="1" width="21.28515625" style="14" bestFit="1" customWidth="1"/>
    <col min="2" max="2" width="16.28515625" style="14" customWidth="1"/>
    <col min="3" max="5" width="16.140625" style="10" customWidth="1"/>
    <col min="6" max="240" width="15.7109375" style="10"/>
    <col min="241" max="241" width="19.140625" style="10" customWidth="1"/>
    <col min="242" max="242" width="15.140625" style="10" customWidth="1"/>
    <col min="243" max="246" width="16.140625" style="10" customWidth="1"/>
    <col min="247" max="252" width="15.7109375" style="10"/>
    <col min="253" max="253" width="21.28515625" style="10" bestFit="1" customWidth="1"/>
    <col min="254" max="254" width="15.140625" style="10" customWidth="1"/>
    <col min="255" max="258" width="16.140625" style="10" customWidth="1"/>
    <col min="259" max="496" width="15.7109375" style="10"/>
    <col min="497" max="497" width="19.140625" style="10" customWidth="1"/>
    <col min="498" max="498" width="15.140625" style="10" customWidth="1"/>
    <col min="499" max="502" width="16.140625" style="10" customWidth="1"/>
    <col min="503" max="508" width="15.7109375" style="10"/>
    <col min="509" max="509" width="21.28515625" style="10" bestFit="1" customWidth="1"/>
    <col min="510" max="510" width="15.140625" style="10" customWidth="1"/>
    <col min="511" max="514" width="16.140625" style="10" customWidth="1"/>
    <col min="515" max="752" width="15.7109375" style="10"/>
    <col min="753" max="753" width="19.140625" style="10" customWidth="1"/>
    <col min="754" max="754" width="15.140625" style="10" customWidth="1"/>
    <col min="755" max="758" width="16.140625" style="10" customWidth="1"/>
    <col min="759" max="764" width="15.7109375" style="10"/>
    <col min="765" max="765" width="21.28515625" style="10" bestFit="1" customWidth="1"/>
    <col min="766" max="766" width="15.140625" style="10" customWidth="1"/>
    <col min="767" max="770" width="16.140625" style="10" customWidth="1"/>
    <col min="771" max="1008" width="15.7109375" style="10"/>
    <col min="1009" max="1009" width="19.140625" style="10" customWidth="1"/>
    <col min="1010" max="1010" width="15.140625" style="10" customWidth="1"/>
    <col min="1011" max="1014" width="16.140625" style="10" customWidth="1"/>
    <col min="1015" max="1020" width="15.7109375" style="10"/>
    <col min="1021" max="1021" width="21.28515625" style="10" bestFit="1" customWidth="1"/>
    <col min="1022" max="1022" width="15.140625" style="10" customWidth="1"/>
    <col min="1023" max="1026" width="16.140625" style="10" customWidth="1"/>
    <col min="1027" max="1264" width="15.7109375" style="10"/>
    <col min="1265" max="1265" width="19.140625" style="10" customWidth="1"/>
    <col min="1266" max="1266" width="15.140625" style="10" customWidth="1"/>
    <col min="1267" max="1270" width="16.140625" style="10" customWidth="1"/>
    <col min="1271" max="1276" width="15.7109375" style="10"/>
    <col min="1277" max="1277" width="21.28515625" style="10" bestFit="1" customWidth="1"/>
    <col min="1278" max="1278" width="15.140625" style="10" customWidth="1"/>
    <col min="1279" max="1282" width="16.140625" style="10" customWidth="1"/>
    <col min="1283" max="1520" width="15.7109375" style="10"/>
    <col min="1521" max="1521" width="19.140625" style="10" customWidth="1"/>
    <col min="1522" max="1522" width="15.140625" style="10" customWidth="1"/>
    <col min="1523" max="1526" width="16.140625" style="10" customWidth="1"/>
    <col min="1527" max="1532" width="15.7109375" style="10"/>
    <col min="1533" max="1533" width="21.28515625" style="10" bestFit="1" customWidth="1"/>
    <col min="1534" max="1534" width="15.140625" style="10" customWidth="1"/>
    <col min="1535" max="1538" width="16.140625" style="10" customWidth="1"/>
    <col min="1539" max="1776" width="15.7109375" style="10"/>
    <col min="1777" max="1777" width="19.140625" style="10" customWidth="1"/>
    <col min="1778" max="1778" width="15.140625" style="10" customWidth="1"/>
    <col min="1779" max="1782" width="16.140625" style="10" customWidth="1"/>
    <col min="1783" max="1788" width="15.7109375" style="10"/>
    <col min="1789" max="1789" width="21.28515625" style="10" bestFit="1" customWidth="1"/>
    <col min="1790" max="1790" width="15.140625" style="10" customWidth="1"/>
    <col min="1791" max="1794" width="16.140625" style="10" customWidth="1"/>
    <col min="1795" max="2032" width="15.7109375" style="10"/>
    <col min="2033" max="2033" width="19.140625" style="10" customWidth="1"/>
    <col min="2034" max="2034" width="15.140625" style="10" customWidth="1"/>
    <col min="2035" max="2038" width="16.140625" style="10" customWidth="1"/>
    <col min="2039" max="2044" width="15.7109375" style="10"/>
    <col min="2045" max="2045" width="21.28515625" style="10" bestFit="1" customWidth="1"/>
    <col min="2046" max="2046" width="15.140625" style="10" customWidth="1"/>
    <col min="2047" max="2050" width="16.140625" style="10" customWidth="1"/>
    <col min="2051" max="2288" width="15.7109375" style="10"/>
    <col min="2289" max="2289" width="19.140625" style="10" customWidth="1"/>
    <col min="2290" max="2290" width="15.140625" style="10" customWidth="1"/>
    <col min="2291" max="2294" width="16.140625" style="10" customWidth="1"/>
    <col min="2295" max="2300" width="15.7109375" style="10"/>
    <col min="2301" max="2301" width="21.28515625" style="10" bestFit="1" customWidth="1"/>
    <col min="2302" max="2302" width="15.140625" style="10" customWidth="1"/>
    <col min="2303" max="2306" width="16.140625" style="10" customWidth="1"/>
    <col min="2307" max="2544" width="15.7109375" style="10"/>
    <col min="2545" max="2545" width="19.140625" style="10" customWidth="1"/>
    <col min="2546" max="2546" width="15.140625" style="10" customWidth="1"/>
    <col min="2547" max="2550" width="16.140625" style="10" customWidth="1"/>
    <col min="2551" max="2556" width="15.7109375" style="10"/>
    <col min="2557" max="2557" width="21.28515625" style="10" bestFit="1" customWidth="1"/>
    <col min="2558" max="2558" width="15.140625" style="10" customWidth="1"/>
    <col min="2559" max="2562" width="16.140625" style="10" customWidth="1"/>
    <col min="2563" max="2800" width="15.7109375" style="10"/>
    <col min="2801" max="2801" width="19.140625" style="10" customWidth="1"/>
    <col min="2802" max="2802" width="15.140625" style="10" customWidth="1"/>
    <col min="2803" max="2806" width="16.140625" style="10" customWidth="1"/>
    <col min="2807" max="2812" width="15.7109375" style="10"/>
    <col min="2813" max="2813" width="21.28515625" style="10" bestFit="1" customWidth="1"/>
    <col min="2814" max="2814" width="15.140625" style="10" customWidth="1"/>
    <col min="2815" max="2818" width="16.140625" style="10" customWidth="1"/>
    <col min="2819" max="3056" width="15.7109375" style="10"/>
    <col min="3057" max="3057" width="19.140625" style="10" customWidth="1"/>
    <col min="3058" max="3058" width="15.140625" style="10" customWidth="1"/>
    <col min="3059" max="3062" width="16.140625" style="10" customWidth="1"/>
    <col min="3063" max="3068" width="15.7109375" style="10"/>
    <col min="3069" max="3069" width="21.28515625" style="10" bestFit="1" customWidth="1"/>
    <col min="3070" max="3070" width="15.140625" style="10" customWidth="1"/>
    <col min="3071" max="3074" width="16.140625" style="10" customWidth="1"/>
    <col min="3075" max="3312" width="15.7109375" style="10"/>
    <col min="3313" max="3313" width="19.140625" style="10" customWidth="1"/>
    <col min="3314" max="3314" width="15.140625" style="10" customWidth="1"/>
    <col min="3315" max="3318" width="16.140625" style="10" customWidth="1"/>
    <col min="3319" max="3324" width="15.7109375" style="10"/>
    <col min="3325" max="3325" width="21.28515625" style="10" bestFit="1" customWidth="1"/>
    <col min="3326" max="3326" width="15.140625" style="10" customWidth="1"/>
    <col min="3327" max="3330" width="16.140625" style="10" customWidth="1"/>
    <col min="3331" max="3568" width="15.7109375" style="10"/>
    <col min="3569" max="3569" width="19.140625" style="10" customWidth="1"/>
    <col min="3570" max="3570" width="15.140625" style="10" customWidth="1"/>
    <col min="3571" max="3574" width="16.140625" style="10" customWidth="1"/>
    <col min="3575" max="3580" width="15.7109375" style="10"/>
    <col min="3581" max="3581" width="21.28515625" style="10" bestFit="1" customWidth="1"/>
    <col min="3582" max="3582" width="15.140625" style="10" customWidth="1"/>
    <col min="3583" max="3586" width="16.140625" style="10" customWidth="1"/>
    <col min="3587" max="3824" width="15.7109375" style="10"/>
    <col min="3825" max="3825" width="19.140625" style="10" customWidth="1"/>
    <col min="3826" max="3826" width="15.140625" style="10" customWidth="1"/>
    <col min="3827" max="3830" width="16.140625" style="10" customWidth="1"/>
    <col min="3831" max="3836" width="15.7109375" style="10"/>
    <col min="3837" max="3837" width="21.28515625" style="10" bestFit="1" customWidth="1"/>
    <col min="3838" max="3838" width="15.140625" style="10" customWidth="1"/>
    <col min="3839" max="3842" width="16.140625" style="10" customWidth="1"/>
    <col min="3843" max="4080" width="15.7109375" style="10"/>
    <col min="4081" max="4081" width="19.140625" style="10" customWidth="1"/>
    <col min="4082" max="4082" width="15.140625" style="10" customWidth="1"/>
    <col min="4083" max="4086" width="16.140625" style="10" customWidth="1"/>
    <col min="4087" max="4092" width="15.7109375" style="10"/>
    <col min="4093" max="4093" width="21.28515625" style="10" bestFit="1" customWidth="1"/>
    <col min="4094" max="4094" width="15.140625" style="10" customWidth="1"/>
    <col min="4095" max="4098" width="16.140625" style="10" customWidth="1"/>
    <col min="4099" max="4336" width="15.7109375" style="10"/>
    <col min="4337" max="4337" width="19.140625" style="10" customWidth="1"/>
    <col min="4338" max="4338" width="15.140625" style="10" customWidth="1"/>
    <col min="4339" max="4342" width="16.140625" style="10" customWidth="1"/>
    <col min="4343" max="4348" width="15.7109375" style="10"/>
    <col min="4349" max="4349" width="21.28515625" style="10" bestFit="1" customWidth="1"/>
    <col min="4350" max="4350" width="15.140625" style="10" customWidth="1"/>
    <col min="4351" max="4354" width="16.140625" style="10" customWidth="1"/>
    <col min="4355" max="4592" width="15.7109375" style="10"/>
    <col min="4593" max="4593" width="19.140625" style="10" customWidth="1"/>
    <col min="4594" max="4594" width="15.140625" style="10" customWidth="1"/>
    <col min="4595" max="4598" width="16.140625" style="10" customWidth="1"/>
    <col min="4599" max="4604" width="15.7109375" style="10"/>
    <col min="4605" max="4605" width="21.28515625" style="10" bestFit="1" customWidth="1"/>
    <col min="4606" max="4606" width="15.140625" style="10" customWidth="1"/>
    <col min="4607" max="4610" width="16.140625" style="10" customWidth="1"/>
    <col min="4611" max="4848" width="15.7109375" style="10"/>
    <col min="4849" max="4849" width="19.140625" style="10" customWidth="1"/>
    <col min="4850" max="4850" width="15.140625" style="10" customWidth="1"/>
    <col min="4851" max="4854" width="16.140625" style="10" customWidth="1"/>
    <col min="4855" max="4860" width="15.7109375" style="10"/>
    <col min="4861" max="4861" width="21.28515625" style="10" bestFit="1" customWidth="1"/>
    <col min="4862" max="4862" width="15.140625" style="10" customWidth="1"/>
    <col min="4863" max="4866" width="16.140625" style="10" customWidth="1"/>
    <col min="4867" max="5104" width="15.7109375" style="10"/>
    <col min="5105" max="5105" width="19.140625" style="10" customWidth="1"/>
    <col min="5106" max="5106" width="15.140625" style="10" customWidth="1"/>
    <col min="5107" max="5110" width="16.140625" style="10" customWidth="1"/>
    <col min="5111" max="5116" width="15.7109375" style="10"/>
    <col min="5117" max="5117" width="21.28515625" style="10" bestFit="1" customWidth="1"/>
    <col min="5118" max="5118" width="15.140625" style="10" customWidth="1"/>
    <col min="5119" max="5122" width="16.140625" style="10" customWidth="1"/>
    <col min="5123" max="5360" width="15.7109375" style="10"/>
    <col min="5361" max="5361" width="19.140625" style="10" customWidth="1"/>
    <col min="5362" max="5362" width="15.140625" style="10" customWidth="1"/>
    <col min="5363" max="5366" width="16.140625" style="10" customWidth="1"/>
    <col min="5367" max="5372" width="15.7109375" style="10"/>
    <col min="5373" max="5373" width="21.28515625" style="10" bestFit="1" customWidth="1"/>
    <col min="5374" max="5374" width="15.140625" style="10" customWidth="1"/>
    <col min="5375" max="5378" width="16.140625" style="10" customWidth="1"/>
    <col min="5379" max="5616" width="15.7109375" style="10"/>
    <col min="5617" max="5617" width="19.140625" style="10" customWidth="1"/>
    <col min="5618" max="5618" width="15.140625" style="10" customWidth="1"/>
    <col min="5619" max="5622" width="16.140625" style="10" customWidth="1"/>
    <col min="5623" max="5628" width="15.7109375" style="10"/>
    <col min="5629" max="5629" width="21.28515625" style="10" bestFit="1" customWidth="1"/>
    <col min="5630" max="5630" width="15.140625" style="10" customWidth="1"/>
    <col min="5631" max="5634" width="16.140625" style="10" customWidth="1"/>
    <col min="5635" max="5872" width="15.7109375" style="10"/>
    <col min="5873" max="5873" width="19.140625" style="10" customWidth="1"/>
    <col min="5874" max="5874" width="15.140625" style="10" customWidth="1"/>
    <col min="5875" max="5878" width="16.140625" style="10" customWidth="1"/>
    <col min="5879" max="5884" width="15.7109375" style="10"/>
    <col min="5885" max="5885" width="21.28515625" style="10" bestFit="1" customWidth="1"/>
    <col min="5886" max="5886" width="15.140625" style="10" customWidth="1"/>
    <col min="5887" max="5890" width="16.140625" style="10" customWidth="1"/>
    <col min="5891" max="6128" width="15.7109375" style="10"/>
    <col min="6129" max="6129" width="19.140625" style="10" customWidth="1"/>
    <col min="6130" max="6130" width="15.140625" style="10" customWidth="1"/>
    <col min="6131" max="6134" width="16.140625" style="10" customWidth="1"/>
    <col min="6135" max="6140" width="15.7109375" style="10"/>
    <col min="6141" max="6141" width="21.28515625" style="10" bestFit="1" customWidth="1"/>
    <col min="6142" max="6142" width="15.140625" style="10" customWidth="1"/>
    <col min="6143" max="6146" width="16.140625" style="10" customWidth="1"/>
    <col min="6147" max="6384" width="15.7109375" style="10"/>
    <col min="6385" max="6385" width="19.140625" style="10" customWidth="1"/>
    <col min="6386" max="6386" width="15.140625" style="10" customWidth="1"/>
    <col min="6387" max="6390" width="16.140625" style="10" customWidth="1"/>
    <col min="6391" max="6396" width="15.7109375" style="10"/>
    <col min="6397" max="6397" width="21.28515625" style="10" bestFit="1" customWidth="1"/>
    <col min="6398" max="6398" width="15.140625" style="10" customWidth="1"/>
    <col min="6399" max="6402" width="16.140625" style="10" customWidth="1"/>
    <col min="6403" max="6640" width="15.7109375" style="10"/>
    <col min="6641" max="6641" width="19.140625" style="10" customWidth="1"/>
    <col min="6642" max="6642" width="15.140625" style="10" customWidth="1"/>
    <col min="6643" max="6646" width="16.140625" style="10" customWidth="1"/>
    <col min="6647" max="6652" width="15.7109375" style="10"/>
    <col min="6653" max="6653" width="21.28515625" style="10" bestFit="1" customWidth="1"/>
    <col min="6654" max="6654" width="15.140625" style="10" customWidth="1"/>
    <col min="6655" max="6658" width="16.140625" style="10" customWidth="1"/>
    <col min="6659" max="6896" width="15.7109375" style="10"/>
    <col min="6897" max="6897" width="19.140625" style="10" customWidth="1"/>
    <col min="6898" max="6898" width="15.140625" style="10" customWidth="1"/>
    <col min="6899" max="6902" width="16.140625" style="10" customWidth="1"/>
    <col min="6903" max="6908" width="15.7109375" style="10"/>
    <col min="6909" max="6909" width="21.28515625" style="10" bestFit="1" customWidth="1"/>
    <col min="6910" max="6910" width="15.140625" style="10" customWidth="1"/>
    <col min="6911" max="6914" width="16.140625" style="10" customWidth="1"/>
    <col min="6915" max="7152" width="15.7109375" style="10"/>
    <col min="7153" max="7153" width="19.140625" style="10" customWidth="1"/>
    <col min="7154" max="7154" width="15.140625" style="10" customWidth="1"/>
    <col min="7155" max="7158" width="16.140625" style="10" customWidth="1"/>
    <col min="7159" max="7164" width="15.7109375" style="10"/>
    <col min="7165" max="7165" width="21.28515625" style="10" bestFit="1" customWidth="1"/>
    <col min="7166" max="7166" width="15.140625" style="10" customWidth="1"/>
    <col min="7167" max="7170" width="16.140625" style="10" customWidth="1"/>
    <col min="7171" max="7408" width="15.7109375" style="10"/>
    <col min="7409" max="7409" width="19.140625" style="10" customWidth="1"/>
    <col min="7410" max="7410" width="15.140625" style="10" customWidth="1"/>
    <col min="7411" max="7414" width="16.140625" style="10" customWidth="1"/>
    <col min="7415" max="7420" width="15.7109375" style="10"/>
    <col min="7421" max="7421" width="21.28515625" style="10" bestFit="1" customWidth="1"/>
    <col min="7422" max="7422" width="15.140625" style="10" customWidth="1"/>
    <col min="7423" max="7426" width="16.140625" style="10" customWidth="1"/>
    <col min="7427" max="7664" width="15.7109375" style="10"/>
    <col min="7665" max="7665" width="19.140625" style="10" customWidth="1"/>
    <col min="7666" max="7666" width="15.140625" style="10" customWidth="1"/>
    <col min="7667" max="7670" width="16.140625" style="10" customWidth="1"/>
    <col min="7671" max="7676" width="15.7109375" style="10"/>
    <col min="7677" max="7677" width="21.28515625" style="10" bestFit="1" customWidth="1"/>
    <col min="7678" max="7678" width="15.140625" style="10" customWidth="1"/>
    <col min="7679" max="7682" width="16.140625" style="10" customWidth="1"/>
    <col min="7683" max="7920" width="15.7109375" style="10"/>
    <col min="7921" max="7921" width="19.140625" style="10" customWidth="1"/>
    <col min="7922" max="7922" width="15.140625" style="10" customWidth="1"/>
    <col min="7923" max="7926" width="16.140625" style="10" customWidth="1"/>
    <col min="7927" max="7932" width="15.7109375" style="10"/>
    <col min="7933" max="7933" width="21.28515625" style="10" bestFit="1" customWidth="1"/>
    <col min="7934" max="7934" width="15.140625" style="10" customWidth="1"/>
    <col min="7935" max="7938" width="16.140625" style="10" customWidth="1"/>
    <col min="7939" max="8176" width="15.7109375" style="10"/>
    <col min="8177" max="8177" width="19.140625" style="10" customWidth="1"/>
    <col min="8178" max="8178" width="15.140625" style="10" customWidth="1"/>
    <col min="8179" max="8182" width="16.140625" style="10" customWidth="1"/>
    <col min="8183" max="8188" width="15.7109375" style="10"/>
    <col min="8189" max="8189" width="21.28515625" style="10" bestFit="1" customWidth="1"/>
    <col min="8190" max="8190" width="15.140625" style="10" customWidth="1"/>
    <col min="8191" max="8194" width="16.140625" style="10" customWidth="1"/>
    <col min="8195" max="8432" width="15.7109375" style="10"/>
    <col min="8433" max="8433" width="19.140625" style="10" customWidth="1"/>
    <col min="8434" max="8434" width="15.140625" style="10" customWidth="1"/>
    <col min="8435" max="8438" width="16.140625" style="10" customWidth="1"/>
    <col min="8439" max="8444" width="15.7109375" style="10"/>
    <col min="8445" max="8445" width="21.28515625" style="10" bestFit="1" customWidth="1"/>
    <col min="8446" max="8446" width="15.140625" style="10" customWidth="1"/>
    <col min="8447" max="8450" width="16.140625" style="10" customWidth="1"/>
    <col min="8451" max="8688" width="15.7109375" style="10"/>
    <col min="8689" max="8689" width="19.140625" style="10" customWidth="1"/>
    <col min="8690" max="8690" width="15.140625" style="10" customWidth="1"/>
    <col min="8691" max="8694" width="16.140625" style="10" customWidth="1"/>
    <col min="8695" max="8700" width="15.7109375" style="10"/>
    <col min="8701" max="8701" width="21.28515625" style="10" bestFit="1" customWidth="1"/>
    <col min="8702" max="8702" width="15.140625" style="10" customWidth="1"/>
    <col min="8703" max="8706" width="16.140625" style="10" customWidth="1"/>
    <col min="8707" max="8944" width="15.7109375" style="10"/>
    <col min="8945" max="8945" width="19.140625" style="10" customWidth="1"/>
    <col min="8946" max="8946" width="15.140625" style="10" customWidth="1"/>
    <col min="8947" max="8950" width="16.140625" style="10" customWidth="1"/>
    <col min="8951" max="8956" width="15.7109375" style="10"/>
    <col min="8957" max="8957" width="21.28515625" style="10" bestFit="1" customWidth="1"/>
    <col min="8958" max="8958" width="15.140625" style="10" customWidth="1"/>
    <col min="8959" max="8962" width="16.140625" style="10" customWidth="1"/>
    <col min="8963" max="9200" width="15.7109375" style="10"/>
    <col min="9201" max="9201" width="19.140625" style="10" customWidth="1"/>
    <col min="9202" max="9202" width="15.140625" style="10" customWidth="1"/>
    <col min="9203" max="9206" width="16.140625" style="10" customWidth="1"/>
    <col min="9207" max="9212" width="15.7109375" style="10"/>
    <col min="9213" max="9213" width="21.28515625" style="10" bestFit="1" customWidth="1"/>
    <col min="9214" max="9214" width="15.140625" style="10" customWidth="1"/>
    <col min="9215" max="9218" width="16.140625" style="10" customWidth="1"/>
    <col min="9219" max="9456" width="15.7109375" style="10"/>
    <col min="9457" max="9457" width="19.140625" style="10" customWidth="1"/>
    <col min="9458" max="9458" width="15.140625" style="10" customWidth="1"/>
    <col min="9459" max="9462" width="16.140625" style="10" customWidth="1"/>
    <col min="9463" max="9468" width="15.7109375" style="10"/>
    <col min="9469" max="9469" width="21.28515625" style="10" bestFit="1" customWidth="1"/>
    <col min="9470" max="9470" width="15.140625" style="10" customWidth="1"/>
    <col min="9471" max="9474" width="16.140625" style="10" customWidth="1"/>
    <col min="9475" max="9712" width="15.7109375" style="10"/>
    <col min="9713" max="9713" width="19.140625" style="10" customWidth="1"/>
    <col min="9714" max="9714" width="15.140625" style="10" customWidth="1"/>
    <col min="9715" max="9718" width="16.140625" style="10" customWidth="1"/>
    <col min="9719" max="9724" width="15.7109375" style="10"/>
    <col min="9725" max="9725" width="21.28515625" style="10" bestFit="1" customWidth="1"/>
    <col min="9726" max="9726" width="15.140625" style="10" customWidth="1"/>
    <col min="9727" max="9730" width="16.140625" style="10" customWidth="1"/>
    <col min="9731" max="9968" width="15.7109375" style="10"/>
    <col min="9969" max="9969" width="19.140625" style="10" customWidth="1"/>
    <col min="9970" max="9970" width="15.140625" style="10" customWidth="1"/>
    <col min="9971" max="9974" width="16.140625" style="10" customWidth="1"/>
    <col min="9975" max="9980" width="15.7109375" style="10"/>
    <col min="9981" max="9981" width="21.28515625" style="10" bestFit="1" customWidth="1"/>
    <col min="9982" max="9982" width="15.140625" style="10" customWidth="1"/>
    <col min="9983" max="9986" width="16.140625" style="10" customWidth="1"/>
    <col min="9987" max="10224" width="15.7109375" style="10"/>
    <col min="10225" max="10225" width="19.140625" style="10" customWidth="1"/>
    <col min="10226" max="10226" width="15.140625" style="10" customWidth="1"/>
    <col min="10227" max="10230" width="16.140625" style="10" customWidth="1"/>
    <col min="10231" max="10236" width="15.7109375" style="10"/>
    <col min="10237" max="10237" width="21.28515625" style="10" bestFit="1" customWidth="1"/>
    <col min="10238" max="10238" width="15.140625" style="10" customWidth="1"/>
    <col min="10239" max="10242" width="16.140625" style="10" customWidth="1"/>
    <col min="10243" max="10480" width="15.7109375" style="10"/>
    <col min="10481" max="10481" width="19.140625" style="10" customWidth="1"/>
    <col min="10482" max="10482" width="15.140625" style="10" customWidth="1"/>
    <col min="10483" max="10486" width="16.140625" style="10" customWidth="1"/>
    <col min="10487" max="10492" width="15.7109375" style="10"/>
    <col min="10493" max="10493" width="21.28515625" style="10" bestFit="1" customWidth="1"/>
    <col min="10494" max="10494" width="15.140625" style="10" customWidth="1"/>
    <col min="10495" max="10498" width="16.140625" style="10" customWidth="1"/>
    <col min="10499" max="10736" width="15.7109375" style="10"/>
    <col min="10737" max="10737" width="19.140625" style="10" customWidth="1"/>
    <col min="10738" max="10738" width="15.140625" style="10" customWidth="1"/>
    <col min="10739" max="10742" width="16.140625" style="10" customWidth="1"/>
    <col min="10743" max="10748" width="15.7109375" style="10"/>
    <col min="10749" max="10749" width="21.28515625" style="10" bestFit="1" customWidth="1"/>
    <col min="10750" max="10750" width="15.140625" style="10" customWidth="1"/>
    <col min="10751" max="10754" width="16.140625" style="10" customWidth="1"/>
    <col min="10755" max="10992" width="15.7109375" style="10"/>
    <col min="10993" max="10993" width="19.140625" style="10" customWidth="1"/>
    <col min="10994" max="10994" width="15.140625" style="10" customWidth="1"/>
    <col min="10995" max="10998" width="16.140625" style="10" customWidth="1"/>
    <col min="10999" max="11004" width="15.7109375" style="10"/>
    <col min="11005" max="11005" width="21.28515625" style="10" bestFit="1" customWidth="1"/>
    <col min="11006" max="11006" width="15.140625" style="10" customWidth="1"/>
    <col min="11007" max="11010" width="16.140625" style="10" customWidth="1"/>
    <col min="11011" max="11248" width="15.7109375" style="10"/>
    <col min="11249" max="11249" width="19.140625" style="10" customWidth="1"/>
    <col min="11250" max="11250" width="15.140625" style="10" customWidth="1"/>
    <col min="11251" max="11254" width="16.140625" style="10" customWidth="1"/>
    <col min="11255" max="11260" width="15.7109375" style="10"/>
    <col min="11261" max="11261" width="21.28515625" style="10" bestFit="1" customWidth="1"/>
    <col min="11262" max="11262" width="15.140625" style="10" customWidth="1"/>
    <col min="11263" max="11266" width="16.140625" style="10" customWidth="1"/>
    <col min="11267" max="11504" width="15.7109375" style="10"/>
    <col min="11505" max="11505" width="19.140625" style="10" customWidth="1"/>
    <col min="11506" max="11506" width="15.140625" style="10" customWidth="1"/>
    <col min="11507" max="11510" width="16.140625" style="10" customWidth="1"/>
    <col min="11511" max="11516" width="15.7109375" style="10"/>
    <col min="11517" max="11517" width="21.28515625" style="10" bestFit="1" customWidth="1"/>
    <col min="11518" max="11518" width="15.140625" style="10" customWidth="1"/>
    <col min="11519" max="11522" width="16.140625" style="10" customWidth="1"/>
    <col min="11523" max="11760" width="15.7109375" style="10"/>
    <col min="11761" max="11761" width="19.140625" style="10" customWidth="1"/>
    <col min="11762" max="11762" width="15.140625" style="10" customWidth="1"/>
    <col min="11763" max="11766" width="16.140625" style="10" customWidth="1"/>
    <col min="11767" max="11772" width="15.7109375" style="10"/>
    <col min="11773" max="11773" width="21.28515625" style="10" bestFit="1" customWidth="1"/>
    <col min="11774" max="11774" width="15.140625" style="10" customWidth="1"/>
    <col min="11775" max="11778" width="16.140625" style="10" customWidth="1"/>
    <col min="11779" max="12016" width="15.7109375" style="10"/>
    <col min="12017" max="12017" width="19.140625" style="10" customWidth="1"/>
    <col min="12018" max="12018" width="15.140625" style="10" customWidth="1"/>
    <col min="12019" max="12022" width="16.140625" style="10" customWidth="1"/>
    <col min="12023" max="12028" width="15.7109375" style="10"/>
    <col min="12029" max="12029" width="21.28515625" style="10" bestFit="1" customWidth="1"/>
    <col min="12030" max="12030" width="15.140625" style="10" customWidth="1"/>
    <col min="12031" max="12034" width="16.140625" style="10" customWidth="1"/>
    <col min="12035" max="12272" width="15.7109375" style="10"/>
    <col min="12273" max="12273" width="19.140625" style="10" customWidth="1"/>
    <col min="12274" max="12274" width="15.140625" style="10" customWidth="1"/>
    <col min="12275" max="12278" width="16.140625" style="10" customWidth="1"/>
    <col min="12279" max="12284" width="15.7109375" style="10"/>
    <col min="12285" max="12285" width="21.28515625" style="10" bestFit="1" customWidth="1"/>
    <col min="12286" max="12286" width="15.140625" style="10" customWidth="1"/>
    <col min="12287" max="12290" width="16.140625" style="10" customWidth="1"/>
    <col min="12291" max="12528" width="15.7109375" style="10"/>
    <col min="12529" max="12529" width="19.140625" style="10" customWidth="1"/>
    <col min="12530" max="12530" width="15.140625" style="10" customWidth="1"/>
    <col min="12531" max="12534" width="16.140625" style="10" customWidth="1"/>
    <col min="12535" max="12540" width="15.7109375" style="10"/>
    <col min="12541" max="12541" width="21.28515625" style="10" bestFit="1" customWidth="1"/>
    <col min="12542" max="12542" width="15.140625" style="10" customWidth="1"/>
    <col min="12543" max="12546" width="16.140625" style="10" customWidth="1"/>
    <col min="12547" max="12784" width="15.7109375" style="10"/>
    <col min="12785" max="12785" width="19.140625" style="10" customWidth="1"/>
    <col min="12786" max="12786" width="15.140625" style="10" customWidth="1"/>
    <col min="12787" max="12790" width="16.140625" style="10" customWidth="1"/>
    <col min="12791" max="12796" width="15.7109375" style="10"/>
    <col min="12797" max="12797" width="21.28515625" style="10" bestFit="1" customWidth="1"/>
    <col min="12798" max="12798" width="15.140625" style="10" customWidth="1"/>
    <col min="12799" max="12802" width="16.140625" style="10" customWidth="1"/>
    <col min="12803" max="13040" width="15.7109375" style="10"/>
    <col min="13041" max="13041" width="19.140625" style="10" customWidth="1"/>
    <col min="13042" max="13042" width="15.140625" style="10" customWidth="1"/>
    <col min="13043" max="13046" width="16.140625" style="10" customWidth="1"/>
    <col min="13047" max="13052" width="15.7109375" style="10"/>
    <col min="13053" max="13053" width="21.28515625" style="10" bestFit="1" customWidth="1"/>
    <col min="13054" max="13054" width="15.140625" style="10" customWidth="1"/>
    <col min="13055" max="13058" width="16.140625" style="10" customWidth="1"/>
    <col min="13059" max="13296" width="15.7109375" style="10"/>
    <col min="13297" max="13297" width="19.140625" style="10" customWidth="1"/>
    <col min="13298" max="13298" width="15.140625" style="10" customWidth="1"/>
    <col min="13299" max="13302" width="16.140625" style="10" customWidth="1"/>
    <col min="13303" max="13308" width="15.7109375" style="10"/>
    <col min="13309" max="13309" width="21.28515625" style="10" bestFit="1" customWidth="1"/>
    <col min="13310" max="13310" width="15.140625" style="10" customWidth="1"/>
    <col min="13311" max="13314" width="16.140625" style="10" customWidth="1"/>
    <col min="13315" max="13552" width="15.7109375" style="10"/>
    <col min="13553" max="13553" width="19.140625" style="10" customWidth="1"/>
    <col min="13554" max="13554" width="15.140625" style="10" customWidth="1"/>
    <col min="13555" max="13558" width="16.140625" style="10" customWidth="1"/>
    <col min="13559" max="13564" width="15.7109375" style="10"/>
    <col min="13565" max="13565" width="21.28515625" style="10" bestFit="1" customWidth="1"/>
    <col min="13566" max="13566" width="15.140625" style="10" customWidth="1"/>
    <col min="13567" max="13570" width="16.140625" style="10" customWidth="1"/>
    <col min="13571" max="13808" width="15.7109375" style="10"/>
    <col min="13809" max="13809" width="19.140625" style="10" customWidth="1"/>
    <col min="13810" max="13810" width="15.140625" style="10" customWidth="1"/>
    <col min="13811" max="13814" width="16.140625" style="10" customWidth="1"/>
    <col min="13815" max="13820" width="15.7109375" style="10"/>
    <col min="13821" max="13821" width="21.28515625" style="10" bestFit="1" customWidth="1"/>
    <col min="13822" max="13822" width="15.140625" style="10" customWidth="1"/>
    <col min="13823" max="13826" width="16.140625" style="10" customWidth="1"/>
    <col min="13827" max="14064" width="15.7109375" style="10"/>
    <col min="14065" max="14065" width="19.140625" style="10" customWidth="1"/>
    <col min="14066" max="14066" width="15.140625" style="10" customWidth="1"/>
    <col min="14067" max="14070" width="16.140625" style="10" customWidth="1"/>
    <col min="14071" max="14076" width="15.7109375" style="10"/>
    <col min="14077" max="14077" width="21.28515625" style="10" bestFit="1" customWidth="1"/>
    <col min="14078" max="14078" width="15.140625" style="10" customWidth="1"/>
    <col min="14079" max="14082" width="16.140625" style="10" customWidth="1"/>
    <col min="14083" max="14320" width="15.7109375" style="10"/>
    <col min="14321" max="14321" width="19.140625" style="10" customWidth="1"/>
    <col min="14322" max="14322" width="15.140625" style="10" customWidth="1"/>
    <col min="14323" max="14326" width="16.140625" style="10" customWidth="1"/>
    <col min="14327" max="14332" width="15.7109375" style="10"/>
    <col min="14333" max="14333" width="21.28515625" style="10" bestFit="1" customWidth="1"/>
    <col min="14334" max="14334" width="15.140625" style="10" customWidth="1"/>
    <col min="14335" max="14338" width="16.140625" style="10" customWidth="1"/>
    <col min="14339" max="14576" width="15.7109375" style="10"/>
    <col min="14577" max="14577" width="19.140625" style="10" customWidth="1"/>
    <col min="14578" max="14578" width="15.140625" style="10" customWidth="1"/>
    <col min="14579" max="14582" width="16.140625" style="10" customWidth="1"/>
    <col min="14583" max="14588" width="15.7109375" style="10"/>
    <col min="14589" max="14589" width="21.28515625" style="10" bestFit="1" customWidth="1"/>
    <col min="14590" max="14590" width="15.140625" style="10" customWidth="1"/>
    <col min="14591" max="14594" width="16.140625" style="10" customWidth="1"/>
    <col min="14595" max="14832" width="15.7109375" style="10"/>
    <col min="14833" max="14833" width="19.140625" style="10" customWidth="1"/>
    <col min="14834" max="14834" width="15.140625" style="10" customWidth="1"/>
    <col min="14835" max="14838" width="16.140625" style="10" customWidth="1"/>
    <col min="14839" max="14844" width="15.7109375" style="10"/>
    <col min="14845" max="14845" width="21.28515625" style="10" bestFit="1" customWidth="1"/>
    <col min="14846" max="14846" width="15.140625" style="10" customWidth="1"/>
    <col min="14847" max="14850" width="16.140625" style="10" customWidth="1"/>
    <col min="14851" max="15088" width="15.7109375" style="10"/>
    <col min="15089" max="15089" width="19.140625" style="10" customWidth="1"/>
    <col min="15090" max="15090" width="15.140625" style="10" customWidth="1"/>
    <col min="15091" max="15094" width="16.140625" style="10" customWidth="1"/>
    <col min="15095" max="15100" width="15.7109375" style="10"/>
    <col min="15101" max="15101" width="21.28515625" style="10" bestFit="1" customWidth="1"/>
    <col min="15102" max="15102" width="15.140625" style="10" customWidth="1"/>
    <col min="15103" max="15106" width="16.140625" style="10" customWidth="1"/>
    <col min="15107" max="15344" width="15.7109375" style="10"/>
    <col min="15345" max="15345" width="19.140625" style="10" customWidth="1"/>
    <col min="15346" max="15346" width="15.140625" style="10" customWidth="1"/>
    <col min="15347" max="15350" width="16.140625" style="10" customWidth="1"/>
    <col min="15351" max="15356" width="15.7109375" style="10"/>
    <col min="15357" max="15357" width="21.28515625" style="10" bestFit="1" customWidth="1"/>
    <col min="15358" max="15358" width="15.140625" style="10" customWidth="1"/>
    <col min="15359" max="15362" width="16.140625" style="10" customWidth="1"/>
    <col min="15363" max="15600" width="15.7109375" style="10"/>
    <col min="15601" max="15601" width="19.140625" style="10" customWidth="1"/>
    <col min="15602" max="15602" width="15.140625" style="10" customWidth="1"/>
    <col min="15603" max="15606" width="16.140625" style="10" customWidth="1"/>
    <col min="15607" max="15612" width="15.7109375" style="10"/>
    <col min="15613" max="15613" width="21.28515625" style="10" bestFit="1" customWidth="1"/>
    <col min="15614" max="15614" width="15.140625" style="10" customWidth="1"/>
    <col min="15615" max="15618" width="16.140625" style="10" customWidth="1"/>
    <col min="15619" max="15856" width="15.7109375" style="10"/>
    <col min="15857" max="15857" width="19.140625" style="10" customWidth="1"/>
    <col min="15858" max="15858" width="15.140625" style="10" customWidth="1"/>
    <col min="15859" max="15862" width="16.140625" style="10" customWidth="1"/>
    <col min="15863" max="15868" width="15.7109375" style="10"/>
    <col min="15869" max="15869" width="21.28515625" style="10" bestFit="1" customWidth="1"/>
    <col min="15870" max="15870" width="15.140625" style="10" customWidth="1"/>
    <col min="15871" max="15874" width="16.140625" style="10" customWidth="1"/>
    <col min="15875" max="16112" width="15.7109375" style="10"/>
    <col min="16113" max="16113" width="19.140625" style="10" customWidth="1"/>
    <col min="16114" max="16114" width="15.140625" style="10" customWidth="1"/>
    <col min="16115" max="16118" width="16.140625" style="10" customWidth="1"/>
    <col min="16119" max="16124" width="15.7109375" style="10"/>
    <col min="16125" max="16125" width="21.28515625" style="10" bestFit="1" customWidth="1"/>
    <col min="16126" max="16126" width="15.140625" style="10" customWidth="1"/>
    <col min="16127" max="16130" width="16.140625" style="10" customWidth="1"/>
    <col min="16131" max="16368" width="15.7109375" style="10"/>
    <col min="16369" max="16369" width="19.140625" style="10" customWidth="1"/>
    <col min="16370" max="16370" width="15.140625" style="10" customWidth="1"/>
    <col min="16371" max="16374" width="16.140625" style="10" customWidth="1"/>
    <col min="16375" max="16384" width="15.7109375" style="10"/>
  </cols>
  <sheetData>
    <row r="1" spans="1:12" ht="33.75" customHeight="1" thickBot="1">
      <c r="A1" s="874" t="s">
        <v>424</v>
      </c>
      <c r="B1" s="874"/>
      <c r="C1" s="874"/>
      <c r="D1" s="874"/>
      <c r="E1" s="874"/>
      <c r="F1" s="125"/>
    </row>
    <row r="2" spans="1:12" ht="42.75" customHeight="1" thickBot="1">
      <c r="A2" s="53" t="s">
        <v>68</v>
      </c>
      <c r="B2" s="53" t="s">
        <v>32</v>
      </c>
      <c r="C2" s="74" t="s">
        <v>192</v>
      </c>
      <c r="D2" s="74" t="s">
        <v>193</v>
      </c>
      <c r="E2" s="74" t="s">
        <v>194</v>
      </c>
    </row>
    <row r="3" spans="1:12" ht="21" customHeight="1">
      <c r="A3" s="2">
        <v>1399</v>
      </c>
      <c r="B3" s="153">
        <f>SUM(C3:E3)</f>
        <v>12779445</v>
      </c>
      <c r="C3" s="153">
        <v>1915810</v>
      </c>
      <c r="D3" s="153">
        <v>8038145</v>
      </c>
      <c r="E3" s="153">
        <v>2825490</v>
      </c>
    </row>
    <row r="4" spans="1:12" ht="21" customHeight="1">
      <c r="A4" s="2">
        <v>1400</v>
      </c>
      <c r="B4" s="153">
        <v>12585105</v>
      </c>
      <c r="C4" s="153">
        <v>1856751</v>
      </c>
      <c r="D4" s="153">
        <v>8315697</v>
      </c>
      <c r="E4" s="153">
        <v>2412657</v>
      </c>
      <c r="F4" s="172"/>
      <c r="G4" s="172"/>
      <c r="H4" s="172"/>
    </row>
    <row r="5" spans="1:12" ht="21" customHeight="1">
      <c r="A5" s="2">
        <v>1401</v>
      </c>
      <c r="B5" s="153">
        <v>12346685</v>
      </c>
      <c r="C5" s="153">
        <v>1945168</v>
      </c>
      <c r="D5" s="153">
        <v>8427605</v>
      </c>
      <c r="E5" s="153">
        <v>1973912</v>
      </c>
      <c r="F5" s="172"/>
      <c r="G5" s="172"/>
      <c r="H5" s="172"/>
    </row>
    <row r="6" spans="1:12" ht="21" customHeight="1" thickBot="1">
      <c r="A6" s="2">
        <v>1402</v>
      </c>
      <c r="B6" s="153">
        <f>SUM(C6:E6)</f>
        <v>11550048</v>
      </c>
      <c r="C6" s="153">
        <f>SUM(C7:C39)</f>
        <v>1082319</v>
      </c>
      <c r="D6" s="153">
        <f>SUM(D7:D39)</f>
        <v>9149834</v>
      </c>
      <c r="E6" s="153">
        <f t="shared" ref="E6" si="0">SUM(E7:E39)</f>
        <v>1317895</v>
      </c>
      <c r="F6" s="172"/>
      <c r="G6" s="172"/>
      <c r="H6" s="172"/>
      <c r="L6" s="143"/>
    </row>
    <row r="7" spans="1:12" ht="21" customHeight="1" thickBot="1">
      <c r="A7" s="5" t="s">
        <v>41</v>
      </c>
      <c r="B7" s="765">
        <f>SUM(C7:E7)</f>
        <v>527751</v>
      </c>
      <c r="C7" s="540">
        <v>23777</v>
      </c>
      <c r="D7" s="732">
        <v>406428</v>
      </c>
      <c r="E7" s="540">
        <v>97546</v>
      </c>
      <c r="F7" s="172"/>
      <c r="G7" s="172"/>
      <c r="H7" s="172"/>
      <c r="L7" s="143"/>
    </row>
    <row r="8" spans="1:12" ht="21" customHeight="1" thickBot="1">
      <c r="A8" s="6" t="s">
        <v>42</v>
      </c>
      <c r="B8" s="766">
        <f t="shared" ref="B8:B39" si="1">SUM(C8:E8)</f>
        <v>274383</v>
      </c>
      <c r="C8" s="707">
        <v>12431</v>
      </c>
      <c r="D8" s="131">
        <v>218860</v>
      </c>
      <c r="E8" s="707">
        <v>43092</v>
      </c>
      <c r="F8" s="172"/>
      <c r="G8" s="172"/>
      <c r="H8" s="172"/>
      <c r="L8" s="143"/>
    </row>
    <row r="9" spans="1:12" ht="21" customHeight="1" thickBot="1">
      <c r="A9" s="6" t="s">
        <v>43</v>
      </c>
      <c r="B9" s="766">
        <f t="shared" si="1"/>
        <v>133209</v>
      </c>
      <c r="C9" s="707">
        <v>6963</v>
      </c>
      <c r="D9" s="131">
        <v>107208</v>
      </c>
      <c r="E9" s="707">
        <v>19038</v>
      </c>
      <c r="F9" s="172"/>
      <c r="G9" s="172"/>
      <c r="H9" s="172"/>
      <c r="L9" s="143"/>
    </row>
    <row r="10" spans="1:12" ht="21" customHeight="1" thickBot="1">
      <c r="A10" s="6" t="s">
        <v>0</v>
      </c>
      <c r="B10" s="766">
        <f t="shared" si="1"/>
        <v>901141</v>
      </c>
      <c r="C10" s="707">
        <v>18826</v>
      </c>
      <c r="D10" s="131">
        <v>760257</v>
      </c>
      <c r="E10" s="707">
        <v>122058</v>
      </c>
      <c r="F10" s="172"/>
      <c r="G10" s="172"/>
      <c r="H10" s="172"/>
      <c r="L10" s="143"/>
    </row>
    <row r="11" spans="1:12" ht="21" customHeight="1" thickBot="1">
      <c r="A11" s="6" t="s">
        <v>33</v>
      </c>
      <c r="B11" s="766">
        <f t="shared" si="1"/>
        <v>407268</v>
      </c>
      <c r="C11" s="707">
        <v>9099</v>
      </c>
      <c r="D11" s="131">
        <v>335693</v>
      </c>
      <c r="E11" s="707">
        <v>62476</v>
      </c>
      <c r="F11" s="172"/>
      <c r="G11" s="172"/>
      <c r="H11" s="172"/>
      <c r="L11" s="143"/>
    </row>
    <row r="12" spans="1:12" ht="21" customHeight="1" thickBot="1">
      <c r="A12" s="6" t="s">
        <v>44</v>
      </c>
      <c r="B12" s="766">
        <f t="shared" si="1"/>
        <v>67576</v>
      </c>
      <c r="C12" s="707">
        <v>5348</v>
      </c>
      <c r="D12" s="131">
        <v>54847</v>
      </c>
      <c r="E12" s="707">
        <v>7381</v>
      </c>
      <c r="F12" s="172"/>
      <c r="G12" s="172"/>
      <c r="H12" s="172"/>
      <c r="L12" s="143"/>
    </row>
    <row r="13" spans="1:12" ht="21" customHeight="1" thickBot="1">
      <c r="A13" s="6" t="s">
        <v>1</v>
      </c>
      <c r="B13" s="766">
        <f t="shared" si="1"/>
        <v>217278</v>
      </c>
      <c r="C13" s="707">
        <v>7966</v>
      </c>
      <c r="D13" s="131">
        <v>199152</v>
      </c>
      <c r="E13" s="707">
        <v>10160</v>
      </c>
      <c r="F13" s="172"/>
      <c r="G13" s="172"/>
      <c r="H13" s="172"/>
      <c r="L13" s="143"/>
    </row>
    <row r="14" spans="1:12" ht="21" customHeight="1" thickBot="1">
      <c r="A14" s="6" t="s">
        <v>45</v>
      </c>
      <c r="B14" s="766">
        <f t="shared" si="1"/>
        <v>103999</v>
      </c>
      <c r="C14" s="707">
        <v>5742</v>
      </c>
      <c r="D14" s="131">
        <v>82610</v>
      </c>
      <c r="E14" s="707">
        <v>15647</v>
      </c>
      <c r="F14" s="172"/>
      <c r="G14" s="172"/>
      <c r="H14" s="172"/>
      <c r="L14" s="143"/>
    </row>
    <row r="15" spans="1:12" ht="21" customHeight="1" thickBot="1">
      <c r="A15" s="6" t="s">
        <v>46</v>
      </c>
      <c r="B15" s="766">
        <f t="shared" si="1"/>
        <v>93025</v>
      </c>
      <c r="C15" s="707">
        <v>4852</v>
      </c>
      <c r="D15" s="131">
        <v>79380</v>
      </c>
      <c r="E15" s="707">
        <v>8793</v>
      </c>
      <c r="F15" s="172"/>
      <c r="G15" s="172"/>
      <c r="H15" s="172"/>
      <c r="L15" s="143"/>
    </row>
    <row r="16" spans="1:12" ht="21" customHeight="1" thickBot="1">
      <c r="A16" s="6" t="s">
        <v>47</v>
      </c>
      <c r="B16" s="766">
        <f t="shared" si="1"/>
        <v>783916</v>
      </c>
      <c r="C16" s="707">
        <v>145091</v>
      </c>
      <c r="D16" s="131">
        <v>575360</v>
      </c>
      <c r="E16" s="707">
        <v>63465</v>
      </c>
      <c r="F16" s="172"/>
      <c r="G16" s="172"/>
      <c r="H16" s="172"/>
      <c r="L16" s="143"/>
    </row>
    <row r="17" spans="1:12" ht="21" customHeight="1" thickBot="1">
      <c r="A17" s="6" t="s">
        <v>28</v>
      </c>
      <c r="B17" s="766">
        <f t="shared" si="1"/>
        <v>70794</v>
      </c>
      <c r="C17" s="707">
        <v>3753</v>
      </c>
      <c r="D17" s="131">
        <v>59397</v>
      </c>
      <c r="E17" s="707">
        <v>7644</v>
      </c>
      <c r="F17" s="172"/>
      <c r="G17" s="172"/>
      <c r="H17" s="172"/>
      <c r="L17" s="143"/>
    </row>
    <row r="18" spans="1:12" ht="21" customHeight="1" thickBot="1">
      <c r="A18" s="6" t="s">
        <v>2</v>
      </c>
      <c r="B18" s="766">
        <f t="shared" si="1"/>
        <v>600091</v>
      </c>
      <c r="C18" s="707">
        <v>49005</v>
      </c>
      <c r="D18" s="131">
        <v>509810</v>
      </c>
      <c r="E18" s="707">
        <v>41276</v>
      </c>
      <c r="F18" s="172"/>
      <c r="G18" s="172"/>
      <c r="H18" s="172"/>
      <c r="L18" s="143"/>
    </row>
    <row r="19" spans="1:12" ht="21" customHeight="1" thickBot="1">
      <c r="A19" s="6" t="s">
        <v>3</v>
      </c>
      <c r="B19" s="766">
        <f t="shared" si="1"/>
        <v>149087</v>
      </c>
      <c r="C19" s="707">
        <v>5251</v>
      </c>
      <c r="D19" s="131">
        <v>123425</v>
      </c>
      <c r="E19" s="707">
        <v>20411</v>
      </c>
      <c r="F19" s="172"/>
      <c r="G19" s="172"/>
      <c r="H19" s="172"/>
      <c r="L19" s="143"/>
    </row>
    <row r="20" spans="1:12" ht="21" customHeight="1" thickBot="1">
      <c r="A20" s="6" t="s">
        <v>4</v>
      </c>
      <c r="B20" s="766">
        <f t="shared" si="1"/>
        <v>130532</v>
      </c>
      <c r="C20" s="707">
        <v>4020</v>
      </c>
      <c r="D20" s="131">
        <v>114362</v>
      </c>
      <c r="E20" s="707">
        <v>12150</v>
      </c>
      <c r="F20" s="172"/>
      <c r="G20" s="172"/>
      <c r="H20" s="172"/>
      <c r="L20" s="143"/>
    </row>
    <row r="21" spans="1:12" ht="21" customHeight="1" thickBot="1">
      <c r="A21" s="6" t="s">
        <v>48</v>
      </c>
      <c r="B21" s="766">
        <f t="shared" si="1"/>
        <v>178699</v>
      </c>
      <c r="C21" s="707">
        <v>40789</v>
      </c>
      <c r="D21" s="131">
        <v>126782</v>
      </c>
      <c r="E21" s="707">
        <v>11128</v>
      </c>
      <c r="F21" s="172"/>
      <c r="G21" s="172"/>
      <c r="H21" s="172"/>
      <c r="L21" s="143"/>
    </row>
    <row r="22" spans="1:12" ht="21" customHeight="1" thickBot="1">
      <c r="A22" s="6" t="s">
        <v>49</v>
      </c>
      <c r="B22" s="766">
        <f t="shared" si="1"/>
        <v>1113285</v>
      </c>
      <c r="C22" s="707">
        <v>90812</v>
      </c>
      <c r="D22" s="131">
        <v>891941</v>
      </c>
      <c r="E22" s="707">
        <v>130532</v>
      </c>
      <c r="F22" s="172"/>
      <c r="G22" s="172"/>
      <c r="H22" s="172"/>
      <c r="L22" s="143"/>
    </row>
    <row r="23" spans="1:12" ht="21" customHeight="1" thickBot="1">
      <c r="A23" s="6" t="s">
        <v>50</v>
      </c>
      <c r="B23" s="766">
        <f t="shared" si="1"/>
        <v>628687</v>
      </c>
      <c r="C23" s="707">
        <v>79162</v>
      </c>
      <c r="D23" s="131">
        <v>479790</v>
      </c>
      <c r="E23" s="707">
        <v>69735</v>
      </c>
      <c r="F23" s="172"/>
      <c r="G23" s="172"/>
      <c r="H23" s="172"/>
      <c r="L23" s="143"/>
    </row>
    <row r="24" spans="1:12" ht="21" customHeight="1" thickBot="1">
      <c r="A24" s="6" t="s">
        <v>51</v>
      </c>
      <c r="B24" s="766">
        <f t="shared" si="1"/>
        <v>1228886</v>
      </c>
      <c r="C24" s="707">
        <v>74410</v>
      </c>
      <c r="D24" s="131">
        <v>1050572</v>
      </c>
      <c r="E24" s="707">
        <v>103904</v>
      </c>
      <c r="F24" s="172"/>
      <c r="G24" s="172"/>
      <c r="H24" s="172"/>
      <c r="L24" s="143"/>
    </row>
    <row r="25" spans="1:12" ht="21" customHeight="1" thickBot="1">
      <c r="A25" s="6" t="s">
        <v>5</v>
      </c>
      <c r="B25" s="766">
        <f t="shared" si="1"/>
        <v>606748</v>
      </c>
      <c r="C25" s="707">
        <v>79807</v>
      </c>
      <c r="D25" s="131">
        <v>444851</v>
      </c>
      <c r="E25" s="707">
        <v>82090</v>
      </c>
      <c r="F25" s="172"/>
      <c r="G25" s="172"/>
      <c r="H25" s="172"/>
      <c r="L25" s="143"/>
    </row>
    <row r="26" spans="1:12" ht="21" customHeight="1" thickBot="1">
      <c r="A26" s="6" t="s">
        <v>52</v>
      </c>
      <c r="B26" s="766">
        <f t="shared" si="1"/>
        <v>191458</v>
      </c>
      <c r="C26" s="707">
        <v>6829</v>
      </c>
      <c r="D26" s="131">
        <v>168062</v>
      </c>
      <c r="E26" s="707">
        <v>16567</v>
      </c>
      <c r="F26" s="172"/>
      <c r="G26" s="172"/>
      <c r="H26" s="172"/>
      <c r="L26" s="143"/>
    </row>
    <row r="27" spans="1:12" ht="21" customHeight="1" thickBot="1">
      <c r="A27" s="6" t="s">
        <v>6</v>
      </c>
      <c r="B27" s="766">
        <f t="shared" si="1"/>
        <v>213756</v>
      </c>
      <c r="C27" s="707">
        <v>25178</v>
      </c>
      <c r="D27" s="131">
        <v>171071</v>
      </c>
      <c r="E27" s="707">
        <v>17507</v>
      </c>
      <c r="F27" s="172"/>
      <c r="G27" s="172"/>
      <c r="H27" s="172"/>
      <c r="L27" s="143"/>
    </row>
    <row r="28" spans="1:12" ht="21" customHeight="1" thickBot="1">
      <c r="A28" s="6" t="s">
        <v>53</v>
      </c>
      <c r="B28" s="766">
        <f t="shared" si="1"/>
        <v>155082</v>
      </c>
      <c r="C28" s="707">
        <v>24938</v>
      </c>
      <c r="D28" s="131">
        <v>102127</v>
      </c>
      <c r="E28" s="707">
        <v>28017</v>
      </c>
      <c r="F28" s="172"/>
      <c r="G28" s="172"/>
      <c r="H28" s="172"/>
      <c r="L28" s="143"/>
    </row>
    <row r="29" spans="1:12" ht="21" customHeight="1" thickBot="1">
      <c r="A29" s="6" t="s">
        <v>54</v>
      </c>
      <c r="B29" s="766">
        <f t="shared" si="1"/>
        <v>438853</v>
      </c>
      <c r="C29" s="707">
        <v>87025</v>
      </c>
      <c r="D29" s="131">
        <v>318252</v>
      </c>
      <c r="E29" s="707">
        <v>33576</v>
      </c>
      <c r="F29" s="172"/>
      <c r="G29" s="172"/>
      <c r="H29" s="172"/>
      <c r="L29" s="143"/>
    </row>
    <row r="30" spans="1:12" ht="21" customHeight="1" thickBot="1">
      <c r="A30" s="6" t="s">
        <v>55</v>
      </c>
      <c r="B30" s="766">
        <f t="shared" si="1"/>
        <v>185069</v>
      </c>
      <c r="C30" s="707">
        <v>31314</v>
      </c>
      <c r="D30" s="131">
        <v>124941</v>
      </c>
      <c r="E30" s="707">
        <v>28814</v>
      </c>
      <c r="F30" s="172"/>
      <c r="G30" s="172"/>
      <c r="H30" s="172"/>
      <c r="L30" s="143"/>
    </row>
    <row r="31" spans="1:12" ht="21" customHeight="1" thickBot="1">
      <c r="A31" s="6" t="s">
        <v>56</v>
      </c>
      <c r="B31" s="765">
        <f t="shared" si="1"/>
        <v>71382</v>
      </c>
      <c r="C31" s="540">
        <v>17991</v>
      </c>
      <c r="D31" s="732">
        <v>49749</v>
      </c>
      <c r="E31" s="540">
        <v>3642</v>
      </c>
      <c r="F31" s="172"/>
      <c r="G31" s="172"/>
      <c r="H31" s="172"/>
      <c r="L31" s="143"/>
    </row>
    <row r="32" spans="1:12" ht="21" customHeight="1" thickBot="1">
      <c r="A32" s="6" t="s">
        <v>7</v>
      </c>
      <c r="B32" s="766">
        <f t="shared" si="1"/>
        <v>186536</v>
      </c>
      <c r="C32" s="707">
        <v>10482</v>
      </c>
      <c r="D32" s="131">
        <v>153700</v>
      </c>
      <c r="E32" s="707">
        <v>22354</v>
      </c>
      <c r="F32" s="172"/>
      <c r="G32" s="172"/>
      <c r="H32" s="172"/>
      <c r="L32" s="143"/>
    </row>
    <row r="33" spans="1:12" ht="21" customHeight="1" thickBot="1">
      <c r="A33" s="6" t="s">
        <v>57</v>
      </c>
      <c r="B33" s="766">
        <f t="shared" si="1"/>
        <v>304826</v>
      </c>
      <c r="C33" s="707">
        <v>10505</v>
      </c>
      <c r="D33" s="131">
        <v>238315</v>
      </c>
      <c r="E33" s="707">
        <v>56006</v>
      </c>
      <c r="F33" s="172"/>
      <c r="G33" s="172"/>
      <c r="H33" s="172"/>
      <c r="L33" s="143"/>
    </row>
    <row r="34" spans="1:12" ht="21" customHeight="1" thickBot="1">
      <c r="A34" s="6" t="s">
        <v>8</v>
      </c>
      <c r="B34" s="766">
        <f t="shared" si="1"/>
        <v>143595</v>
      </c>
      <c r="C34" s="707">
        <v>9494</v>
      </c>
      <c r="D34" s="131">
        <v>113869</v>
      </c>
      <c r="E34" s="707">
        <v>20232</v>
      </c>
      <c r="F34" s="172"/>
      <c r="G34" s="172"/>
      <c r="H34" s="172"/>
      <c r="L34" s="143"/>
    </row>
    <row r="35" spans="1:12" ht="21" customHeight="1" thickBot="1">
      <c r="A35" s="6" t="s">
        <v>9</v>
      </c>
      <c r="B35" s="766">
        <f t="shared" si="1"/>
        <v>483129</v>
      </c>
      <c r="C35" s="707">
        <v>79879</v>
      </c>
      <c r="D35" s="131">
        <v>330011</v>
      </c>
      <c r="E35" s="707">
        <v>73239</v>
      </c>
      <c r="F35" s="172"/>
      <c r="G35" s="172"/>
      <c r="H35" s="172"/>
      <c r="L35" s="143"/>
    </row>
    <row r="36" spans="1:12" ht="21" customHeight="1" thickBot="1">
      <c r="A36" s="6" t="s">
        <v>58</v>
      </c>
      <c r="B36" s="766">
        <f t="shared" si="1"/>
        <v>243072</v>
      </c>
      <c r="C36" s="707">
        <v>12072</v>
      </c>
      <c r="D36" s="131">
        <v>201725</v>
      </c>
      <c r="E36" s="707">
        <v>29275</v>
      </c>
      <c r="F36" s="172"/>
      <c r="G36" s="172"/>
      <c r="H36" s="172"/>
      <c r="L36" s="143"/>
    </row>
    <row r="37" spans="1:12" ht="21" customHeight="1" thickBot="1">
      <c r="A37" s="6" t="s">
        <v>10</v>
      </c>
      <c r="B37" s="766">
        <f t="shared" si="1"/>
        <v>277270</v>
      </c>
      <c r="C37" s="707">
        <v>61843</v>
      </c>
      <c r="D37" s="131">
        <v>205106</v>
      </c>
      <c r="E37" s="707">
        <v>10321</v>
      </c>
      <c r="F37" s="172"/>
      <c r="G37" s="172"/>
      <c r="H37" s="172"/>
      <c r="L37" s="143"/>
    </row>
    <row r="38" spans="1:12" ht="21" customHeight="1" thickBot="1">
      <c r="A38" s="6" t="s">
        <v>11</v>
      </c>
      <c r="B38" s="766">
        <f t="shared" si="1"/>
        <v>183473</v>
      </c>
      <c r="C38" s="707">
        <v>29153</v>
      </c>
      <c r="D38" s="131">
        <v>125476</v>
      </c>
      <c r="E38" s="707">
        <v>28844</v>
      </c>
      <c r="F38" s="172"/>
      <c r="G38" s="172"/>
      <c r="H38" s="172"/>
      <c r="L38" s="143"/>
    </row>
    <row r="39" spans="1:12" ht="21" customHeight="1" thickBot="1">
      <c r="A39" s="6" t="s">
        <v>59</v>
      </c>
      <c r="B39" s="766">
        <f t="shared" si="1"/>
        <v>256192</v>
      </c>
      <c r="C39" s="707">
        <v>8512</v>
      </c>
      <c r="D39" s="131">
        <v>226705</v>
      </c>
      <c r="E39" s="707">
        <v>20975</v>
      </c>
      <c r="F39" s="172"/>
      <c r="G39" s="172"/>
      <c r="H39" s="172"/>
      <c r="L39" s="143"/>
    </row>
    <row r="40" spans="1:12" ht="37.5" customHeight="1">
      <c r="A40" s="915" t="s">
        <v>461</v>
      </c>
      <c r="B40" s="916"/>
      <c r="C40" s="916"/>
      <c r="D40" s="916"/>
      <c r="E40" s="916"/>
      <c r="F40" s="172"/>
      <c r="G40" s="172"/>
      <c r="H40" s="172"/>
    </row>
    <row r="41" spans="1:12" ht="12.75" customHeight="1">
      <c r="A41" s="73"/>
      <c r="B41" s="767"/>
      <c r="C41" s="716"/>
      <c r="D41" s="716"/>
      <c r="E41" s="716"/>
      <c r="F41" s="172"/>
      <c r="G41" s="172"/>
      <c r="H41" s="172"/>
    </row>
    <row r="42" spans="1:12" ht="12.75" customHeight="1">
      <c r="A42" s="12"/>
      <c r="B42" s="720"/>
      <c r="C42" s="709"/>
      <c r="D42" s="709"/>
      <c r="E42" s="709"/>
      <c r="F42" s="172"/>
      <c r="G42" s="172"/>
      <c r="H42" s="172"/>
    </row>
    <row r="43" spans="1:12" ht="12.75" customHeight="1">
      <c r="A43" s="12"/>
      <c r="B43" s="720"/>
      <c r="C43" s="709"/>
      <c r="D43" s="709"/>
      <c r="E43" s="709"/>
      <c r="F43" s="172"/>
      <c r="G43" s="172"/>
      <c r="H43" s="172"/>
    </row>
    <row r="44" spans="1:12">
      <c r="B44" s="721"/>
      <c r="C44" s="172"/>
      <c r="D44" s="172"/>
      <c r="E44" s="172"/>
      <c r="F44" s="172"/>
      <c r="G44" s="172"/>
      <c r="H44" s="172"/>
    </row>
    <row r="45" spans="1:12">
      <c r="B45" s="721"/>
      <c r="C45" s="172"/>
      <c r="D45" s="172"/>
      <c r="E45" s="172"/>
      <c r="F45" s="172"/>
      <c r="G45" s="172"/>
      <c r="H45" s="172"/>
    </row>
    <row r="46" spans="1:12">
      <c r="B46" s="721"/>
      <c r="C46" s="172"/>
      <c r="D46" s="172"/>
      <c r="E46" s="172"/>
      <c r="F46" s="172"/>
      <c r="G46" s="172"/>
      <c r="H46" s="172"/>
    </row>
    <row r="47" spans="1:12">
      <c r="B47" s="721"/>
      <c r="C47" s="172"/>
      <c r="D47" s="172"/>
      <c r="E47" s="172"/>
      <c r="F47" s="172"/>
      <c r="G47" s="172"/>
      <c r="H47" s="172"/>
    </row>
    <row r="48" spans="1:12">
      <c r="B48" s="721"/>
      <c r="C48" s="172"/>
      <c r="D48" s="172"/>
      <c r="E48" s="172"/>
      <c r="F48" s="172"/>
      <c r="G48" s="172"/>
      <c r="H48" s="172"/>
    </row>
    <row r="49" spans="2:8">
      <c r="B49" s="721"/>
      <c r="C49" s="172"/>
      <c r="D49" s="172"/>
      <c r="E49" s="172"/>
      <c r="F49" s="172"/>
      <c r="G49" s="172"/>
      <c r="H49" s="172"/>
    </row>
    <row r="50" spans="2:8">
      <c r="B50" s="721"/>
      <c r="C50" s="172"/>
      <c r="D50" s="172"/>
      <c r="E50" s="172"/>
      <c r="F50" s="172"/>
      <c r="G50" s="172"/>
      <c r="H50" s="172"/>
    </row>
    <row r="51" spans="2:8">
      <c r="B51" s="721"/>
      <c r="C51" s="172"/>
      <c r="D51" s="172"/>
      <c r="E51" s="172"/>
      <c r="F51" s="172"/>
      <c r="G51" s="172"/>
      <c r="H51" s="172"/>
    </row>
    <row r="52" spans="2:8">
      <c r="B52" s="721"/>
      <c r="C52" s="172"/>
      <c r="D52" s="172"/>
      <c r="E52" s="172"/>
      <c r="F52" s="172"/>
      <c r="G52" s="172"/>
      <c r="H52" s="172"/>
    </row>
  </sheetData>
  <mergeCells count="2">
    <mergeCell ref="A1:E1"/>
    <mergeCell ref="A40:E40"/>
  </mergeCells>
  <printOptions horizontalCentered="1" verticalCentered="1"/>
  <pageMargins left="0.39370078740157499" right="0.39370078740157499" top="0.45" bottom="0.55000000000000004" header="0" footer="0"/>
  <pageSetup paperSize="9" scale="88"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F9F5-C972-412E-8963-23D66F9EDCB5}">
  <sheetPr>
    <tabColor theme="7" tint="0.39997558519241921"/>
    <pageSetUpPr fitToPage="1"/>
  </sheetPr>
  <dimension ref="A1:L52"/>
  <sheetViews>
    <sheetView rightToLeft="1" view="pageBreakPreview" zoomScaleNormal="100" zoomScaleSheetLayoutView="100" workbookViewId="0">
      <selection activeCell="M14" sqref="M14"/>
    </sheetView>
  </sheetViews>
  <sheetFormatPr defaultColWidth="15.7109375" defaultRowHeight="22.5"/>
  <cols>
    <col min="1" max="1" width="23" style="14" customWidth="1"/>
    <col min="2" max="4" width="21.85546875" style="10" customWidth="1"/>
    <col min="5" max="239" width="15.7109375" style="10"/>
    <col min="240" max="240" width="19.140625" style="10" customWidth="1"/>
    <col min="241" max="241" width="15.140625" style="10" customWidth="1"/>
    <col min="242" max="245" width="16.140625" style="10" customWidth="1"/>
    <col min="246" max="251" width="15.7109375" style="10"/>
    <col min="252" max="252" width="21.28515625" style="10" bestFit="1" customWidth="1"/>
    <col min="253" max="253" width="15.140625" style="10" customWidth="1"/>
    <col min="254" max="257" width="16.140625" style="10" customWidth="1"/>
    <col min="258" max="495" width="15.7109375" style="10"/>
    <col min="496" max="496" width="19.140625" style="10" customWidth="1"/>
    <col min="497" max="497" width="15.140625" style="10" customWidth="1"/>
    <col min="498" max="501" width="16.140625" style="10" customWidth="1"/>
    <col min="502" max="507" width="15.7109375" style="10"/>
    <col min="508" max="508" width="21.28515625" style="10" bestFit="1" customWidth="1"/>
    <col min="509" max="509" width="15.140625" style="10" customWidth="1"/>
    <col min="510" max="513" width="16.140625" style="10" customWidth="1"/>
    <col min="514" max="751" width="15.7109375" style="10"/>
    <col min="752" max="752" width="19.140625" style="10" customWidth="1"/>
    <col min="753" max="753" width="15.140625" style="10" customWidth="1"/>
    <col min="754" max="757" width="16.140625" style="10" customWidth="1"/>
    <col min="758" max="763" width="15.7109375" style="10"/>
    <col min="764" max="764" width="21.28515625" style="10" bestFit="1" customWidth="1"/>
    <col min="765" max="765" width="15.140625" style="10" customWidth="1"/>
    <col min="766" max="769" width="16.140625" style="10" customWidth="1"/>
    <col min="770" max="1007" width="15.7109375" style="10"/>
    <col min="1008" max="1008" width="19.140625" style="10" customWidth="1"/>
    <col min="1009" max="1009" width="15.140625" style="10" customWidth="1"/>
    <col min="1010" max="1013" width="16.140625" style="10" customWidth="1"/>
    <col min="1014" max="1019" width="15.7109375" style="10"/>
    <col min="1020" max="1020" width="21.28515625" style="10" bestFit="1" customWidth="1"/>
    <col min="1021" max="1021" width="15.140625" style="10" customWidth="1"/>
    <col min="1022" max="1025" width="16.140625" style="10" customWidth="1"/>
    <col min="1026" max="1263" width="15.7109375" style="10"/>
    <col min="1264" max="1264" width="19.140625" style="10" customWidth="1"/>
    <col min="1265" max="1265" width="15.140625" style="10" customWidth="1"/>
    <col min="1266" max="1269" width="16.140625" style="10" customWidth="1"/>
    <col min="1270" max="1275" width="15.7109375" style="10"/>
    <col min="1276" max="1276" width="21.28515625" style="10" bestFit="1" customWidth="1"/>
    <col min="1277" max="1277" width="15.140625" style="10" customWidth="1"/>
    <col min="1278" max="1281" width="16.140625" style="10" customWidth="1"/>
    <col min="1282" max="1519" width="15.7109375" style="10"/>
    <col min="1520" max="1520" width="19.140625" style="10" customWidth="1"/>
    <col min="1521" max="1521" width="15.140625" style="10" customWidth="1"/>
    <col min="1522" max="1525" width="16.140625" style="10" customWidth="1"/>
    <col min="1526" max="1531" width="15.7109375" style="10"/>
    <col min="1532" max="1532" width="21.28515625" style="10" bestFit="1" customWidth="1"/>
    <col min="1533" max="1533" width="15.140625" style="10" customWidth="1"/>
    <col min="1534" max="1537" width="16.140625" style="10" customWidth="1"/>
    <col min="1538" max="1775" width="15.7109375" style="10"/>
    <col min="1776" max="1776" width="19.140625" style="10" customWidth="1"/>
    <col min="1777" max="1777" width="15.140625" style="10" customWidth="1"/>
    <col min="1778" max="1781" width="16.140625" style="10" customWidth="1"/>
    <col min="1782" max="1787" width="15.7109375" style="10"/>
    <col min="1788" max="1788" width="21.28515625" style="10" bestFit="1" customWidth="1"/>
    <col min="1789" max="1789" width="15.140625" style="10" customWidth="1"/>
    <col min="1790" max="1793" width="16.140625" style="10" customWidth="1"/>
    <col min="1794" max="2031" width="15.7109375" style="10"/>
    <col min="2032" max="2032" width="19.140625" style="10" customWidth="1"/>
    <col min="2033" max="2033" width="15.140625" style="10" customWidth="1"/>
    <col min="2034" max="2037" width="16.140625" style="10" customWidth="1"/>
    <col min="2038" max="2043" width="15.7109375" style="10"/>
    <col min="2044" max="2044" width="21.28515625" style="10" bestFit="1" customWidth="1"/>
    <col min="2045" max="2045" width="15.140625" style="10" customWidth="1"/>
    <col min="2046" max="2049" width="16.140625" style="10" customWidth="1"/>
    <col min="2050" max="2287" width="15.7109375" style="10"/>
    <col min="2288" max="2288" width="19.140625" style="10" customWidth="1"/>
    <col min="2289" max="2289" width="15.140625" style="10" customWidth="1"/>
    <col min="2290" max="2293" width="16.140625" style="10" customWidth="1"/>
    <col min="2294" max="2299" width="15.7109375" style="10"/>
    <col min="2300" max="2300" width="21.28515625" style="10" bestFit="1" customWidth="1"/>
    <col min="2301" max="2301" width="15.140625" style="10" customWidth="1"/>
    <col min="2302" max="2305" width="16.140625" style="10" customWidth="1"/>
    <col min="2306" max="2543" width="15.7109375" style="10"/>
    <col min="2544" max="2544" width="19.140625" style="10" customWidth="1"/>
    <col min="2545" max="2545" width="15.140625" style="10" customWidth="1"/>
    <col min="2546" max="2549" width="16.140625" style="10" customWidth="1"/>
    <col min="2550" max="2555" width="15.7109375" style="10"/>
    <col min="2556" max="2556" width="21.28515625" style="10" bestFit="1" customWidth="1"/>
    <col min="2557" max="2557" width="15.140625" style="10" customWidth="1"/>
    <col min="2558" max="2561" width="16.140625" style="10" customWidth="1"/>
    <col min="2562" max="2799" width="15.7109375" style="10"/>
    <col min="2800" max="2800" width="19.140625" style="10" customWidth="1"/>
    <col min="2801" max="2801" width="15.140625" style="10" customWidth="1"/>
    <col min="2802" max="2805" width="16.140625" style="10" customWidth="1"/>
    <col min="2806" max="2811" width="15.7109375" style="10"/>
    <col min="2812" max="2812" width="21.28515625" style="10" bestFit="1" customWidth="1"/>
    <col min="2813" max="2813" width="15.140625" style="10" customWidth="1"/>
    <col min="2814" max="2817" width="16.140625" style="10" customWidth="1"/>
    <col min="2818" max="3055" width="15.7109375" style="10"/>
    <col min="3056" max="3056" width="19.140625" style="10" customWidth="1"/>
    <col min="3057" max="3057" width="15.140625" style="10" customWidth="1"/>
    <col min="3058" max="3061" width="16.140625" style="10" customWidth="1"/>
    <col min="3062" max="3067" width="15.7109375" style="10"/>
    <col min="3068" max="3068" width="21.28515625" style="10" bestFit="1" customWidth="1"/>
    <col min="3069" max="3069" width="15.140625" style="10" customWidth="1"/>
    <col min="3070" max="3073" width="16.140625" style="10" customWidth="1"/>
    <col min="3074" max="3311" width="15.7109375" style="10"/>
    <col min="3312" max="3312" width="19.140625" style="10" customWidth="1"/>
    <col min="3313" max="3313" width="15.140625" style="10" customWidth="1"/>
    <col min="3314" max="3317" width="16.140625" style="10" customWidth="1"/>
    <col min="3318" max="3323" width="15.7109375" style="10"/>
    <col min="3324" max="3324" width="21.28515625" style="10" bestFit="1" customWidth="1"/>
    <col min="3325" max="3325" width="15.140625" style="10" customWidth="1"/>
    <col min="3326" max="3329" width="16.140625" style="10" customWidth="1"/>
    <col min="3330" max="3567" width="15.7109375" style="10"/>
    <col min="3568" max="3568" width="19.140625" style="10" customWidth="1"/>
    <col min="3569" max="3569" width="15.140625" style="10" customWidth="1"/>
    <col min="3570" max="3573" width="16.140625" style="10" customWidth="1"/>
    <col min="3574" max="3579" width="15.7109375" style="10"/>
    <col min="3580" max="3580" width="21.28515625" style="10" bestFit="1" customWidth="1"/>
    <col min="3581" max="3581" width="15.140625" style="10" customWidth="1"/>
    <col min="3582" max="3585" width="16.140625" style="10" customWidth="1"/>
    <col min="3586" max="3823" width="15.7109375" style="10"/>
    <col min="3824" max="3824" width="19.140625" style="10" customWidth="1"/>
    <col min="3825" max="3825" width="15.140625" style="10" customWidth="1"/>
    <col min="3826" max="3829" width="16.140625" style="10" customWidth="1"/>
    <col min="3830" max="3835" width="15.7109375" style="10"/>
    <col min="3836" max="3836" width="21.28515625" style="10" bestFit="1" customWidth="1"/>
    <col min="3837" max="3837" width="15.140625" style="10" customWidth="1"/>
    <col min="3838" max="3841" width="16.140625" style="10" customWidth="1"/>
    <col min="3842" max="4079" width="15.7109375" style="10"/>
    <col min="4080" max="4080" width="19.140625" style="10" customWidth="1"/>
    <col min="4081" max="4081" width="15.140625" style="10" customWidth="1"/>
    <col min="4082" max="4085" width="16.140625" style="10" customWidth="1"/>
    <col min="4086" max="4091" width="15.7109375" style="10"/>
    <col min="4092" max="4092" width="21.28515625" style="10" bestFit="1" customWidth="1"/>
    <col min="4093" max="4093" width="15.140625" style="10" customWidth="1"/>
    <col min="4094" max="4097" width="16.140625" style="10" customWidth="1"/>
    <col min="4098" max="4335" width="15.7109375" style="10"/>
    <col min="4336" max="4336" width="19.140625" style="10" customWidth="1"/>
    <col min="4337" max="4337" width="15.140625" style="10" customWidth="1"/>
    <col min="4338" max="4341" width="16.140625" style="10" customWidth="1"/>
    <col min="4342" max="4347" width="15.7109375" style="10"/>
    <col min="4348" max="4348" width="21.28515625" style="10" bestFit="1" customWidth="1"/>
    <col min="4349" max="4349" width="15.140625" style="10" customWidth="1"/>
    <col min="4350" max="4353" width="16.140625" style="10" customWidth="1"/>
    <col min="4354" max="4591" width="15.7109375" style="10"/>
    <col min="4592" max="4592" width="19.140625" style="10" customWidth="1"/>
    <col min="4593" max="4593" width="15.140625" style="10" customWidth="1"/>
    <col min="4594" max="4597" width="16.140625" style="10" customWidth="1"/>
    <col min="4598" max="4603" width="15.7109375" style="10"/>
    <col min="4604" max="4604" width="21.28515625" style="10" bestFit="1" customWidth="1"/>
    <col min="4605" max="4605" width="15.140625" style="10" customWidth="1"/>
    <col min="4606" max="4609" width="16.140625" style="10" customWidth="1"/>
    <col min="4610" max="4847" width="15.7109375" style="10"/>
    <col min="4848" max="4848" width="19.140625" style="10" customWidth="1"/>
    <col min="4849" max="4849" width="15.140625" style="10" customWidth="1"/>
    <col min="4850" max="4853" width="16.140625" style="10" customWidth="1"/>
    <col min="4854" max="4859" width="15.7109375" style="10"/>
    <col min="4860" max="4860" width="21.28515625" style="10" bestFit="1" customWidth="1"/>
    <col min="4861" max="4861" width="15.140625" style="10" customWidth="1"/>
    <col min="4862" max="4865" width="16.140625" style="10" customWidth="1"/>
    <col min="4866" max="5103" width="15.7109375" style="10"/>
    <col min="5104" max="5104" width="19.140625" style="10" customWidth="1"/>
    <col min="5105" max="5105" width="15.140625" style="10" customWidth="1"/>
    <col min="5106" max="5109" width="16.140625" style="10" customWidth="1"/>
    <col min="5110" max="5115" width="15.7109375" style="10"/>
    <col min="5116" max="5116" width="21.28515625" style="10" bestFit="1" customWidth="1"/>
    <col min="5117" max="5117" width="15.140625" style="10" customWidth="1"/>
    <col min="5118" max="5121" width="16.140625" style="10" customWidth="1"/>
    <col min="5122" max="5359" width="15.7109375" style="10"/>
    <col min="5360" max="5360" width="19.140625" style="10" customWidth="1"/>
    <col min="5361" max="5361" width="15.140625" style="10" customWidth="1"/>
    <col min="5362" max="5365" width="16.140625" style="10" customWidth="1"/>
    <col min="5366" max="5371" width="15.7109375" style="10"/>
    <col min="5372" max="5372" width="21.28515625" style="10" bestFit="1" customWidth="1"/>
    <col min="5373" max="5373" width="15.140625" style="10" customWidth="1"/>
    <col min="5374" max="5377" width="16.140625" style="10" customWidth="1"/>
    <col min="5378" max="5615" width="15.7109375" style="10"/>
    <col min="5616" max="5616" width="19.140625" style="10" customWidth="1"/>
    <col min="5617" max="5617" width="15.140625" style="10" customWidth="1"/>
    <col min="5618" max="5621" width="16.140625" style="10" customWidth="1"/>
    <col min="5622" max="5627" width="15.7109375" style="10"/>
    <col min="5628" max="5628" width="21.28515625" style="10" bestFit="1" customWidth="1"/>
    <col min="5629" max="5629" width="15.140625" style="10" customWidth="1"/>
    <col min="5630" max="5633" width="16.140625" style="10" customWidth="1"/>
    <col min="5634" max="5871" width="15.7109375" style="10"/>
    <col min="5872" max="5872" width="19.140625" style="10" customWidth="1"/>
    <col min="5873" max="5873" width="15.140625" style="10" customWidth="1"/>
    <col min="5874" max="5877" width="16.140625" style="10" customWidth="1"/>
    <col min="5878" max="5883" width="15.7109375" style="10"/>
    <col min="5884" max="5884" width="21.28515625" style="10" bestFit="1" customWidth="1"/>
    <col min="5885" max="5885" width="15.140625" style="10" customWidth="1"/>
    <col min="5886" max="5889" width="16.140625" style="10" customWidth="1"/>
    <col min="5890" max="6127" width="15.7109375" style="10"/>
    <col min="6128" max="6128" width="19.140625" style="10" customWidth="1"/>
    <col min="6129" max="6129" width="15.140625" style="10" customWidth="1"/>
    <col min="6130" max="6133" width="16.140625" style="10" customWidth="1"/>
    <col min="6134" max="6139" width="15.7109375" style="10"/>
    <col min="6140" max="6140" width="21.28515625" style="10" bestFit="1" customWidth="1"/>
    <col min="6141" max="6141" width="15.140625" style="10" customWidth="1"/>
    <col min="6142" max="6145" width="16.140625" style="10" customWidth="1"/>
    <col min="6146" max="6383" width="15.7109375" style="10"/>
    <col min="6384" max="6384" width="19.140625" style="10" customWidth="1"/>
    <col min="6385" max="6385" width="15.140625" style="10" customWidth="1"/>
    <col min="6386" max="6389" width="16.140625" style="10" customWidth="1"/>
    <col min="6390" max="6395" width="15.7109375" style="10"/>
    <col min="6396" max="6396" width="21.28515625" style="10" bestFit="1" customWidth="1"/>
    <col min="6397" max="6397" width="15.140625" style="10" customWidth="1"/>
    <col min="6398" max="6401" width="16.140625" style="10" customWidth="1"/>
    <col min="6402" max="6639" width="15.7109375" style="10"/>
    <col min="6640" max="6640" width="19.140625" style="10" customWidth="1"/>
    <col min="6641" max="6641" width="15.140625" style="10" customWidth="1"/>
    <col min="6642" max="6645" width="16.140625" style="10" customWidth="1"/>
    <col min="6646" max="6651" width="15.7109375" style="10"/>
    <col min="6652" max="6652" width="21.28515625" style="10" bestFit="1" customWidth="1"/>
    <col min="6653" max="6653" width="15.140625" style="10" customWidth="1"/>
    <col min="6654" max="6657" width="16.140625" style="10" customWidth="1"/>
    <col min="6658" max="6895" width="15.7109375" style="10"/>
    <col min="6896" max="6896" width="19.140625" style="10" customWidth="1"/>
    <col min="6897" max="6897" width="15.140625" style="10" customWidth="1"/>
    <col min="6898" max="6901" width="16.140625" style="10" customWidth="1"/>
    <col min="6902" max="6907" width="15.7109375" style="10"/>
    <col min="6908" max="6908" width="21.28515625" style="10" bestFit="1" customWidth="1"/>
    <col min="6909" max="6909" width="15.140625" style="10" customWidth="1"/>
    <col min="6910" max="6913" width="16.140625" style="10" customWidth="1"/>
    <col min="6914" max="7151" width="15.7109375" style="10"/>
    <col min="7152" max="7152" width="19.140625" style="10" customWidth="1"/>
    <col min="7153" max="7153" width="15.140625" style="10" customWidth="1"/>
    <col min="7154" max="7157" width="16.140625" style="10" customWidth="1"/>
    <col min="7158" max="7163" width="15.7109375" style="10"/>
    <col min="7164" max="7164" width="21.28515625" style="10" bestFit="1" customWidth="1"/>
    <col min="7165" max="7165" width="15.140625" style="10" customWidth="1"/>
    <col min="7166" max="7169" width="16.140625" style="10" customWidth="1"/>
    <col min="7170" max="7407" width="15.7109375" style="10"/>
    <col min="7408" max="7408" width="19.140625" style="10" customWidth="1"/>
    <col min="7409" max="7409" width="15.140625" style="10" customWidth="1"/>
    <col min="7410" max="7413" width="16.140625" style="10" customWidth="1"/>
    <col min="7414" max="7419" width="15.7109375" style="10"/>
    <col min="7420" max="7420" width="21.28515625" style="10" bestFit="1" customWidth="1"/>
    <col min="7421" max="7421" width="15.140625" style="10" customWidth="1"/>
    <col min="7422" max="7425" width="16.140625" style="10" customWidth="1"/>
    <col min="7426" max="7663" width="15.7109375" style="10"/>
    <col min="7664" max="7664" width="19.140625" style="10" customWidth="1"/>
    <col min="7665" max="7665" width="15.140625" style="10" customWidth="1"/>
    <col min="7666" max="7669" width="16.140625" style="10" customWidth="1"/>
    <col min="7670" max="7675" width="15.7109375" style="10"/>
    <col min="7676" max="7676" width="21.28515625" style="10" bestFit="1" customWidth="1"/>
    <col min="7677" max="7677" width="15.140625" style="10" customWidth="1"/>
    <col min="7678" max="7681" width="16.140625" style="10" customWidth="1"/>
    <col min="7682" max="7919" width="15.7109375" style="10"/>
    <col min="7920" max="7920" width="19.140625" style="10" customWidth="1"/>
    <col min="7921" max="7921" width="15.140625" style="10" customWidth="1"/>
    <col min="7922" max="7925" width="16.140625" style="10" customWidth="1"/>
    <col min="7926" max="7931" width="15.7109375" style="10"/>
    <col min="7932" max="7932" width="21.28515625" style="10" bestFit="1" customWidth="1"/>
    <col min="7933" max="7933" width="15.140625" style="10" customWidth="1"/>
    <col min="7934" max="7937" width="16.140625" style="10" customWidth="1"/>
    <col min="7938" max="8175" width="15.7109375" style="10"/>
    <col min="8176" max="8176" width="19.140625" style="10" customWidth="1"/>
    <col min="8177" max="8177" width="15.140625" style="10" customWidth="1"/>
    <col min="8178" max="8181" width="16.140625" style="10" customWidth="1"/>
    <col min="8182" max="8187" width="15.7109375" style="10"/>
    <col min="8188" max="8188" width="21.28515625" style="10" bestFit="1" customWidth="1"/>
    <col min="8189" max="8189" width="15.140625" style="10" customWidth="1"/>
    <col min="8190" max="8193" width="16.140625" style="10" customWidth="1"/>
    <col min="8194" max="8431" width="15.7109375" style="10"/>
    <col min="8432" max="8432" width="19.140625" style="10" customWidth="1"/>
    <col min="8433" max="8433" width="15.140625" style="10" customWidth="1"/>
    <col min="8434" max="8437" width="16.140625" style="10" customWidth="1"/>
    <col min="8438" max="8443" width="15.7109375" style="10"/>
    <col min="8444" max="8444" width="21.28515625" style="10" bestFit="1" customWidth="1"/>
    <col min="8445" max="8445" width="15.140625" style="10" customWidth="1"/>
    <col min="8446" max="8449" width="16.140625" style="10" customWidth="1"/>
    <col min="8450" max="8687" width="15.7109375" style="10"/>
    <col min="8688" max="8688" width="19.140625" style="10" customWidth="1"/>
    <col min="8689" max="8689" width="15.140625" style="10" customWidth="1"/>
    <col min="8690" max="8693" width="16.140625" style="10" customWidth="1"/>
    <col min="8694" max="8699" width="15.7109375" style="10"/>
    <col min="8700" max="8700" width="21.28515625" style="10" bestFit="1" customWidth="1"/>
    <col min="8701" max="8701" width="15.140625" style="10" customWidth="1"/>
    <col min="8702" max="8705" width="16.140625" style="10" customWidth="1"/>
    <col min="8706" max="8943" width="15.7109375" style="10"/>
    <col min="8944" max="8944" width="19.140625" style="10" customWidth="1"/>
    <col min="8945" max="8945" width="15.140625" style="10" customWidth="1"/>
    <col min="8946" max="8949" width="16.140625" style="10" customWidth="1"/>
    <col min="8950" max="8955" width="15.7109375" style="10"/>
    <col min="8956" max="8956" width="21.28515625" style="10" bestFit="1" customWidth="1"/>
    <col min="8957" max="8957" width="15.140625" style="10" customWidth="1"/>
    <col min="8958" max="8961" width="16.140625" style="10" customWidth="1"/>
    <col min="8962" max="9199" width="15.7109375" style="10"/>
    <col min="9200" max="9200" width="19.140625" style="10" customWidth="1"/>
    <col min="9201" max="9201" width="15.140625" style="10" customWidth="1"/>
    <col min="9202" max="9205" width="16.140625" style="10" customWidth="1"/>
    <col min="9206" max="9211" width="15.7109375" style="10"/>
    <col min="9212" max="9212" width="21.28515625" style="10" bestFit="1" customWidth="1"/>
    <col min="9213" max="9213" width="15.140625" style="10" customWidth="1"/>
    <col min="9214" max="9217" width="16.140625" style="10" customWidth="1"/>
    <col min="9218" max="9455" width="15.7109375" style="10"/>
    <col min="9456" max="9456" width="19.140625" style="10" customWidth="1"/>
    <col min="9457" max="9457" width="15.140625" style="10" customWidth="1"/>
    <col min="9458" max="9461" width="16.140625" style="10" customWidth="1"/>
    <col min="9462" max="9467" width="15.7109375" style="10"/>
    <col min="9468" max="9468" width="21.28515625" style="10" bestFit="1" customWidth="1"/>
    <col min="9469" max="9469" width="15.140625" style="10" customWidth="1"/>
    <col min="9470" max="9473" width="16.140625" style="10" customWidth="1"/>
    <col min="9474" max="9711" width="15.7109375" style="10"/>
    <col min="9712" max="9712" width="19.140625" style="10" customWidth="1"/>
    <col min="9713" max="9713" width="15.140625" style="10" customWidth="1"/>
    <col min="9714" max="9717" width="16.140625" style="10" customWidth="1"/>
    <col min="9718" max="9723" width="15.7109375" style="10"/>
    <col min="9724" max="9724" width="21.28515625" style="10" bestFit="1" customWidth="1"/>
    <col min="9725" max="9725" width="15.140625" style="10" customWidth="1"/>
    <col min="9726" max="9729" width="16.140625" style="10" customWidth="1"/>
    <col min="9730" max="9967" width="15.7109375" style="10"/>
    <col min="9968" max="9968" width="19.140625" style="10" customWidth="1"/>
    <col min="9969" max="9969" width="15.140625" style="10" customWidth="1"/>
    <col min="9970" max="9973" width="16.140625" style="10" customWidth="1"/>
    <col min="9974" max="9979" width="15.7109375" style="10"/>
    <col min="9980" max="9980" width="21.28515625" style="10" bestFit="1" customWidth="1"/>
    <col min="9981" max="9981" width="15.140625" style="10" customWidth="1"/>
    <col min="9982" max="9985" width="16.140625" style="10" customWidth="1"/>
    <col min="9986" max="10223" width="15.7109375" style="10"/>
    <col min="10224" max="10224" width="19.140625" style="10" customWidth="1"/>
    <col min="10225" max="10225" width="15.140625" style="10" customWidth="1"/>
    <col min="10226" max="10229" width="16.140625" style="10" customWidth="1"/>
    <col min="10230" max="10235" width="15.7109375" style="10"/>
    <col min="10236" max="10236" width="21.28515625" style="10" bestFit="1" customWidth="1"/>
    <col min="10237" max="10237" width="15.140625" style="10" customWidth="1"/>
    <col min="10238" max="10241" width="16.140625" style="10" customWidth="1"/>
    <col min="10242" max="10479" width="15.7109375" style="10"/>
    <col min="10480" max="10480" width="19.140625" style="10" customWidth="1"/>
    <col min="10481" max="10481" width="15.140625" style="10" customWidth="1"/>
    <col min="10482" max="10485" width="16.140625" style="10" customWidth="1"/>
    <col min="10486" max="10491" width="15.7109375" style="10"/>
    <col min="10492" max="10492" width="21.28515625" style="10" bestFit="1" customWidth="1"/>
    <col min="10493" max="10493" width="15.140625" style="10" customWidth="1"/>
    <col min="10494" max="10497" width="16.140625" style="10" customWidth="1"/>
    <col min="10498" max="10735" width="15.7109375" style="10"/>
    <col min="10736" max="10736" width="19.140625" style="10" customWidth="1"/>
    <col min="10737" max="10737" width="15.140625" style="10" customWidth="1"/>
    <col min="10738" max="10741" width="16.140625" style="10" customWidth="1"/>
    <col min="10742" max="10747" width="15.7109375" style="10"/>
    <col min="10748" max="10748" width="21.28515625" style="10" bestFit="1" customWidth="1"/>
    <col min="10749" max="10749" width="15.140625" style="10" customWidth="1"/>
    <col min="10750" max="10753" width="16.140625" style="10" customWidth="1"/>
    <col min="10754" max="10991" width="15.7109375" style="10"/>
    <col min="10992" max="10992" width="19.140625" style="10" customWidth="1"/>
    <col min="10993" max="10993" width="15.140625" style="10" customWidth="1"/>
    <col min="10994" max="10997" width="16.140625" style="10" customWidth="1"/>
    <col min="10998" max="11003" width="15.7109375" style="10"/>
    <col min="11004" max="11004" width="21.28515625" style="10" bestFit="1" customWidth="1"/>
    <col min="11005" max="11005" width="15.140625" style="10" customWidth="1"/>
    <col min="11006" max="11009" width="16.140625" style="10" customWidth="1"/>
    <col min="11010" max="11247" width="15.7109375" style="10"/>
    <col min="11248" max="11248" width="19.140625" style="10" customWidth="1"/>
    <col min="11249" max="11249" width="15.140625" style="10" customWidth="1"/>
    <col min="11250" max="11253" width="16.140625" style="10" customWidth="1"/>
    <col min="11254" max="11259" width="15.7109375" style="10"/>
    <col min="11260" max="11260" width="21.28515625" style="10" bestFit="1" customWidth="1"/>
    <col min="11261" max="11261" width="15.140625" style="10" customWidth="1"/>
    <col min="11262" max="11265" width="16.140625" style="10" customWidth="1"/>
    <col min="11266" max="11503" width="15.7109375" style="10"/>
    <col min="11504" max="11504" width="19.140625" style="10" customWidth="1"/>
    <col min="11505" max="11505" width="15.140625" style="10" customWidth="1"/>
    <col min="11506" max="11509" width="16.140625" style="10" customWidth="1"/>
    <col min="11510" max="11515" width="15.7109375" style="10"/>
    <col min="11516" max="11516" width="21.28515625" style="10" bestFit="1" customWidth="1"/>
    <col min="11517" max="11517" width="15.140625" style="10" customWidth="1"/>
    <col min="11518" max="11521" width="16.140625" style="10" customWidth="1"/>
    <col min="11522" max="11759" width="15.7109375" style="10"/>
    <col min="11760" max="11760" width="19.140625" style="10" customWidth="1"/>
    <col min="11761" max="11761" width="15.140625" style="10" customWidth="1"/>
    <col min="11762" max="11765" width="16.140625" style="10" customWidth="1"/>
    <col min="11766" max="11771" width="15.7109375" style="10"/>
    <col min="11772" max="11772" width="21.28515625" style="10" bestFit="1" customWidth="1"/>
    <col min="11773" max="11773" width="15.140625" style="10" customWidth="1"/>
    <col min="11774" max="11777" width="16.140625" style="10" customWidth="1"/>
    <col min="11778" max="12015" width="15.7109375" style="10"/>
    <col min="12016" max="12016" width="19.140625" style="10" customWidth="1"/>
    <col min="12017" max="12017" width="15.140625" style="10" customWidth="1"/>
    <col min="12018" max="12021" width="16.140625" style="10" customWidth="1"/>
    <col min="12022" max="12027" width="15.7109375" style="10"/>
    <col min="12028" max="12028" width="21.28515625" style="10" bestFit="1" customWidth="1"/>
    <col min="12029" max="12029" width="15.140625" style="10" customWidth="1"/>
    <col min="12030" max="12033" width="16.140625" style="10" customWidth="1"/>
    <col min="12034" max="12271" width="15.7109375" style="10"/>
    <col min="12272" max="12272" width="19.140625" style="10" customWidth="1"/>
    <col min="12273" max="12273" width="15.140625" style="10" customWidth="1"/>
    <col min="12274" max="12277" width="16.140625" style="10" customWidth="1"/>
    <col min="12278" max="12283" width="15.7109375" style="10"/>
    <col min="12284" max="12284" width="21.28515625" style="10" bestFit="1" customWidth="1"/>
    <col min="12285" max="12285" width="15.140625" style="10" customWidth="1"/>
    <col min="12286" max="12289" width="16.140625" style="10" customWidth="1"/>
    <col min="12290" max="12527" width="15.7109375" style="10"/>
    <col min="12528" max="12528" width="19.140625" style="10" customWidth="1"/>
    <col min="12529" max="12529" width="15.140625" style="10" customWidth="1"/>
    <col min="12530" max="12533" width="16.140625" style="10" customWidth="1"/>
    <col min="12534" max="12539" width="15.7109375" style="10"/>
    <col min="12540" max="12540" width="21.28515625" style="10" bestFit="1" customWidth="1"/>
    <col min="12541" max="12541" width="15.140625" style="10" customWidth="1"/>
    <col min="12542" max="12545" width="16.140625" style="10" customWidth="1"/>
    <col min="12546" max="12783" width="15.7109375" style="10"/>
    <col min="12784" max="12784" width="19.140625" style="10" customWidth="1"/>
    <col min="12785" max="12785" width="15.140625" style="10" customWidth="1"/>
    <col min="12786" max="12789" width="16.140625" style="10" customWidth="1"/>
    <col min="12790" max="12795" width="15.7109375" style="10"/>
    <col min="12796" max="12796" width="21.28515625" style="10" bestFit="1" customWidth="1"/>
    <col min="12797" max="12797" width="15.140625" style="10" customWidth="1"/>
    <col min="12798" max="12801" width="16.140625" style="10" customWidth="1"/>
    <col min="12802" max="13039" width="15.7109375" style="10"/>
    <col min="13040" max="13040" width="19.140625" style="10" customWidth="1"/>
    <col min="13041" max="13041" width="15.140625" style="10" customWidth="1"/>
    <col min="13042" max="13045" width="16.140625" style="10" customWidth="1"/>
    <col min="13046" max="13051" width="15.7109375" style="10"/>
    <col min="13052" max="13052" width="21.28515625" style="10" bestFit="1" customWidth="1"/>
    <col min="13053" max="13053" width="15.140625" style="10" customWidth="1"/>
    <col min="13054" max="13057" width="16.140625" style="10" customWidth="1"/>
    <col min="13058" max="13295" width="15.7109375" style="10"/>
    <col min="13296" max="13296" width="19.140625" style="10" customWidth="1"/>
    <col min="13297" max="13297" width="15.140625" style="10" customWidth="1"/>
    <col min="13298" max="13301" width="16.140625" style="10" customWidth="1"/>
    <col min="13302" max="13307" width="15.7109375" style="10"/>
    <col min="13308" max="13308" width="21.28515625" style="10" bestFit="1" customWidth="1"/>
    <col min="13309" max="13309" width="15.140625" style="10" customWidth="1"/>
    <col min="13310" max="13313" width="16.140625" style="10" customWidth="1"/>
    <col min="13314" max="13551" width="15.7109375" style="10"/>
    <col min="13552" max="13552" width="19.140625" style="10" customWidth="1"/>
    <col min="13553" max="13553" width="15.140625" style="10" customWidth="1"/>
    <col min="13554" max="13557" width="16.140625" style="10" customWidth="1"/>
    <col min="13558" max="13563" width="15.7109375" style="10"/>
    <col min="13564" max="13564" width="21.28515625" style="10" bestFit="1" customWidth="1"/>
    <col min="13565" max="13565" width="15.140625" style="10" customWidth="1"/>
    <col min="13566" max="13569" width="16.140625" style="10" customWidth="1"/>
    <col min="13570" max="13807" width="15.7109375" style="10"/>
    <col min="13808" max="13808" width="19.140625" style="10" customWidth="1"/>
    <col min="13809" max="13809" width="15.140625" style="10" customWidth="1"/>
    <col min="13810" max="13813" width="16.140625" style="10" customWidth="1"/>
    <col min="13814" max="13819" width="15.7109375" style="10"/>
    <col min="13820" max="13820" width="21.28515625" style="10" bestFit="1" customWidth="1"/>
    <col min="13821" max="13821" width="15.140625" style="10" customWidth="1"/>
    <col min="13822" max="13825" width="16.140625" style="10" customWidth="1"/>
    <col min="13826" max="14063" width="15.7109375" style="10"/>
    <col min="14064" max="14064" width="19.140625" style="10" customWidth="1"/>
    <col min="14065" max="14065" width="15.140625" style="10" customWidth="1"/>
    <col min="14066" max="14069" width="16.140625" style="10" customWidth="1"/>
    <col min="14070" max="14075" width="15.7109375" style="10"/>
    <col min="14076" max="14076" width="21.28515625" style="10" bestFit="1" customWidth="1"/>
    <col min="14077" max="14077" width="15.140625" style="10" customWidth="1"/>
    <col min="14078" max="14081" width="16.140625" style="10" customWidth="1"/>
    <col min="14082" max="14319" width="15.7109375" style="10"/>
    <col min="14320" max="14320" width="19.140625" style="10" customWidth="1"/>
    <col min="14321" max="14321" width="15.140625" style="10" customWidth="1"/>
    <col min="14322" max="14325" width="16.140625" style="10" customWidth="1"/>
    <col min="14326" max="14331" width="15.7109375" style="10"/>
    <col min="14332" max="14332" width="21.28515625" style="10" bestFit="1" customWidth="1"/>
    <col min="14333" max="14333" width="15.140625" style="10" customWidth="1"/>
    <col min="14334" max="14337" width="16.140625" style="10" customWidth="1"/>
    <col min="14338" max="14575" width="15.7109375" style="10"/>
    <col min="14576" max="14576" width="19.140625" style="10" customWidth="1"/>
    <col min="14577" max="14577" width="15.140625" style="10" customWidth="1"/>
    <col min="14578" max="14581" width="16.140625" style="10" customWidth="1"/>
    <col min="14582" max="14587" width="15.7109375" style="10"/>
    <col min="14588" max="14588" width="21.28515625" style="10" bestFit="1" customWidth="1"/>
    <col min="14589" max="14589" width="15.140625" style="10" customWidth="1"/>
    <col min="14590" max="14593" width="16.140625" style="10" customWidth="1"/>
    <col min="14594" max="14831" width="15.7109375" style="10"/>
    <col min="14832" max="14832" width="19.140625" style="10" customWidth="1"/>
    <col min="14833" max="14833" width="15.140625" style="10" customWidth="1"/>
    <col min="14834" max="14837" width="16.140625" style="10" customWidth="1"/>
    <col min="14838" max="14843" width="15.7109375" style="10"/>
    <col min="14844" max="14844" width="21.28515625" style="10" bestFit="1" customWidth="1"/>
    <col min="14845" max="14845" width="15.140625" style="10" customWidth="1"/>
    <col min="14846" max="14849" width="16.140625" style="10" customWidth="1"/>
    <col min="14850" max="15087" width="15.7109375" style="10"/>
    <col min="15088" max="15088" width="19.140625" style="10" customWidth="1"/>
    <col min="15089" max="15089" width="15.140625" style="10" customWidth="1"/>
    <col min="15090" max="15093" width="16.140625" style="10" customWidth="1"/>
    <col min="15094" max="15099" width="15.7109375" style="10"/>
    <col min="15100" max="15100" width="21.28515625" style="10" bestFit="1" customWidth="1"/>
    <col min="15101" max="15101" width="15.140625" style="10" customWidth="1"/>
    <col min="15102" max="15105" width="16.140625" style="10" customWidth="1"/>
    <col min="15106" max="15343" width="15.7109375" style="10"/>
    <col min="15344" max="15344" width="19.140625" style="10" customWidth="1"/>
    <col min="15345" max="15345" width="15.140625" style="10" customWidth="1"/>
    <col min="15346" max="15349" width="16.140625" style="10" customWidth="1"/>
    <col min="15350" max="15355" width="15.7109375" style="10"/>
    <col min="15356" max="15356" width="21.28515625" style="10" bestFit="1" customWidth="1"/>
    <col min="15357" max="15357" width="15.140625" style="10" customWidth="1"/>
    <col min="15358" max="15361" width="16.140625" style="10" customWidth="1"/>
    <col min="15362" max="15599" width="15.7109375" style="10"/>
    <col min="15600" max="15600" width="19.140625" style="10" customWidth="1"/>
    <col min="15601" max="15601" width="15.140625" style="10" customWidth="1"/>
    <col min="15602" max="15605" width="16.140625" style="10" customWidth="1"/>
    <col min="15606" max="15611" width="15.7109375" style="10"/>
    <col min="15612" max="15612" width="21.28515625" style="10" bestFit="1" customWidth="1"/>
    <col min="15613" max="15613" width="15.140625" style="10" customWidth="1"/>
    <col min="15614" max="15617" width="16.140625" style="10" customWidth="1"/>
    <col min="15618" max="15855" width="15.7109375" style="10"/>
    <col min="15856" max="15856" width="19.140625" style="10" customWidth="1"/>
    <col min="15857" max="15857" width="15.140625" style="10" customWidth="1"/>
    <col min="15858" max="15861" width="16.140625" style="10" customWidth="1"/>
    <col min="15862" max="15867" width="15.7109375" style="10"/>
    <col min="15868" max="15868" width="21.28515625" style="10" bestFit="1" customWidth="1"/>
    <col min="15869" max="15869" width="15.140625" style="10" customWidth="1"/>
    <col min="15870" max="15873" width="16.140625" style="10" customWidth="1"/>
    <col min="15874" max="16111" width="15.7109375" style="10"/>
    <col min="16112" max="16112" width="19.140625" style="10" customWidth="1"/>
    <col min="16113" max="16113" width="15.140625" style="10" customWidth="1"/>
    <col min="16114" max="16117" width="16.140625" style="10" customWidth="1"/>
    <col min="16118" max="16123" width="15.7109375" style="10"/>
    <col min="16124" max="16124" width="21.28515625" style="10" bestFit="1" customWidth="1"/>
    <col min="16125" max="16125" width="15.140625" style="10" customWidth="1"/>
    <col min="16126" max="16129" width="16.140625" style="10" customWidth="1"/>
    <col min="16130" max="16367" width="15.7109375" style="10"/>
    <col min="16368" max="16368" width="19.140625" style="10" customWidth="1"/>
    <col min="16369" max="16369" width="15.140625" style="10" customWidth="1"/>
    <col min="16370" max="16373" width="16.140625" style="10" customWidth="1"/>
    <col min="16374" max="16384" width="15.7109375" style="10"/>
  </cols>
  <sheetData>
    <row r="1" spans="1:12" ht="33.75" customHeight="1" thickBot="1">
      <c r="A1" s="874" t="s">
        <v>443</v>
      </c>
      <c r="B1" s="874"/>
      <c r="C1" s="874"/>
      <c r="D1" s="874"/>
      <c r="E1" s="125"/>
      <c r="F1" s="125"/>
    </row>
    <row r="2" spans="1:12" ht="42.75" customHeight="1" thickBot="1">
      <c r="A2" s="53" t="s">
        <v>68</v>
      </c>
      <c r="B2" s="74" t="s">
        <v>190</v>
      </c>
      <c r="C2" s="74" t="s">
        <v>191</v>
      </c>
      <c r="D2" s="74" t="s">
        <v>444</v>
      </c>
    </row>
    <row r="3" spans="1:12" ht="21" customHeight="1">
      <c r="A3" s="2">
        <v>1400</v>
      </c>
      <c r="B3" s="153">
        <v>883985</v>
      </c>
      <c r="C3" s="153">
        <v>8566043</v>
      </c>
      <c r="D3" s="153">
        <v>7004434</v>
      </c>
    </row>
    <row r="4" spans="1:12" ht="21" customHeight="1">
      <c r="A4" s="2">
        <v>1401</v>
      </c>
      <c r="B4" s="153">
        <v>875765</v>
      </c>
      <c r="C4" s="153">
        <v>8630367</v>
      </c>
      <c r="D4" s="153">
        <v>7003287</v>
      </c>
      <c r="E4" s="172"/>
      <c r="F4" s="172"/>
      <c r="G4" s="172"/>
      <c r="H4" s="172"/>
    </row>
    <row r="5" spans="1:12" ht="21" customHeight="1" thickBot="1">
      <c r="A5" s="2">
        <v>1402</v>
      </c>
      <c r="B5" s="153">
        <f>SUM(B6:B38)</f>
        <v>869412</v>
      </c>
      <c r="C5" s="153">
        <f t="shared" ref="C5" si="0">SUM(C6:C38)</f>
        <v>8704405</v>
      </c>
      <c r="D5" s="153">
        <f>SUM(D6:D38)</f>
        <v>7077459</v>
      </c>
      <c r="E5" s="172"/>
      <c r="F5" s="172"/>
      <c r="G5" s="172"/>
      <c r="H5" s="172"/>
    </row>
    <row r="6" spans="1:12" ht="21" customHeight="1" thickBot="1">
      <c r="A6" s="5" t="s">
        <v>41</v>
      </c>
      <c r="B6" s="765">
        <v>35700</v>
      </c>
      <c r="C6" s="540">
        <v>354009</v>
      </c>
      <c r="D6" s="732">
        <v>294438</v>
      </c>
      <c r="E6" s="172"/>
      <c r="F6" s="172"/>
      <c r="G6" s="172"/>
      <c r="H6" s="172"/>
      <c r="L6" s="143"/>
    </row>
    <row r="7" spans="1:12" ht="21" customHeight="1" thickBot="1">
      <c r="A7" s="6" t="s">
        <v>42</v>
      </c>
      <c r="B7" s="765">
        <v>24387</v>
      </c>
      <c r="C7" s="707">
        <v>177172</v>
      </c>
      <c r="D7" s="131">
        <v>125377</v>
      </c>
      <c r="E7" s="172"/>
      <c r="F7" s="172"/>
      <c r="G7" s="172"/>
      <c r="H7" s="172"/>
      <c r="L7" s="143"/>
    </row>
    <row r="8" spans="1:12" ht="21" customHeight="1" thickBot="1">
      <c r="A8" s="6" t="s">
        <v>43</v>
      </c>
      <c r="B8" s="765">
        <v>14768</v>
      </c>
      <c r="C8" s="707">
        <v>89242</v>
      </c>
      <c r="D8" s="131">
        <v>58748</v>
      </c>
      <c r="E8" s="172"/>
      <c r="F8" s="172"/>
      <c r="G8" s="172"/>
      <c r="H8" s="172"/>
      <c r="L8" s="143"/>
    </row>
    <row r="9" spans="1:12" ht="21" customHeight="1" thickBot="1">
      <c r="A9" s="6" t="s">
        <v>0</v>
      </c>
      <c r="B9" s="765">
        <v>70455</v>
      </c>
      <c r="C9" s="707">
        <v>654631</v>
      </c>
      <c r="D9" s="131">
        <v>556652</v>
      </c>
      <c r="E9" s="172"/>
      <c r="F9" s="172"/>
      <c r="G9" s="172"/>
      <c r="H9" s="172"/>
      <c r="L9" s="143"/>
    </row>
    <row r="10" spans="1:12" ht="21" customHeight="1" thickBot="1">
      <c r="A10" s="6" t="s">
        <v>33</v>
      </c>
      <c r="B10" s="765">
        <v>21775</v>
      </c>
      <c r="C10" s="707">
        <v>291193</v>
      </c>
      <c r="D10" s="131">
        <v>252359</v>
      </c>
      <c r="E10" s="172"/>
      <c r="F10" s="172"/>
      <c r="G10" s="172"/>
      <c r="H10" s="172"/>
      <c r="L10" s="143"/>
    </row>
    <row r="11" spans="1:12" ht="21" customHeight="1" thickBot="1">
      <c r="A11" s="6" t="s">
        <v>44</v>
      </c>
      <c r="B11" s="765">
        <v>5018</v>
      </c>
      <c r="C11" s="707">
        <v>51819</v>
      </c>
      <c r="D11" s="131">
        <v>35581</v>
      </c>
      <c r="E11" s="172"/>
      <c r="F11" s="172"/>
      <c r="G11" s="172"/>
      <c r="H11" s="172"/>
      <c r="L11" s="143"/>
    </row>
    <row r="12" spans="1:12" ht="21" customHeight="1" thickBot="1">
      <c r="A12" s="6" t="s">
        <v>1</v>
      </c>
      <c r="B12" s="765">
        <v>12520</v>
      </c>
      <c r="C12" s="707">
        <v>192739</v>
      </c>
      <c r="D12" s="131">
        <v>159244</v>
      </c>
      <c r="E12" s="172"/>
      <c r="F12" s="172"/>
      <c r="G12" s="172"/>
      <c r="H12" s="172"/>
      <c r="L12" s="143"/>
    </row>
    <row r="13" spans="1:12" ht="21" customHeight="1" thickBot="1">
      <c r="A13" s="6" t="s">
        <v>45</v>
      </c>
      <c r="B13" s="765">
        <v>6988</v>
      </c>
      <c r="C13" s="707">
        <v>64410</v>
      </c>
      <c r="D13" s="131">
        <v>43411</v>
      </c>
      <c r="E13" s="172"/>
      <c r="F13" s="172"/>
      <c r="G13" s="172"/>
      <c r="H13" s="172"/>
      <c r="L13" s="143"/>
    </row>
    <row r="14" spans="1:12" ht="21" customHeight="1" thickBot="1">
      <c r="A14" s="6" t="s">
        <v>46</v>
      </c>
      <c r="B14" s="765">
        <v>7064</v>
      </c>
      <c r="C14" s="707">
        <v>69876</v>
      </c>
      <c r="D14" s="131">
        <v>51386</v>
      </c>
      <c r="E14" s="172"/>
      <c r="F14" s="172"/>
      <c r="G14" s="172"/>
      <c r="H14" s="172"/>
      <c r="L14" s="143"/>
    </row>
    <row r="15" spans="1:12" ht="21" customHeight="1" thickBot="1">
      <c r="A15" s="6" t="s">
        <v>47</v>
      </c>
      <c r="B15" s="765">
        <v>59501</v>
      </c>
      <c r="C15" s="707">
        <v>606431</v>
      </c>
      <c r="D15" s="131">
        <v>498187</v>
      </c>
      <c r="E15" s="172"/>
      <c r="F15" s="172"/>
      <c r="G15" s="172"/>
      <c r="H15" s="172"/>
      <c r="L15" s="143"/>
    </row>
    <row r="16" spans="1:12" ht="21" customHeight="1" thickBot="1">
      <c r="A16" s="6" t="s">
        <v>28</v>
      </c>
      <c r="B16" s="765">
        <v>5676</v>
      </c>
      <c r="C16" s="707">
        <v>50582</v>
      </c>
      <c r="D16" s="131">
        <v>34724</v>
      </c>
      <c r="E16" s="172"/>
      <c r="F16" s="172"/>
      <c r="G16" s="172"/>
      <c r="H16" s="172"/>
      <c r="L16" s="143"/>
    </row>
    <row r="17" spans="1:12" ht="21" customHeight="1" thickBot="1">
      <c r="A17" s="6" t="s">
        <v>2</v>
      </c>
      <c r="B17" s="765">
        <v>47980</v>
      </c>
      <c r="C17" s="707">
        <v>489842</v>
      </c>
      <c r="D17" s="131">
        <v>384167</v>
      </c>
      <c r="E17" s="172"/>
      <c r="F17" s="172"/>
      <c r="G17" s="172"/>
      <c r="H17" s="172"/>
      <c r="L17" s="143"/>
    </row>
    <row r="18" spans="1:12" ht="21" customHeight="1" thickBot="1">
      <c r="A18" s="6" t="s">
        <v>3</v>
      </c>
      <c r="B18" s="765">
        <v>9150</v>
      </c>
      <c r="C18" s="707">
        <v>108244</v>
      </c>
      <c r="D18" s="131">
        <v>85696</v>
      </c>
      <c r="E18" s="172"/>
      <c r="F18" s="172"/>
      <c r="G18" s="172"/>
      <c r="H18" s="172"/>
      <c r="L18" s="143"/>
    </row>
    <row r="19" spans="1:12" ht="21" customHeight="1" thickBot="1">
      <c r="A19" s="6" t="s">
        <v>4</v>
      </c>
      <c r="B19" s="765">
        <v>10132</v>
      </c>
      <c r="C19" s="707">
        <v>102786</v>
      </c>
      <c r="D19" s="131">
        <v>79287</v>
      </c>
      <c r="E19" s="172"/>
      <c r="F19" s="172"/>
      <c r="G19" s="172"/>
      <c r="H19" s="172"/>
      <c r="L19" s="143"/>
    </row>
    <row r="20" spans="1:12" ht="21" customHeight="1" thickBot="1">
      <c r="A20" s="6" t="s">
        <v>48</v>
      </c>
      <c r="B20" s="765">
        <v>12133</v>
      </c>
      <c r="C20" s="707">
        <v>145719</v>
      </c>
      <c r="D20" s="131">
        <v>95602</v>
      </c>
      <c r="E20" s="172"/>
      <c r="F20" s="172"/>
      <c r="G20" s="172"/>
      <c r="H20" s="172"/>
      <c r="L20" s="143"/>
    </row>
    <row r="21" spans="1:12" ht="21" customHeight="1" thickBot="1">
      <c r="A21" s="6" t="s">
        <v>49</v>
      </c>
      <c r="B21" s="765">
        <v>76658</v>
      </c>
      <c r="C21" s="707">
        <v>906152</v>
      </c>
      <c r="D21" s="131">
        <v>805824</v>
      </c>
      <c r="E21" s="172"/>
      <c r="F21" s="172"/>
      <c r="G21" s="172"/>
      <c r="H21" s="172"/>
      <c r="L21" s="143"/>
    </row>
    <row r="22" spans="1:12" ht="21" customHeight="1" thickBot="1">
      <c r="A22" s="6" t="s">
        <v>50</v>
      </c>
      <c r="B22" s="765">
        <v>37906</v>
      </c>
      <c r="C22" s="707">
        <v>456919</v>
      </c>
      <c r="D22" s="131">
        <v>418402</v>
      </c>
      <c r="E22" s="172"/>
      <c r="F22" s="172"/>
      <c r="G22" s="172"/>
      <c r="H22" s="172"/>
      <c r="L22" s="143"/>
    </row>
    <row r="23" spans="1:12" ht="21" customHeight="1" thickBot="1">
      <c r="A23" s="6" t="s">
        <v>51</v>
      </c>
      <c r="B23" s="765">
        <v>63955</v>
      </c>
      <c r="C23" s="707">
        <v>1028366</v>
      </c>
      <c r="D23" s="131">
        <v>893078</v>
      </c>
      <c r="E23" s="172"/>
      <c r="F23" s="172"/>
      <c r="G23" s="172"/>
      <c r="H23" s="172"/>
      <c r="L23" s="143"/>
    </row>
    <row r="24" spans="1:12" ht="21" customHeight="1" thickBot="1">
      <c r="A24" s="6" t="s">
        <v>5</v>
      </c>
      <c r="B24" s="765">
        <v>55225</v>
      </c>
      <c r="C24" s="707">
        <v>430676</v>
      </c>
      <c r="D24" s="131">
        <v>335883</v>
      </c>
      <c r="E24" s="172"/>
      <c r="F24" s="172"/>
      <c r="G24" s="172"/>
      <c r="H24" s="172"/>
      <c r="L24" s="143"/>
    </row>
    <row r="25" spans="1:12" ht="21" customHeight="1" thickBot="1">
      <c r="A25" s="6" t="s">
        <v>52</v>
      </c>
      <c r="B25" s="765">
        <v>11881</v>
      </c>
      <c r="C25" s="707">
        <v>143539</v>
      </c>
      <c r="D25" s="131">
        <v>121263</v>
      </c>
      <c r="E25" s="172"/>
      <c r="F25" s="172"/>
      <c r="G25" s="172"/>
      <c r="H25" s="172"/>
      <c r="L25" s="143"/>
    </row>
    <row r="26" spans="1:12" ht="21" customHeight="1" thickBot="1">
      <c r="A26" s="6" t="s">
        <v>6</v>
      </c>
      <c r="B26" s="765">
        <v>11315</v>
      </c>
      <c r="C26" s="707">
        <v>139637</v>
      </c>
      <c r="D26" s="131">
        <v>110641</v>
      </c>
      <c r="E26" s="172"/>
      <c r="F26" s="172"/>
      <c r="G26" s="172"/>
      <c r="H26" s="172"/>
      <c r="L26" s="143"/>
    </row>
    <row r="27" spans="1:12" ht="21" customHeight="1" thickBot="1">
      <c r="A27" s="6" t="s">
        <v>53</v>
      </c>
      <c r="B27" s="765">
        <v>13368</v>
      </c>
      <c r="C27" s="707">
        <v>100840</v>
      </c>
      <c r="D27" s="131">
        <v>70686</v>
      </c>
      <c r="E27" s="172"/>
      <c r="F27" s="172"/>
      <c r="G27" s="172"/>
      <c r="H27" s="172"/>
      <c r="L27" s="143"/>
    </row>
    <row r="28" spans="1:12" ht="21" customHeight="1" thickBot="1">
      <c r="A28" s="6" t="s">
        <v>54</v>
      </c>
      <c r="B28" s="765">
        <v>33018</v>
      </c>
      <c r="C28" s="707">
        <v>350501</v>
      </c>
      <c r="D28" s="131">
        <v>292683</v>
      </c>
      <c r="E28" s="172"/>
      <c r="F28" s="172"/>
      <c r="G28" s="172"/>
      <c r="H28" s="172"/>
      <c r="L28" s="143"/>
    </row>
    <row r="29" spans="1:12" ht="21" customHeight="1" thickBot="1">
      <c r="A29" s="6" t="s">
        <v>55</v>
      </c>
      <c r="B29" s="765">
        <v>15027</v>
      </c>
      <c r="C29" s="707">
        <v>121781</v>
      </c>
      <c r="D29" s="131">
        <v>84564</v>
      </c>
      <c r="E29" s="172"/>
      <c r="F29" s="172"/>
      <c r="G29" s="172"/>
      <c r="H29" s="172"/>
      <c r="L29" s="143"/>
    </row>
    <row r="30" spans="1:12" ht="21" customHeight="1" thickBot="1">
      <c r="A30" s="6" t="s">
        <v>56</v>
      </c>
      <c r="B30" s="765">
        <v>6710</v>
      </c>
      <c r="C30" s="707">
        <v>60350</v>
      </c>
      <c r="D30" s="131">
        <v>41142</v>
      </c>
      <c r="E30" s="172"/>
      <c r="F30" s="172"/>
      <c r="G30" s="172"/>
      <c r="H30" s="172"/>
      <c r="L30" s="143"/>
    </row>
    <row r="31" spans="1:12" ht="21" customHeight="1" thickBot="1">
      <c r="A31" s="6" t="s">
        <v>7</v>
      </c>
      <c r="B31" s="765">
        <v>26631</v>
      </c>
      <c r="C31" s="707">
        <v>135718</v>
      </c>
      <c r="D31" s="131">
        <v>87791</v>
      </c>
      <c r="E31" s="172"/>
      <c r="F31" s="172"/>
      <c r="G31" s="172"/>
      <c r="H31" s="172"/>
      <c r="L31" s="143"/>
    </row>
    <row r="32" spans="1:12" ht="21" customHeight="1" thickBot="1">
      <c r="A32" s="6" t="s">
        <v>57</v>
      </c>
      <c r="B32" s="765">
        <v>27591</v>
      </c>
      <c r="C32" s="707">
        <v>208433</v>
      </c>
      <c r="D32" s="131">
        <v>164103</v>
      </c>
      <c r="E32" s="172"/>
      <c r="F32" s="172"/>
      <c r="G32" s="172"/>
      <c r="H32" s="172"/>
      <c r="L32" s="143"/>
    </row>
    <row r="33" spans="1:12" ht="21" customHeight="1" thickBot="1">
      <c r="A33" s="6" t="s">
        <v>8</v>
      </c>
      <c r="B33" s="765">
        <v>10746</v>
      </c>
      <c r="C33" s="707">
        <v>93884</v>
      </c>
      <c r="D33" s="131">
        <v>57597</v>
      </c>
      <c r="E33" s="172"/>
      <c r="F33" s="172"/>
      <c r="G33" s="172"/>
      <c r="H33" s="172"/>
      <c r="L33" s="143"/>
    </row>
    <row r="34" spans="1:12" ht="21" customHeight="1" thickBot="1">
      <c r="A34" s="6" t="s">
        <v>9</v>
      </c>
      <c r="B34" s="765">
        <v>68989</v>
      </c>
      <c r="C34" s="707">
        <v>333175</v>
      </c>
      <c r="D34" s="131">
        <v>234743</v>
      </c>
      <c r="E34" s="172"/>
      <c r="F34" s="172"/>
      <c r="G34" s="172"/>
      <c r="H34" s="172"/>
      <c r="L34" s="143"/>
    </row>
    <row r="35" spans="1:12" ht="21" customHeight="1" thickBot="1">
      <c r="A35" s="6" t="s">
        <v>58</v>
      </c>
      <c r="B35" s="765">
        <v>14031</v>
      </c>
      <c r="C35" s="707">
        <v>182306</v>
      </c>
      <c r="D35" s="131">
        <v>152571</v>
      </c>
      <c r="E35" s="172"/>
      <c r="F35" s="172"/>
      <c r="G35" s="172"/>
      <c r="H35" s="172"/>
      <c r="L35" s="143"/>
    </row>
    <row r="36" spans="1:12" ht="21" customHeight="1" thickBot="1">
      <c r="A36" s="6" t="s">
        <v>10</v>
      </c>
      <c r="B36" s="765">
        <v>19137</v>
      </c>
      <c r="C36" s="707">
        <v>240377</v>
      </c>
      <c r="D36" s="131">
        <v>196488</v>
      </c>
      <c r="E36" s="172"/>
      <c r="F36" s="172"/>
      <c r="G36" s="172"/>
      <c r="H36" s="172"/>
      <c r="L36" s="143"/>
    </row>
    <row r="37" spans="1:12" ht="21" customHeight="1" thickBot="1">
      <c r="A37" s="6" t="s">
        <v>11</v>
      </c>
      <c r="B37" s="765">
        <v>16087</v>
      </c>
      <c r="C37" s="707">
        <v>118053</v>
      </c>
      <c r="D37" s="131">
        <v>83184</v>
      </c>
      <c r="E37" s="172"/>
      <c r="F37" s="172"/>
      <c r="G37" s="172"/>
      <c r="H37" s="172"/>
      <c r="L37" s="143"/>
    </row>
    <row r="38" spans="1:12" ht="21" customHeight="1" thickBot="1">
      <c r="A38" s="6" t="s">
        <v>59</v>
      </c>
      <c r="B38" s="765">
        <v>17890</v>
      </c>
      <c r="C38" s="707">
        <v>205003</v>
      </c>
      <c r="D38" s="131">
        <v>171957</v>
      </c>
      <c r="E38" s="172"/>
      <c r="F38" s="172"/>
      <c r="G38" s="172"/>
      <c r="H38" s="172"/>
      <c r="L38" s="143"/>
    </row>
    <row r="39" spans="1:12" ht="12.75" customHeight="1">
      <c r="A39" s="73"/>
      <c r="B39" s="716"/>
      <c r="C39" s="716"/>
      <c r="D39" s="716"/>
      <c r="E39" s="172"/>
      <c r="F39" s="172"/>
      <c r="G39" s="172"/>
      <c r="H39" s="172"/>
      <c r="L39" s="143"/>
    </row>
    <row r="40" spans="1:12" ht="12.75" customHeight="1">
      <c r="A40" s="73"/>
      <c r="B40" s="716"/>
      <c r="C40" s="716"/>
      <c r="D40" s="716"/>
      <c r="E40" s="172"/>
      <c r="F40" s="172"/>
      <c r="G40" s="172"/>
      <c r="H40" s="172"/>
    </row>
    <row r="41" spans="1:12" ht="12.75" customHeight="1">
      <c r="A41" s="12"/>
      <c r="B41" s="709"/>
      <c r="C41" s="709"/>
      <c r="D41" s="709"/>
      <c r="E41" s="172"/>
      <c r="F41" s="172"/>
      <c r="G41" s="172"/>
      <c r="H41" s="172"/>
    </row>
    <row r="42" spans="1:12" ht="12.75" customHeight="1">
      <c r="A42" s="12"/>
      <c r="B42" s="709"/>
      <c r="C42" s="709"/>
      <c r="D42" s="709"/>
      <c r="E42" s="172"/>
      <c r="F42" s="172"/>
      <c r="G42" s="172"/>
      <c r="H42" s="172"/>
    </row>
    <row r="43" spans="1:12">
      <c r="B43" s="172"/>
      <c r="C43" s="172"/>
      <c r="D43" s="172"/>
      <c r="E43" s="172"/>
      <c r="F43" s="172"/>
      <c r="G43" s="172"/>
      <c r="H43" s="172"/>
    </row>
    <row r="44" spans="1:12">
      <c r="B44" s="172"/>
      <c r="C44" s="172"/>
      <c r="D44" s="172"/>
      <c r="E44" s="172"/>
      <c r="F44" s="172"/>
      <c r="G44" s="172"/>
      <c r="H44" s="172"/>
    </row>
    <row r="45" spans="1:12">
      <c r="B45" s="172"/>
      <c r="C45" s="172"/>
      <c r="D45" s="172"/>
      <c r="E45" s="172"/>
      <c r="F45" s="172"/>
      <c r="G45" s="172"/>
      <c r="H45" s="172"/>
    </row>
    <row r="46" spans="1:12">
      <c r="B46" s="172"/>
      <c r="C46" s="172"/>
      <c r="D46" s="172"/>
      <c r="E46" s="172"/>
      <c r="F46" s="172"/>
      <c r="G46" s="172"/>
      <c r="H46" s="172"/>
    </row>
    <row r="47" spans="1:12">
      <c r="B47" s="172"/>
      <c r="C47" s="172"/>
      <c r="D47" s="172"/>
      <c r="E47" s="172"/>
      <c r="F47" s="172"/>
      <c r="G47" s="172"/>
      <c r="H47" s="172"/>
    </row>
    <row r="48" spans="1:12">
      <c r="B48" s="172"/>
      <c r="C48" s="172"/>
      <c r="D48" s="172"/>
      <c r="E48" s="172"/>
      <c r="F48" s="172"/>
      <c r="G48" s="172"/>
      <c r="H48" s="172"/>
    </row>
    <row r="49" spans="2:8">
      <c r="B49" s="172"/>
      <c r="C49" s="172"/>
      <c r="D49" s="172"/>
      <c r="E49" s="172"/>
      <c r="F49" s="172"/>
      <c r="G49" s="172"/>
      <c r="H49" s="172"/>
    </row>
    <row r="50" spans="2:8">
      <c r="B50" s="172"/>
      <c r="C50" s="172"/>
      <c r="D50" s="172"/>
      <c r="E50" s="172"/>
      <c r="F50" s="172"/>
      <c r="G50" s="172"/>
      <c r="H50" s="172"/>
    </row>
    <row r="51" spans="2:8">
      <c r="B51" s="172"/>
      <c r="C51" s="172"/>
      <c r="D51" s="172"/>
      <c r="E51" s="172"/>
      <c r="F51" s="172"/>
      <c r="G51" s="172"/>
      <c r="H51" s="172"/>
    </row>
    <row r="52" spans="2:8">
      <c r="B52" s="172"/>
      <c r="C52" s="172"/>
      <c r="D52" s="172"/>
      <c r="E52" s="172"/>
      <c r="F52" s="172"/>
      <c r="G52" s="172"/>
      <c r="H52" s="172"/>
    </row>
  </sheetData>
  <mergeCells count="1">
    <mergeCell ref="A1:D1"/>
  </mergeCells>
  <printOptions horizontalCentered="1" verticalCentered="1"/>
  <pageMargins left="0.39370078740157499" right="0.39370078740157499" top="0.45" bottom="0.55000000000000004" header="0" footer="0"/>
  <pageSetup paperSize="9" scale="93"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2D063-E4B5-45E9-8DD0-61E3F8E561F1}">
  <sheetPr>
    <tabColor theme="7" tint="0.39997558519241921"/>
    <pageSetUpPr fitToPage="1"/>
  </sheetPr>
  <dimension ref="A1:Q52"/>
  <sheetViews>
    <sheetView rightToLeft="1" view="pageBreakPreview" zoomScaleSheetLayoutView="100" workbookViewId="0">
      <selection activeCell="M14" sqref="M14"/>
    </sheetView>
  </sheetViews>
  <sheetFormatPr defaultColWidth="35.140625" defaultRowHeight="18.75"/>
  <cols>
    <col min="1" max="1" width="17.5703125" style="37" customWidth="1"/>
    <col min="2" max="16" width="7.85546875" style="37" customWidth="1"/>
    <col min="17" max="256" width="35.140625" style="37"/>
    <col min="257" max="257" width="17.5703125" style="37" customWidth="1"/>
    <col min="258" max="258" width="8.42578125" style="37" bestFit="1" customWidth="1"/>
    <col min="259" max="259" width="6.5703125" style="37" customWidth="1"/>
    <col min="260" max="260" width="9.5703125" style="37" customWidth="1"/>
    <col min="261" max="261" width="7.140625" style="37" bestFit="1" customWidth="1"/>
    <col min="262" max="262" width="6.5703125" style="37" customWidth="1"/>
    <col min="263" max="263" width="7.140625" style="37" bestFit="1" customWidth="1"/>
    <col min="264" max="264" width="6.5703125" style="37" customWidth="1"/>
    <col min="265" max="265" width="7.85546875" style="37" bestFit="1" customWidth="1"/>
    <col min="266" max="266" width="7.28515625" style="37" bestFit="1" customWidth="1"/>
    <col min="267" max="269" width="6.5703125" style="37" customWidth="1"/>
    <col min="270" max="270" width="8.28515625" style="37" bestFit="1" customWidth="1"/>
    <col min="271" max="271" width="7.7109375" style="37" bestFit="1" customWidth="1"/>
    <col min="272" max="272" width="7.85546875" style="37" customWidth="1"/>
    <col min="273" max="512" width="35.140625" style="37"/>
    <col min="513" max="513" width="17.5703125" style="37" customWidth="1"/>
    <col min="514" max="514" width="8.42578125" style="37" bestFit="1" customWidth="1"/>
    <col min="515" max="515" width="6.5703125" style="37" customWidth="1"/>
    <col min="516" max="516" width="9.5703125" style="37" customWidth="1"/>
    <col min="517" max="517" width="7.140625" style="37" bestFit="1" customWidth="1"/>
    <col min="518" max="518" width="6.5703125" style="37" customWidth="1"/>
    <col min="519" max="519" width="7.140625" style="37" bestFit="1" customWidth="1"/>
    <col min="520" max="520" width="6.5703125" style="37" customWidth="1"/>
    <col min="521" max="521" width="7.85546875" style="37" bestFit="1" customWidth="1"/>
    <col min="522" max="522" width="7.28515625" style="37" bestFit="1" customWidth="1"/>
    <col min="523" max="525" width="6.5703125" style="37" customWidth="1"/>
    <col min="526" max="526" width="8.28515625" style="37" bestFit="1" customWidth="1"/>
    <col min="527" max="527" width="7.7109375" style="37" bestFit="1" customWidth="1"/>
    <col min="528" max="528" width="7.85546875" style="37" customWidth="1"/>
    <col min="529" max="768" width="35.140625" style="37"/>
    <col min="769" max="769" width="17.5703125" style="37" customWidth="1"/>
    <col min="770" max="770" width="8.42578125" style="37" bestFit="1" customWidth="1"/>
    <col min="771" max="771" width="6.5703125" style="37" customWidth="1"/>
    <col min="772" max="772" width="9.5703125" style="37" customWidth="1"/>
    <col min="773" max="773" width="7.140625" style="37" bestFit="1" customWidth="1"/>
    <col min="774" max="774" width="6.5703125" style="37" customWidth="1"/>
    <col min="775" max="775" width="7.140625" style="37" bestFit="1" customWidth="1"/>
    <col min="776" max="776" width="6.5703125" style="37" customWidth="1"/>
    <col min="777" max="777" width="7.85546875" style="37" bestFit="1" customWidth="1"/>
    <col min="778" max="778" width="7.28515625" style="37" bestFit="1" customWidth="1"/>
    <col min="779" max="781" width="6.5703125" style="37" customWidth="1"/>
    <col min="782" max="782" width="8.28515625" style="37" bestFit="1" customWidth="1"/>
    <col min="783" max="783" width="7.7109375" style="37" bestFit="1" customWidth="1"/>
    <col min="784" max="784" width="7.85546875" style="37" customWidth="1"/>
    <col min="785" max="1024" width="35.140625" style="37"/>
    <col min="1025" max="1025" width="17.5703125" style="37" customWidth="1"/>
    <col min="1026" max="1026" width="8.42578125" style="37" bestFit="1" customWidth="1"/>
    <col min="1027" max="1027" width="6.5703125" style="37" customWidth="1"/>
    <col min="1028" max="1028" width="9.5703125" style="37" customWidth="1"/>
    <col min="1029" max="1029" width="7.140625" style="37" bestFit="1" customWidth="1"/>
    <col min="1030" max="1030" width="6.5703125" style="37" customWidth="1"/>
    <col min="1031" max="1031" width="7.140625" style="37" bestFit="1" customWidth="1"/>
    <col min="1032" max="1032" width="6.5703125" style="37" customWidth="1"/>
    <col min="1033" max="1033" width="7.85546875" style="37" bestFit="1" customWidth="1"/>
    <col min="1034" max="1034" width="7.28515625" style="37" bestFit="1" customWidth="1"/>
    <col min="1035" max="1037" width="6.5703125" style="37" customWidth="1"/>
    <col min="1038" max="1038" width="8.28515625" style="37" bestFit="1" customWidth="1"/>
    <col min="1039" max="1039" width="7.7109375" style="37" bestFit="1" customWidth="1"/>
    <col min="1040" max="1040" width="7.85546875" style="37" customWidth="1"/>
    <col min="1041" max="1280" width="35.140625" style="37"/>
    <col min="1281" max="1281" width="17.5703125" style="37" customWidth="1"/>
    <col min="1282" max="1282" width="8.42578125" style="37" bestFit="1" customWidth="1"/>
    <col min="1283" max="1283" width="6.5703125" style="37" customWidth="1"/>
    <col min="1284" max="1284" width="9.5703125" style="37" customWidth="1"/>
    <col min="1285" max="1285" width="7.140625" style="37" bestFit="1" customWidth="1"/>
    <col min="1286" max="1286" width="6.5703125" style="37" customWidth="1"/>
    <col min="1287" max="1287" width="7.140625" style="37" bestFit="1" customWidth="1"/>
    <col min="1288" max="1288" width="6.5703125" style="37" customWidth="1"/>
    <col min="1289" max="1289" width="7.85546875" style="37" bestFit="1" customWidth="1"/>
    <col min="1290" max="1290" width="7.28515625" style="37" bestFit="1" customWidth="1"/>
    <col min="1291" max="1293" width="6.5703125" style="37" customWidth="1"/>
    <col min="1294" max="1294" width="8.28515625" style="37" bestFit="1" customWidth="1"/>
    <col min="1295" max="1295" width="7.7109375" style="37" bestFit="1" customWidth="1"/>
    <col min="1296" max="1296" width="7.85546875" style="37" customWidth="1"/>
    <col min="1297" max="1536" width="35.140625" style="37"/>
    <col min="1537" max="1537" width="17.5703125" style="37" customWidth="1"/>
    <col min="1538" max="1538" width="8.42578125" style="37" bestFit="1" customWidth="1"/>
    <col min="1539" max="1539" width="6.5703125" style="37" customWidth="1"/>
    <col min="1540" max="1540" width="9.5703125" style="37" customWidth="1"/>
    <col min="1541" max="1541" width="7.140625" style="37" bestFit="1" customWidth="1"/>
    <col min="1542" max="1542" width="6.5703125" style="37" customWidth="1"/>
    <col min="1543" max="1543" width="7.140625" style="37" bestFit="1" customWidth="1"/>
    <col min="1544" max="1544" width="6.5703125" style="37" customWidth="1"/>
    <col min="1545" max="1545" width="7.85546875" style="37" bestFit="1" customWidth="1"/>
    <col min="1546" max="1546" width="7.28515625" style="37" bestFit="1" customWidth="1"/>
    <col min="1547" max="1549" width="6.5703125" style="37" customWidth="1"/>
    <col min="1550" max="1550" width="8.28515625" style="37" bestFit="1" customWidth="1"/>
    <col min="1551" max="1551" width="7.7109375" style="37" bestFit="1" customWidth="1"/>
    <col min="1552" max="1552" width="7.85546875" style="37" customWidth="1"/>
    <col min="1553" max="1792" width="35.140625" style="37"/>
    <col min="1793" max="1793" width="17.5703125" style="37" customWidth="1"/>
    <col min="1794" max="1794" width="8.42578125" style="37" bestFit="1" customWidth="1"/>
    <col min="1795" max="1795" width="6.5703125" style="37" customWidth="1"/>
    <col min="1796" max="1796" width="9.5703125" style="37" customWidth="1"/>
    <col min="1797" max="1797" width="7.140625" style="37" bestFit="1" customWidth="1"/>
    <col min="1798" max="1798" width="6.5703125" style="37" customWidth="1"/>
    <col min="1799" max="1799" width="7.140625" style="37" bestFit="1" customWidth="1"/>
    <col min="1800" max="1800" width="6.5703125" style="37" customWidth="1"/>
    <col min="1801" max="1801" width="7.85546875" style="37" bestFit="1" customWidth="1"/>
    <col min="1802" max="1802" width="7.28515625" style="37" bestFit="1" customWidth="1"/>
    <col min="1803" max="1805" width="6.5703125" style="37" customWidth="1"/>
    <col min="1806" max="1806" width="8.28515625" style="37" bestFit="1" customWidth="1"/>
    <col min="1807" max="1807" width="7.7109375" style="37" bestFit="1" customWidth="1"/>
    <col min="1808" max="1808" width="7.85546875" style="37" customWidth="1"/>
    <col min="1809" max="2048" width="35.140625" style="37"/>
    <col min="2049" max="2049" width="17.5703125" style="37" customWidth="1"/>
    <col min="2050" max="2050" width="8.42578125" style="37" bestFit="1" customWidth="1"/>
    <col min="2051" max="2051" width="6.5703125" style="37" customWidth="1"/>
    <col min="2052" max="2052" width="9.5703125" style="37" customWidth="1"/>
    <col min="2053" max="2053" width="7.140625" style="37" bestFit="1" customWidth="1"/>
    <col min="2054" max="2054" width="6.5703125" style="37" customWidth="1"/>
    <col min="2055" max="2055" width="7.140625" style="37" bestFit="1" customWidth="1"/>
    <col min="2056" max="2056" width="6.5703125" style="37" customWidth="1"/>
    <col min="2057" max="2057" width="7.85546875" style="37" bestFit="1" customWidth="1"/>
    <col min="2058" max="2058" width="7.28515625" style="37" bestFit="1" customWidth="1"/>
    <col min="2059" max="2061" width="6.5703125" style="37" customWidth="1"/>
    <col min="2062" max="2062" width="8.28515625" style="37" bestFit="1" customWidth="1"/>
    <col min="2063" max="2063" width="7.7109375" style="37" bestFit="1" customWidth="1"/>
    <col min="2064" max="2064" width="7.85546875" style="37" customWidth="1"/>
    <col min="2065" max="2304" width="35.140625" style="37"/>
    <col min="2305" max="2305" width="17.5703125" style="37" customWidth="1"/>
    <col min="2306" max="2306" width="8.42578125" style="37" bestFit="1" customWidth="1"/>
    <col min="2307" max="2307" width="6.5703125" style="37" customWidth="1"/>
    <col min="2308" max="2308" width="9.5703125" style="37" customWidth="1"/>
    <col min="2309" max="2309" width="7.140625" style="37" bestFit="1" customWidth="1"/>
    <col min="2310" max="2310" width="6.5703125" style="37" customWidth="1"/>
    <col min="2311" max="2311" width="7.140625" style="37" bestFit="1" customWidth="1"/>
    <col min="2312" max="2312" width="6.5703125" style="37" customWidth="1"/>
    <col min="2313" max="2313" width="7.85546875" style="37" bestFit="1" customWidth="1"/>
    <col min="2314" max="2314" width="7.28515625" style="37" bestFit="1" customWidth="1"/>
    <col min="2315" max="2317" width="6.5703125" style="37" customWidth="1"/>
    <col min="2318" max="2318" width="8.28515625" style="37" bestFit="1" customWidth="1"/>
    <col min="2319" max="2319" width="7.7109375" style="37" bestFit="1" customWidth="1"/>
    <col min="2320" max="2320" width="7.85546875" style="37" customWidth="1"/>
    <col min="2321" max="2560" width="35.140625" style="37"/>
    <col min="2561" max="2561" width="17.5703125" style="37" customWidth="1"/>
    <col min="2562" max="2562" width="8.42578125" style="37" bestFit="1" customWidth="1"/>
    <col min="2563" max="2563" width="6.5703125" style="37" customWidth="1"/>
    <col min="2564" max="2564" width="9.5703125" style="37" customWidth="1"/>
    <col min="2565" max="2565" width="7.140625" style="37" bestFit="1" customWidth="1"/>
    <col min="2566" max="2566" width="6.5703125" style="37" customWidth="1"/>
    <col min="2567" max="2567" width="7.140625" style="37" bestFit="1" customWidth="1"/>
    <col min="2568" max="2568" width="6.5703125" style="37" customWidth="1"/>
    <col min="2569" max="2569" width="7.85546875" style="37" bestFit="1" customWidth="1"/>
    <col min="2570" max="2570" width="7.28515625" style="37" bestFit="1" customWidth="1"/>
    <col min="2571" max="2573" width="6.5703125" style="37" customWidth="1"/>
    <col min="2574" max="2574" width="8.28515625" style="37" bestFit="1" customWidth="1"/>
    <col min="2575" max="2575" width="7.7109375" style="37" bestFit="1" customWidth="1"/>
    <col min="2576" max="2576" width="7.85546875" style="37" customWidth="1"/>
    <col min="2577" max="2816" width="35.140625" style="37"/>
    <col min="2817" max="2817" width="17.5703125" style="37" customWidth="1"/>
    <col min="2818" max="2818" width="8.42578125" style="37" bestFit="1" customWidth="1"/>
    <col min="2819" max="2819" width="6.5703125" style="37" customWidth="1"/>
    <col min="2820" max="2820" width="9.5703125" style="37" customWidth="1"/>
    <col min="2821" max="2821" width="7.140625" style="37" bestFit="1" customWidth="1"/>
    <col min="2822" max="2822" width="6.5703125" style="37" customWidth="1"/>
    <col min="2823" max="2823" width="7.140625" style="37" bestFit="1" customWidth="1"/>
    <col min="2824" max="2824" width="6.5703125" style="37" customWidth="1"/>
    <col min="2825" max="2825" width="7.85546875" style="37" bestFit="1" customWidth="1"/>
    <col min="2826" max="2826" width="7.28515625" style="37" bestFit="1" customWidth="1"/>
    <col min="2827" max="2829" width="6.5703125" style="37" customWidth="1"/>
    <col min="2830" max="2830" width="8.28515625" style="37" bestFit="1" customWidth="1"/>
    <col min="2831" max="2831" width="7.7109375" style="37" bestFit="1" customWidth="1"/>
    <col min="2832" max="2832" width="7.85546875" style="37" customWidth="1"/>
    <col min="2833" max="3072" width="35.140625" style="37"/>
    <col min="3073" max="3073" width="17.5703125" style="37" customWidth="1"/>
    <col min="3074" max="3074" width="8.42578125" style="37" bestFit="1" customWidth="1"/>
    <col min="3075" max="3075" width="6.5703125" style="37" customWidth="1"/>
    <col min="3076" max="3076" width="9.5703125" style="37" customWidth="1"/>
    <col min="3077" max="3077" width="7.140625" style="37" bestFit="1" customWidth="1"/>
    <col min="3078" max="3078" width="6.5703125" style="37" customWidth="1"/>
    <col min="3079" max="3079" width="7.140625" style="37" bestFit="1" customWidth="1"/>
    <col min="3080" max="3080" width="6.5703125" style="37" customWidth="1"/>
    <col min="3081" max="3081" width="7.85546875" style="37" bestFit="1" customWidth="1"/>
    <col min="3082" max="3082" width="7.28515625" style="37" bestFit="1" customWidth="1"/>
    <col min="3083" max="3085" width="6.5703125" style="37" customWidth="1"/>
    <col min="3086" max="3086" width="8.28515625" style="37" bestFit="1" customWidth="1"/>
    <col min="3087" max="3087" width="7.7109375" style="37" bestFit="1" customWidth="1"/>
    <col min="3088" max="3088" width="7.85546875" style="37" customWidth="1"/>
    <col min="3089" max="3328" width="35.140625" style="37"/>
    <col min="3329" max="3329" width="17.5703125" style="37" customWidth="1"/>
    <col min="3330" max="3330" width="8.42578125" style="37" bestFit="1" customWidth="1"/>
    <col min="3331" max="3331" width="6.5703125" style="37" customWidth="1"/>
    <col min="3332" max="3332" width="9.5703125" style="37" customWidth="1"/>
    <col min="3333" max="3333" width="7.140625" style="37" bestFit="1" customWidth="1"/>
    <col min="3334" max="3334" width="6.5703125" style="37" customWidth="1"/>
    <col min="3335" max="3335" width="7.140625" style="37" bestFit="1" customWidth="1"/>
    <col min="3336" max="3336" width="6.5703125" style="37" customWidth="1"/>
    <col min="3337" max="3337" width="7.85546875" style="37" bestFit="1" customWidth="1"/>
    <col min="3338" max="3338" width="7.28515625" style="37" bestFit="1" customWidth="1"/>
    <col min="3339" max="3341" width="6.5703125" style="37" customWidth="1"/>
    <col min="3342" max="3342" width="8.28515625" style="37" bestFit="1" customWidth="1"/>
    <col min="3343" max="3343" width="7.7109375" style="37" bestFit="1" customWidth="1"/>
    <col min="3344" max="3344" width="7.85546875" style="37" customWidth="1"/>
    <col min="3345" max="3584" width="35.140625" style="37"/>
    <col min="3585" max="3585" width="17.5703125" style="37" customWidth="1"/>
    <col min="3586" max="3586" width="8.42578125" style="37" bestFit="1" customWidth="1"/>
    <col min="3587" max="3587" width="6.5703125" style="37" customWidth="1"/>
    <col min="3588" max="3588" width="9.5703125" style="37" customWidth="1"/>
    <col min="3589" max="3589" width="7.140625" style="37" bestFit="1" customWidth="1"/>
    <col min="3590" max="3590" width="6.5703125" style="37" customWidth="1"/>
    <col min="3591" max="3591" width="7.140625" style="37" bestFit="1" customWidth="1"/>
    <col min="3592" max="3592" width="6.5703125" style="37" customWidth="1"/>
    <col min="3593" max="3593" width="7.85546875" style="37" bestFit="1" customWidth="1"/>
    <col min="3594" max="3594" width="7.28515625" style="37" bestFit="1" customWidth="1"/>
    <col min="3595" max="3597" width="6.5703125" style="37" customWidth="1"/>
    <col min="3598" max="3598" width="8.28515625" style="37" bestFit="1" customWidth="1"/>
    <col min="3599" max="3599" width="7.7109375" style="37" bestFit="1" customWidth="1"/>
    <col min="3600" max="3600" width="7.85546875" style="37" customWidth="1"/>
    <col min="3601" max="3840" width="35.140625" style="37"/>
    <col min="3841" max="3841" width="17.5703125" style="37" customWidth="1"/>
    <col min="3842" max="3842" width="8.42578125" style="37" bestFit="1" customWidth="1"/>
    <col min="3843" max="3843" width="6.5703125" style="37" customWidth="1"/>
    <col min="3844" max="3844" width="9.5703125" style="37" customWidth="1"/>
    <col min="3845" max="3845" width="7.140625" style="37" bestFit="1" customWidth="1"/>
    <col min="3846" max="3846" width="6.5703125" style="37" customWidth="1"/>
    <col min="3847" max="3847" width="7.140625" style="37" bestFit="1" customWidth="1"/>
    <col min="3848" max="3848" width="6.5703125" style="37" customWidth="1"/>
    <col min="3849" max="3849" width="7.85546875" style="37" bestFit="1" customWidth="1"/>
    <col min="3850" max="3850" width="7.28515625" style="37" bestFit="1" customWidth="1"/>
    <col min="3851" max="3853" width="6.5703125" style="37" customWidth="1"/>
    <col min="3854" max="3854" width="8.28515625" style="37" bestFit="1" customWidth="1"/>
    <col min="3855" max="3855" width="7.7109375" style="37" bestFit="1" customWidth="1"/>
    <col min="3856" max="3856" width="7.85546875" style="37" customWidth="1"/>
    <col min="3857" max="4096" width="35.140625" style="37"/>
    <col min="4097" max="4097" width="17.5703125" style="37" customWidth="1"/>
    <col min="4098" max="4098" width="8.42578125" style="37" bestFit="1" customWidth="1"/>
    <col min="4099" max="4099" width="6.5703125" style="37" customWidth="1"/>
    <col min="4100" max="4100" width="9.5703125" style="37" customWidth="1"/>
    <col min="4101" max="4101" width="7.140625" style="37" bestFit="1" customWidth="1"/>
    <col min="4102" max="4102" width="6.5703125" style="37" customWidth="1"/>
    <col min="4103" max="4103" width="7.140625" style="37" bestFit="1" customWidth="1"/>
    <col min="4104" max="4104" width="6.5703125" style="37" customWidth="1"/>
    <col min="4105" max="4105" width="7.85546875" style="37" bestFit="1" customWidth="1"/>
    <col min="4106" max="4106" width="7.28515625" style="37" bestFit="1" customWidth="1"/>
    <col min="4107" max="4109" width="6.5703125" style="37" customWidth="1"/>
    <col min="4110" max="4110" width="8.28515625" style="37" bestFit="1" customWidth="1"/>
    <col min="4111" max="4111" width="7.7109375" style="37" bestFit="1" customWidth="1"/>
    <col min="4112" max="4112" width="7.85546875" style="37" customWidth="1"/>
    <col min="4113" max="4352" width="35.140625" style="37"/>
    <col min="4353" max="4353" width="17.5703125" style="37" customWidth="1"/>
    <col min="4354" max="4354" width="8.42578125" style="37" bestFit="1" customWidth="1"/>
    <col min="4355" max="4355" width="6.5703125" style="37" customWidth="1"/>
    <col min="4356" max="4356" width="9.5703125" style="37" customWidth="1"/>
    <col min="4357" max="4357" width="7.140625" style="37" bestFit="1" customWidth="1"/>
    <col min="4358" max="4358" width="6.5703125" style="37" customWidth="1"/>
    <col min="4359" max="4359" width="7.140625" style="37" bestFit="1" customWidth="1"/>
    <col min="4360" max="4360" width="6.5703125" style="37" customWidth="1"/>
    <col min="4361" max="4361" width="7.85546875" style="37" bestFit="1" customWidth="1"/>
    <col min="4362" max="4362" width="7.28515625" style="37" bestFit="1" customWidth="1"/>
    <col min="4363" max="4365" width="6.5703125" style="37" customWidth="1"/>
    <col min="4366" max="4366" width="8.28515625" style="37" bestFit="1" customWidth="1"/>
    <col min="4367" max="4367" width="7.7109375" style="37" bestFit="1" customWidth="1"/>
    <col min="4368" max="4368" width="7.85546875" style="37" customWidth="1"/>
    <col min="4369" max="4608" width="35.140625" style="37"/>
    <col min="4609" max="4609" width="17.5703125" style="37" customWidth="1"/>
    <col min="4610" max="4610" width="8.42578125" style="37" bestFit="1" customWidth="1"/>
    <col min="4611" max="4611" width="6.5703125" style="37" customWidth="1"/>
    <col min="4612" max="4612" width="9.5703125" style="37" customWidth="1"/>
    <col min="4613" max="4613" width="7.140625" style="37" bestFit="1" customWidth="1"/>
    <col min="4614" max="4614" width="6.5703125" style="37" customWidth="1"/>
    <col min="4615" max="4615" width="7.140625" style="37" bestFit="1" customWidth="1"/>
    <col min="4616" max="4616" width="6.5703125" style="37" customWidth="1"/>
    <col min="4617" max="4617" width="7.85546875" style="37" bestFit="1" customWidth="1"/>
    <col min="4618" max="4618" width="7.28515625" style="37" bestFit="1" customWidth="1"/>
    <col min="4619" max="4621" width="6.5703125" style="37" customWidth="1"/>
    <col min="4622" max="4622" width="8.28515625" style="37" bestFit="1" customWidth="1"/>
    <col min="4623" max="4623" width="7.7109375" style="37" bestFit="1" customWidth="1"/>
    <col min="4624" max="4624" width="7.85546875" style="37" customWidth="1"/>
    <col min="4625" max="4864" width="35.140625" style="37"/>
    <col min="4865" max="4865" width="17.5703125" style="37" customWidth="1"/>
    <col min="4866" max="4866" width="8.42578125" style="37" bestFit="1" customWidth="1"/>
    <col min="4867" max="4867" width="6.5703125" style="37" customWidth="1"/>
    <col min="4868" max="4868" width="9.5703125" style="37" customWidth="1"/>
    <col min="4869" max="4869" width="7.140625" style="37" bestFit="1" customWidth="1"/>
    <col min="4870" max="4870" width="6.5703125" style="37" customWidth="1"/>
    <col min="4871" max="4871" width="7.140625" style="37" bestFit="1" customWidth="1"/>
    <col min="4872" max="4872" width="6.5703125" style="37" customWidth="1"/>
    <col min="4873" max="4873" width="7.85546875" style="37" bestFit="1" customWidth="1"/>
    <col min="4874" max="4874" width="7.28515625" style="37" bestFit="1" customWidth="1"/>
    <col min="4875" max="4877" width="6.5703125" style="37" customWidth="1"/>
    <col min="4878" max="4878" width="8.28515625" style="37" bestFit="1" customWidth="1"/>
    <col min="4879" max="4879" width="7.7109375" style="37" bestFit="1" customWidth="1"/>
    <col min="4880" max="4880" width="7.85546875" style="37" customWidth="1"/>
    <col min="4881" max="5120" width="35.140625" style="37"/>
    <col min="5121" max="5121" width="17.5703125" style="37" customWidth="1"/>
    <col min="5122" max="5122" width="8.42578125" style="37" bestFit="1" customWidth="1"/>
    <col min="5123" max="5123" width="6.5703125" style="37" customWidth="1"/>
    <col min="5124" max="5124" width="9.5703125" style="37" customWidth="1"/>
    <col min="5125" max="5125" width="7.140625" style="37" bestFit="1" customWidth="1"/>
    <col min="5126" max="5126" width="6.5703125" style="37" customWidth="1"/>
    <col min="5127" max="5127" width="7.140625" style="37" bestFit="1" customWidth="1"/>
    <col min="5128" max="5128" width="6.5703125" style="37" customWidth="1"/>
    <col min="5129" max="5129" width="7.85546875" style="37" bestFit="1" customWidth="1"/>
    <col min="5130" max="5130" width="7.28515625" style="37" bestFit="1" customWidth="1"/>
    <col min="5131" max="5133" width="6.5703125" style="37" customWidth="1"/>
    <col min="5134" max="5134" width="8.28515625" style="37" bestFit="1" customWidth="1"/>
    <col min="5135" max="5135" width="7.7109375" style="37" bestFit="1" customWidth="1"/>
    <col min="5136" max="5136" width="7.85546875" style="37" customWidth="1"/>
    <col min="5137" max="5376" width="35.140625" style="37"/>
    <col min="5377" max="5377" width="17.5703125" style="37" customWidth="1"/>
    <col min="5378" max="5378" width="8.42578125" style="37" bestFit="1" customWidth="1"/>
    <col min="5379" max="5379" width="6.5703125" style="37" customWidth="1"/>
    <col min="5380" max="5380" width="9.5703125" style="37" customWidth="1"/>
    <col min="5381" max="5381" width="7.140625" style="37" bestFit="1" customWidth="1"/>
    <col min="5382" max="5382" width="6.5703125" style="37" customWidth="1"/>
    <col min="5383" max="5383" width="7.140625" style="37" bestFit="1" customWidth="1"/>
    <col min="5384" max="5384" width="6.5703125" style="37" customWidth="1"/>
    <col min="5385" max="5385" width="7.85546875" style="37" bestFit="1" customWidth="1"/>
    <col min="5386" max="5386" width="7.28515625" style="37" bestFit="1" customWidth="1"/>
    <col min="5387" max="5389" width="6.5703125" style="37" customWidth="1"/>
    <col min="5390" max="5390" width="8.28515625" style="37" bestFit="1" customWidth="1"/>
    <col min="5391" max="5391" width="7.7109375" style="37" bestFit="1" customWidth="1"/>
    <col min="5392" max="5392" width="7.85546875" style="37" customWidth="1"/>
    <col min="5393" max="5632" width="35.140625" style="37"/>
    <col min="5633" max="5633" width="17.5703125" style="37" customWidth="1"/>
    <col min="5634" max="5634" width="8.42578125" style="37" bestFit="1" customWidth="1"/>
    <col min="5635" max="5635" width="6.5703125" style="37" customWidth="1"/>
    <col min="5636" max="5636" width="9.5703125" style="37" customWidth="1"/>
    <col min="5637" max="5637" width="7.140625" style="37" bestFit="1" customWidth="1"/>
    <col min="5638" max="5638" width="6.5703125" style="37" customWidth="1"/>
    <col min="5639" max="5639" width="7.140625" style="37" bestFit="1" customWidth="1"/>
    <col min="5640" max="5640" width="6.5703125" style="37" customWidth="1"/>
    <col min="5641" max="5641" width="7.85546875" style="37" bestFit="1" customWidth="1"/>
    <col min="5642" max="5642" width="7.28515625" style="37" bestFit="1" customWidth="1"/>
    <col min="5643" max="5645" width="6.5703125" style="37" customWidth="1"/>
    <col min="5646" max="5646" width="8.28515625" style="37" bestFit="1" customWidth="1"/>
    <col min="5647" max="5647" width="7.7109375" style="37" bestFit="1" customWidth="1"/>
    <col min="5648" max="5648" width="7.85546875" style="37" customWidth="1"/>
    <col min="5649" max="5888" width="35.140625" style="37"/>
    <col min="5889" max="5889" width="17.5703125" style="37" customWidth="1"/>
    <col min="5890" max="5890" width="8.42578125" style="37" bestFit="1" customWidth="1"/>
    <col min="5891" max="5891" width="6.5703125" style="37" customWidth="1"/>
    <col min="5892" max="5892" width="9.5703125" style="37" customWidth="1"/>
    <col min="5893" max="5893" width="7.140625" style="37" bestFit="1" customWidth="1"/>
    <col min="5894" max="5894" width="6.5703125" style="37" customWidth="1"/>
    <col min="5895" max="5895" width="7.140625" style="37" bestFit="1" customWidth="1"/>
    <col min="5896" max="5896" width="6.5703125" style="37" customWidth="1"/>
    <col min="5897" max="5897" width="7.85546875" style="37" bestFit="1" customWidth="1"/>
    <col min="5898" max="5898" width="7.28515625" style="37" bestFit="1" customWidth="1"/>
    <col min="5899" max="5901" width="6.5703125" style="37" customWidth="1"/>
    <col min="5902" max="5902" width="8.28515625" style="37" bestFit="1" customWidth="1"/>
    <col min="5903" max="5903" width="7.7109375" style="37" bestFit="1" customWidth="1"/>
    <col min="5904" max="5904" width="7.85546875" style="37" customWidth="1"/>
    <col min="5905" max="6144" width="35.140625" style="37"/>
    <col min="6145" max="6145" width="17.5703125" style="37" customWidth="1"/>
    <col min="6146" max="6146" width="8.42578125" style="37" bestFit="1" customWidth="1"/>
    <col min="6147" max="6147" width="6.5703125" style="37" customWidth="1"/>
    <col min="6148" max="6148" width="9.5703125" style="37" customWidth="1"/>
    <col min="6149" max="6149" width="7.140625" style="37" bestFit="1" customWidth="1"/>
    <col min="6150" max="6150" width="6.5703125" style="37" customWidth="1"/>
    <col min="6151" max="6151" width="7.140625" style="37" bestFit="1" customWidth="1"/>
    <col min="6152" max="6152" width="6.5703125" style="37" customWidth="1"/>
    <col min="6153" max="6153" width="7.85546875" style="37" bestFit="1" customWidth="1"/>
    <col min="6154" max="6154" width="7.28515625" style="37" bestFit="1" customWidth="1"/>
    <col min="6155" max="6157" width="6.5703125" style="37" customWidth="1"/>
    <col min="6158" max="6158" width="8.28515625" style="37" bestFit="1" customWidth="1"/>
    <col min="6159" max="6159" width="7.7109375" style="37" bestFit="1" customWidth="1"/>
    <col min="6160" max="6160" width="7.85546875" style="37" customWidth="1"/>
    <col min="6161" max="6400" width="35.140625" style="37"/>
    <col min="6401" max="6401" width="17.5703125" style="37" customWidth="1"/>
    <col min="6402" max="6402" width="8.42578125" style="37" bestFit="1" customWidth="1"/>
    <col min="6403" max="6403" width="6.5703125" style="37" customWidth="1"/>
    <col min="6404" max="6404" width="9.5703125" style="37" customWidth="1"/>
    <col min="6405" max="6405" width="7.140625" style="37" bestFit="1" customWidth="1"/>
    <col min="6406" max="6406" width="6.5703125" style="37" customWidth="1"/>
    <col min="6407" max="6407" width="7.140625" style="37" bestFit="1" customWidth="1"/>
    <col min="6408" max="6408" width="6.5703125" style="37" customWidth="1"/>
    <col min="6409" max="6409" width="7.85546875" style="37" bestFit="1" customWidth="1"/>
    <col min="6410" max="6410" width="7.28515625" style="37" bestFit="1" customWidth="1"/>
    <col min="6411" max="6413" width="6.5703125" style="37" customWidth="1"/>
    <col min="6414" max="6414" width="8.28515625" style="37" bestFit="1" customWidth="1"/>
    <col min="6415" max="6415" width="7.7109375" style="37" bestFit="1" customWidth="1"/>
    <col min="6416" max="6416" width="7.85546875" style="37" customWidth="1"/>
    <col min="6417" max="6656" width="35.140625" style="37"/>
    <col min="6657" max="6657" width="17.5703125" style="37" customWidth="1"/>
    <col min="6658" max="6658" width="8.42578125" style="37" bestFit="1" customWidth="1"/>
    <col min="6659" max="6659" width="6.5703125" style="37" customWidth="1"/>
    <col min="6660" max="6660" width="9.5703125" style="37" customWidth="1"/>
    <col min="6661" max="6661" width="7.140625" style="37" bestFit="1" customWidth="1"/>
    <col min="6662" max="6662" width="6.5703125" style="37" customWidth="1"/>
    <col min="6663" max="6663" width="7.140625" style="37" bestFit="1" customWidth="1"/>
    <col min="6664" max="6664" width="6.5703125" style="37" customWidth="1"/>
    <col min="6665" max="6665" width="7.85546875" style="37" bestFit="1" customWidth="1"/>
    <col min="6666" max="6666" width="7.28515625" style="37" bestFit="1" customWidth="1"/>
    <col min="6667" max="6669" width="6.5703125" style="37" customWidth="1"/>
    <col min="6670" max="6670" width="8.28515625" style="37" bestFit="1" customWidth="1"/>
    <col min="6671" max="6671" width="7.7109375" style="37" bestFit="1" customWidth="1"/>
    <col min="6672" max="6672" width="7.85546875" style="37" customWidth="1"/>
    <col min="6673" max="6912" width="35.140625" style="37"/>
    <col min="6913" max="6913" width="17.5703125" style="37" customWidth="1"/>
    <col min="6914" max="6914" width="8.42578125" style="37" bestFit="1" customWidth="1"/>
    <col min="6915" max="6915" width="6.5703125" style="37" customWidth="1"/>
    <col min="6916" max="6916" width="9.5703125" style="37" customWidth="1"/>
    <col min="6917" max="6917" width="7.140625" style="37" bestFit="1" customWidth="1"/>
    <col min="6918" max="6918" width="6.5703125" style="37" customWidth="1"/>
    <col min="6919" max="6919" width="7.140625" style="37" bestFit="1" customWidth="1"/>
    <col min="6920" max="6920" width="6.5703125" style="37" customWidth="1"/>
    <col min="6921" max="6921" width="7.85546875" style="37" bestFit="1" customWidth="1"/>
    <col min="6922" max="6922" width="7.28515625" style="37" bestFit="1" customWidth="1"/>
    <col min="6923" max="6925" width="6.5703125" style="37" customWidth="1"/>
    <col min="6926" max="6926" width="8.28515625" style="37" bestFit="1" customWidth="1"/>
    <col min="6927" max="6927" width="7.7109375" style="37" bestFit="1" customWidth="1"/>
    <col min="6928" max="6928" width="7.85546875" style="37" customWidth="1"/>
    <col min="6929" max="7168" width="35.140625" style="37"/>
    <col min="7169" max="7169" width="17.5703125" style="37" customWidth="1"/>
    <col min="7170" max="7170" width="8.42578125" style="37" bestFit="1" customWidth="1"/>
    <col min="7171" max="7171" width="6.5703125" style="37" customWidth="1"/>
    <col min="7172" max="7172" width="9.5703125" style="37" customWidth="1"/>
    <col min="7173" max="7173" width="7.140625" style="37" bestFit="1" customWidth="1"/>
    <col min="7174" max="7174" width="6.5703125" style="37" customWidth="1"/>
    <col min="7175" max="7175" width="7.140625" style="37" bestFit="1" customWidth="1"/>
    <col min="7176" max="7176" width="6.5703125" style="37" customWidth="1"/>
    <col min="7177" max="7177" width="7.85546875" style="37" bestFit="1" customWidth="1"/>
    <col min="7178" max="7178" width="7.28515625" style="37" bestFit="1" customWidth="1"/>
    <col min="7179" max="7181" width="6.5703125" style="37" customWidth="1"/>
    <col min="7182" max="7182" width="8.28515625" style="37" bestFit="1" customWidth="1"/>
    <col min="7183" max="7183" width="7.7109375" style="37" bestFit="1" customWidth="1"/>
    <col min="7184" max="7184" width="7.85546875" style="37" customWidth="1"/>
    <col min="7185" max="7424" width="35.140625" style="37"/>
    <col min="7425" max="7425" width="17.5703125" style="37" customWidth="1"/>
    <col min="7426" max="7426" width="8.42578125" style="37" bestFit="1" customWidth="1"/>
    <col min="7427" max="7427" width="6.5703125" style="37" customWidth="1"/>
    <col min="7428" max="7428" width="9.5703125" style="37" customWidth="1"/>
    <col min="7429" max="7429" width="7.140625" style="37" bestFit="1" customWidth="1"/>
    <col min="7430" max="7430" width="6.5703125" style="37" customWidth="1"/>
    <col min="7431" max="7431" width="7.140625" style="37" bestFit="1" customWidth="1"/>
    <col min="7432" max="7432" width="6.5703125" style="37" customWidth="1"/>
    <col min="7433" max="7433" width="7.85546875" style="37" bestFit="1" customWidth="1"/>
    <col min="7434" max="7434" width="7.28515625" style="37" bestFit="1" customWidth="1"/>
    <col min="7435" max="7437" width="6.5703125" style="37" customWidth="1"/>
    <col min="7438" max="7438" width="8.28515625" style="37" bestFit="1" customWidth="1"/>
    <col min="7439" max="7439" width="7.7109375" style="37" bestFit="1" customWidth="1"/>
    <col min="7440" max="7440" width="7.85546875" style="37" customWidth="1"/>
    <col min="7441" max="7680" width="35.140625" style="37"/>
    <col min="7681" max="7681" width="17.5703125" style="37" customWidth="1"/>
    <col min="7682" max="7682" width="8.42578125" style="37" bestFit="1" customWidth="1"/>
    <col min="7683" max="7683" width="6.5703125" style="37" customWidth="1"/>
    <col min="7684" max="7684" width="9.5703125" style="37" customWidth="1"/>
    <col min="7685" max="7685" width="7.140625" style="37" bestFit="1" customWidth="1"/>
    <col min="7686" max="7686" width="6.5703125" style="37" customWidth="1"/>
    <col min="7687" max="7687" width="7.140625" style="37" bestFit="1" customWidth="1"/>
    <col min="7688" max="7688" width="6.5703125" style="37" customWidth="1"/>
    <col min="7689" max="7689" width="7.85546875" style="37" bestFit="1" customWidth="1"/>
    <col min="7690" max="7690" width="7.28515625" style="37" bestFit="1" customWidth="1"/>
    <col min="7691" max="7693" width="6.5703125" style="37" customWidth="1"/>
    <col min="7694" max="7694" width="8.28515625" style="37" bestFit="1" customWidth="1"/>
    <col min="7695" max="7695" width="7.7109375" style="37" bestFit="1" customWidth="1"/>
    <col min="7696" max="7696" width="7.85546875" style="37" customWidth="1"/>
    <col min="7697" max="7936" width="35.140625" style="37"/>
    <col min="7937" max="7937" width="17.5703125" style="37" customWidth="1"/>
    <col min="7938" max="7938" width="8.42578125" style="37" bestFit="1" customWidth="1"/>
    <col min="7939" max="7939" width="6.5703125" style="37" customWidth="1"/>
    <col min="7940" max="7940" width="9.5703125" style="37" customWidth="1"/>
    <col min="7941" max="7941" width="7.140625" style="37" bestFit="1" customWidth="1"/>
    <col min="7942" max="7942" width="6.5703125" style="37" customWidth="1"/>
    <col min="7943" max="7943" width="7.140625" style="37" bestFit="1" customWidth="1"/>
    <col min="7944" max="7944" width="6.5703125" style="37" customWidth="1"/>
    <col min="7945" max="7945" width="7.85546875" style="37" bestFit="1" customWidth="1"/>
    <col min="7946" max="7946" width="7.28515625" style="37" bestFit="1" customWidth="1"/>
    <col min="7947" max="7949" width="6.5703125" style="37" customWidth="1"/>
    <col min="7950" max="7950" width="8.28515625" style="37" bestFit="1" customWidth="1"/>
    <col min="7951" max="7951" width="7.7109375" style="37" bestFit="1" customWidth="1"/>
    <col min="7952" max="7952" width="7.85546875" style="37" customWidth="1"/>
    <col min="7953" max="8192" width="35.140625" style="37"/>
    <col min="8193" max="8193" width="17.5703125" style="37" customWidth="1"/>
    <col min="8194" max="8194" width="8.42578125" style="37" bestFit="1" customWidth="1"/>
    <col min="8195" max="8195" width="6.5703125" style="37" customWidth="1"/>
    <col min="8196" max="8196" width="9.5703125" style="37" customWidth="1"/>
    <col min="8197" max="8197" width="7.140625" style="37" bestFit="1" customWidth="1"/>
    <col min="8198" max="8198" width="6.5703125" style="37" customWidth="1"/>
    <col min="8199" max="8199" width="7.140625" style="37" bestFit="1" customWidth="1"/>
    <col min="8200" max="8200" width="6.5703125" style="37" customWidth="1"/>
    <col min="8201" max="8201" width="7.85546875" style="37" bestFit="1" customWidth="1"/>
    <col min="8202" max="8202" width="7.28515625" style="37" bestFit="1" customWidth="1"/>
    <col min="8203" max="8205" width="6.5703125" style="37" customWidth="1"/>
    <col min="8206" max="8206" width="8.28515625" style="37" bestFit="1" customWidth="1"/>
    <col min="8207" max="8207" width="7.7109375" style="37" bestFit="1" customWidth="1"/>
    <col min="8208" max="8208" width="7.85546875" style="37" customWidth="1"/>
    <col min="8209" max="8448" width="35.140625" style="37"/>
    <col min="8449" max="8449" width="17.5703125" style="37" customWidth="1"/>
    <col min="8450" max="8450" width="8.42578125" style="37" bestFit="1" customWidth="1"/>
    <col min="8451" max="8451" width="6.5703125" style="37" customWidth="1"/>
    <col min="8452" max="8452" width="9.5703125" style="37" customWidth="1"/>
    <col min="8453" max="8453" width="7.140625" style="37" bestFit="1" customWidth="1"/>
    <col min="8454" max="8454" width="6.5703125" style="37" customWidth="1"/>
    <col min="8455" max="8455" width="7.140625" style="37" bestFit="1" customWidth="1"/>
    <col min="8456" max="8456" width="6.5703125" style="37" customWidth="1"/>
    <col min="8457" max="8457" width="7.85546875" style="37" bestFit="1" customWidth="1"/>
    <col min="8458" max="8458" width="7.28515625" style="37" bestFit="1" customWidth="1"/>
    <col min="8459" max="8461" width="6.5703125" style="37" customWidth="1"/>
    <col min="8462" max="8462" width="8.28515625" style="37" bestFit="1" customWidth="1"/>
    <col min="8463" max="8463" width="7.7109375" style="37" bestFit="1" customWidth="1"/>
    <col min="8464" max="8464" width="7.85546875" style="37" customWidth="1"/>
    <col min="8465" max="8704" width="35.140625" style="37"/>
    <col min="8705" max="8705" width="17.5703125" style="37" customWidth="1"/>
    <col min="8706" max="8706" width="8.42578125" style="37" bestFit="1" customWidth="1"/>
    <col min="8707" max="8707" width="6.5703125" style="37" customWidth="1"/>
    <col min="8708" max="8708" width="9.5703125" style="37" customWidth="1"/>
    <col min="8709" max="8709" width="7.140625" style="37" bestFit="1" customWidth="1"/>
    <col min="8710" max="8710" width="6.5703125" style="37" customWidth="1"/>
    <col min="8711" max="8711" width="7.140625" style="37" bestFit="1" customWidth="1"/>
    <col min="8712" max="8712" width="6.5703125" style="37" customWidth="1"/>
    <col min="8713" max="8713" width="7.85546875" style="37" bestFit="1" customWidth="1"/>
    <col min="8714" max="8714" width="7.28515625" style="37" bestFit="1" customWidth="1"/>
    <col min="8715" max="8717" width="6.5703125" style="37" customWidth="1"/>
    <col min="8718" max="8718" width="8.28515625" style="37" bestFit="1" customWidth="1"/>
    <col min="8719" max="8719" width="7.7109375" style="37" bestFit="1" customWidth="1"/>
    <col min="8720" max="8720" width="7.85546875" style="37" customWidth="1"/>
    <col min="8721" max="8960" width="35.140625" style="37"/>
    <col min="8961" max="8961" width="17.5703125" style="37" customWidth="1"/>
    <col min="8962" max="8962" width="8.42578125" style="37" bestFit="1" customWidth="1"/>
    <col min="8963" max="8963" width="6.5703125" style="37" customWidth="1"/>
    <col min="8964" max="8964" width="9.5703125" style="37" customWidth="1"/>
    <col min="8965" max="8965" width="7.140625" style="37" bestFit="1" customWidth="1"/>
    <col min="8966" max="8966" width="6.5703125" style="37" customWidth="1"/>
    <col min="8967" max="8967" width="7.140625" style="37" bestFit="1" customWidth="1"/>
    <col min="8968" max="8968" width="6.5703125" style="37" customWidth="1"/>
    <col min="8969" max="8969" width="7.85546875" style="37" bestFit="1" customWidth="1"/>
    <col min="8970" max="8970" width="7.28515625" style="37" bestFit="1" customWidth="1"/>
    <col min="8971" max="8973" width="6.5703125" style="37" customWidth="1"/>
    <col min="8974" max="8974" width="8.28515625" style="37" bestFit="1" customWidth="1"/>
    <col min="8975" max="8975" width="7.7109375" style="37" bestFit="1" customWidth="1"/>
    <col min="8976" max="8976" width="7.85546875" style="37" customWidth="1"/>
    <col min="8977" max="9216" width="35.140625" style="37"/>
    <col min="9217" max="9217" width="17.5703125" style="37" customWidth="1"/>
    <col min="9218" max="9218" width="8.42578125" style="37" bestFit="1" customWidth="1"/>
    <col min="9219" max="9219" width="6.5703125" style="37" customWidth="1"/>
    <col min="9220" max="9220" width="9.5703125" style="37" customWidth="1"/>
    <col min="9221" max="9221" width="7.140625" style="37" bestFit="1" customWidth="1"/>
    <col min="9222" max="9222" width="6.5703125" style="37" customWidth="1"/>
    <col min="9223" max="9223" width="7.140625" style="37" bestFit="1" customWidth="1"/>
    <col min="9224" max="9224" width="6.5703125" style="37" customWidth="1"/>
    <col min="9225" max="9225" width="7.85546875" style="37" bestFit="1" customWidth="1"/>
    <col min="9226" max="9226" width="7.28515625" style="37" bestFit="1" customWidth="1"/>
    <col min="9227" max="9229" width="6.5703125" style="37" customWidth="1"/>
    <col min="9230" max="9230" width="8.28515625" style="37" bestFit="1" customWidth="1"/>
    <col min="9231" max="9231" width="7.7109375" style="37" bestFit="1" customWidth="1"/>
    <col min="9232" max="9232" width="7.85546875" style="37" customWidth="1"/>
    <col min="9233" max="9472" width="35.140625" style="37"/>
    <col min="9473" max="9473" width="17.5703125" style="37" customWidth="1"/>
    <col min="9474" max="9474" width="8.42578125" style="37" bestFit="1" customWidth="1"/>
    <col min="9475" max="9475" width="6.5703125" style="37" customWidth="1"/>
    <col min="9476" max="9476" width="9.5703125" style="37" customWidth="1"/>
    <col min="9477" max="9477" width="7.140625" style="37" bestFit="1" customWidth="1"/>
    <col min="9478" max="9478" width="6.5703125" style="37" customWidth="1"/>
    <col min="9479" max="9479" width="7.140625" style="37" bestFit="1" customWidth="1"/>
    <col min="9480" max="9480" width="6.5703125" style="37" customWidth="1"/>
    <col min="9481" max="9481" width="7.85546875" style="37" bestFit="1" customWidth="1"/>
    <col min="9482" max="9482" width="7.28515625" style="37" bestFit="1" customWidth="1"/>
    <col min="9483" max="9485" width="6.5703125" style="37" customWidth="1"/>
    <col min="9486" max="9486" width="8.28515625" style="37" bestFit="1" customWidth="1"/>
    <col min="9487" max="9487" width="7.7109375" style="37" bestFit="1" customWidth="1"/>
    <col min="9488" max="9488" width="7.85546875" style="37" customWidth="1"/>
    <col min="9489" max="9728" width="35.140625" style="37"/>
    <col min="9729" max="9729" width="17.5703125" style="37" customWidth="1"/>
    <col min="9730" max="9730" width="8.42578125" style="37" bestFit="1" customWidth="1"/>
    <col min="9731" max="9731" width="6.5703125" style="37" customWidth="1"/>
    <col min="9732" max="9732" width="9.5703125" style="37" customWidth="1"/>
    <col min="9733" max="9733" width="7.140625" style="37" bestFit="1" customWidth="1"/>
    <col min="9734" max="9734" width="6.5703125" style="37" customWidth="1"/>
    <col min="9735" max="9735" width="7.140625" style="37" bestFit="1" customWidth="1"/>
    <col min="9736" max="9736" width="6.5703125" style="37" customWidth="1"/>
    <col min="9737" max="9737" width="7.85546875" style="37" bestFit="1" customWidth="1"/>
    <col min="9738" max="9738" width="7.28515625" style="37" bestFit="1" customWidth="1"/>
    <col min="9739" max="9741" width="6.5703125" style="37" customWidth="1"/>
    <col min="9742" max="9742" width="8.28515625" style="37" bestFit="1" customWidth="1"/>
    <col min="9743" max="9743" width="7.7109375" style="37" bestFit="1" customWidth="1"/>
    <col min="9744" max="9744" width="7.85546875" style="37" customWidth="1"/>
    <col min="9745" max="9984" width="35.140625" style="37"/>
    <col min="9985" max="9985" width="17.5703125" style="37" customWidth="1"/>
    <col min="9986" max="9986" width="8.42578125" style="37" bestFit="1" customWidth="1"/>
    <col min="9987" max="9987" width="6.5703125" style="37" customWidth="1"/>
    <col min="9988" max="9988" width="9.5703125" style="37" customWidth="1"/>
    <col min="9989" max="9989" width="7.140625" style="37" bestFit="1" customWidth="1"/>
    <col min="9990" max="9990" width="6.5703125" style="37" customWidth="1"/>
    <col min="9991" max="9991" width="7.140625" style="37" bestFit="1" customWidth="1"/>
    <col min="9992" max="9992" width="6.5703125" style="37" customWidth="1"/>
    <col min="9993" max="9993" width="7.85546875" style="37" bestFit="1" customWidth="1"/>
    <col min="9994" max="9994" width="7.28515625" style="37" bestFit="1" customWidth="1"/>
    <col min="9995" max="9997" width="6.5703125" style="37" customWidth="1"/>
    <col min="9998" max="9998" width="8.28515625" style="37" bestFit="1" customWidth="1"/>
    <col min="9999" max="9999" width="7.7109375" style="37" bestFit="1" customWidth="1"/>
    <col min="10000" max="10000" width="7.85546875" style="37" customWidth="1"/>
    <col min="10001" max="10240" width="35.140625" style="37"/>
    <col min="10241" max="10241" width="17.5703125" style="37" customWidth="1"/>
    <col min="10242" max="10242" width="8.42578125" style="37" bestFit="1" customWidth="1"/>
    <col min="10243" max="10243" width="6.5703125" style="37" customWidth="1"/>
    <col min="10244" max="10244" width="9.5703125" style="37" customWidth="1"/>
    <col min="10245" max="10245" width="7.140625" style="37" bestFit="1" customWidth="1"/>
    <col min="10246" max="10246" width="6.5703125" style="37" customWidth="1"/>
    <col min="10247" max="10247" width="7.140625" style="37" bestFit="1" customWidth="1"/>
    <col min="10248" max="10248" width="6.5703125" style="37" customWidth="1"/>
    <col min="10249" max="10249" width="7.85546875" style="37" bestFit="1" customWidth="1"/>
    <col min="10250" max="10250" width="7.28515625" style="37" bestFit="1" customWidth="1"/>
    <col min="10251" max="10253" width="6.5703125" style="37" customWidth="1"/>
    <col min="10254" max="10254" width="8.28515625" style="37" bestFit="1" customWidth="1"/>
    <col min="10255" max="10255" width="7.7109375" style="37" bestFit="1" customWidth="1"/>
    <col min="10256" max="10256" width="7.85546875" style="37" customWidth="1"/>
    <col min="10257" max="10496" width="35.140625" style="37"/>
    <col min="10497" max="10497" width="17.5703125" style="37" customWidth="1"/>
    <col min="10498" max="10498" width="8.42578125" style="37" bestFit="1" customWidth="1"/>
    <col min="10499" max="10499" width="6.5703125" style="37" customWidth="1"/>
    <col min="10500" max="10500" width="9.5703125" style="37" customWidth="1"/>
    <col min="10501" max="10501" width="7.140625" style="37" bestFit="1" customWidth="1"/>
    <col min="10502" max="10502" width="6.5703125" style="37" customWidth="1"/>
    <col min="10503" max="10503" width="7.140625" style="37" bestFit="1" customWidth="1"/>
    <col min="10504" max="10504" width="6.5703125" style="37" customWidth="1"/>
    <col min="10505" max="10505" width="7.85546875" style="37" bestFit="1" customWidth="1"/>
    <col min="10506" max="10506" width="7.28515625" style="37" bestFit="1" customWidth="1"/>
    <col min="10507" max="10509" width="6.5703125" style="37" customWidth="1"/>
    <col min="10510" max="10510" width="8.28515625" style="37" bestFit="1" customWidth="1"/>
    <col min="10511" max="10511" width="7.7109375" style="37" bestFit="1" customWidth="1"/>
    <col min="10512" max="10512" width="7.85546875" style="37" customWidth="1"/>
    <col min="10513" max="10752" width="35.140625" style="37"/>
    <col min="10753" max="10753" width="17.5703125" style="37" customWidth="1"/>
    <col min="10754" max="10754" width="8.42578125" style="37" bestFit="1" customWidth="1"/>
    <col min="10755" max="10755" width="6.5703125" style="37" customWidth="1"/>
    <col min="10756" max="10756" width="9.5703125" style="37" customWidth="1"/>
    <col min="10757" max="10757" width="7.140625" style="37" bestFit="1" customWidth="1"/>
    <col min="10758" max="10758" width="6.5703125" style="37" customWidth="1"/>
    <col min="10759" max="10759" width="7.140625" style="37" bestFit="1" customWidth="1"/>
    <col min="10760" max="10760" width="6.5703125" style="37" customWidth="1"/>
    <col min="10761" max="10761" width="7.85546875" style="37" bestFit="1" customWidth="1"/>
    <col min="10762" max="10762" width="7.28515625" style="37" bestFit="1" customWidth="1"/>
    <col min="10763" max="10765" width="6.5703125" style="37" customWidth="1"/>
    <col min="10766" max="10766" width="8.28515625" style="37" bestFit="1" customWidth="1"/>
    <col min="10767" max="10767" width="7.7109375" style="37" bestFit="1" customWidth="1"/>
    <col min="10768" max="10768" width="7.85546875" style="37" customWidth="1"/>
    <col min="10769" max="11008" width="35.140625" style="37"/>
    <col min="11009" max="11009" width="17.5703125" style="37" customWidth="1"/>
    <col min="11010" max="11010" width="8.42578125" style="37" bestFit="1" customWidth="1"/>
    <col min="11011" max="11011" width="6.5703125" style="37" customWidth="1"/>
    <col min="11012" max="11012" width="9.5703125" style="37" customWidth="1"/>
    <col min="11013" max="11013" width="7.140625" style="37" bestFit="1" customWidth="1"/>
    <col min="11014" max="11014" width="6.5703125" style="37" customWidth="1"/>
    <col min="11015" max="11015" width="7.140625" style="37" bestFit="1" customWidth="1"/>
    <col min="11016" max="11016" width="6.5703125" style="37" customWidth="1"/>
    <col min="11017" max="11017" width="7.85546875" style="37" bestFit="1" customWidth="1"/>
    <col min="11018" max="11018" width="7.28515625" style="37" bestFit="1" customWidth="1"/>
    <col min="11019" max="11021" width="6.5703125" style="37" customWidth="1"/>
    <col min="11022" max="11022" width="8.28515625" style="37" bestFit="1" customWidth="1"/>
    <col min="11023" max="11023" width="7.7109375" style="37" bestFit="1" customWidth="1"/>
    <col min="11024" max="11024" width="7.85546875" style="37" customWidth="1"/>
    <col min="11025" max="11264" width="35.140625" style="37"/>
    <col min="11265" max="11265" width="17.5703125" style="37" customWidth="1"/>
    <col min="11266" max="11266" width="8.42578125" style="37" bestFit="1" customWidth="1"/>
    <col min="11267" max="11267" width="6.5703125" style="37" customWidth="1"/>
    <col min="11268" max="11268" width="9.5703125" style="37" customWidth="1"/>
    <col min="11269" max="11269" width="7.140625" style="37" bestFit="1" customWidth="1"/>
    <col min="11270" max="11270" width="6.5703125" style="37" customWidth="1"/>
    <col min="11271" max="11271" width="7.140625" style="37" bestFit="1" customWidth="1"/>
    <col min="11272" max="11272" width="6.5703125" style="37" customWidth="1"/>
    <col min="11273" max="11273" width="7.85546875" style="37" bestFit="1" customWidth="1"/>
    <col min="11274" max="11274" width="7.28515625" style="37" bestFit="1" customWidth="1"/>
    <col min="11275" max="11277" width="6.5703125" style="37" customWidth="1"/>
    <col min="11278" max="11278" width="8.28515625" style="37" bestFit="1" customWidth="1"/>
    <col min="11279" max="11279" width="7.7109375" style="37" bestFit="1" customWidth="1"/>
    <col min="11280" max="11280" width="7.85546875" style="37" customWidth="1"/>
    <col min="11281" max="11520" width="35.140625" style="37"/>
    <col min="11521" max="11521" width="17.5703125" style="37" customWidth="1"/>
    <col min="11522" max="11522" width="8.42578125" style="37" bestFit="1" customWidth="1"/>
    <col min="11523" max="11523" width="6.5703125" style="37" customWidth="1"/>
    <col min="11524" max="11524" width="9.5703125" style="37" customWidth="1"/>
    <col min="11525" max="11525" width="7.140625" style="37" bestFit="1" customWidth="1"/>
    <col min="11526" max="11526" width="6.5703125" style="37" customWidth="1"/>
    <col min="11527" max="11527" width="7.140625" style="37" bestFit="1" customWidth="1"/>
    <col min="11528" max="11528" width="6.5703125" style="37" customWidth="1"/>
    <col min="11529" max="11529" width="7.85546875" style="37" bestFit="1" customWidth="1"/>
    <col min="11530" max="11530" width="7.28515625" style="37" bestFit="1" customWidth="1"/>
    <col min="11531" max="11533" width="6.5703125" style="37" customWidth="1"/>
    <col min="11534" max="11534" width="8.28515625" style="37" bestFit="1" customWidth="1"/>
    <col min="11535" max="11535" width="7.7109375" style="37" bestFit="1" customWidth="1"/>
    <col min="11536" max="11536" width="7.85546875" style="37" customWidth="1"/>
    <col min="11537" max="11776" width="35.140625" style="37"/>
    <col min="11777" max="11777" width="17.5703125" style="37" customWidth="1"/>
    <col min="11778" max="11778" width="8.42578125" style="37" bestFit="1" customWidth="1"/>
    <col min="11779" max="11779" width="6.5703125" style="37" customWidth="1"/>
    <col min="11780" max="11780" width="9.5703125" style="37" customWidth="1"/>
    <col min="11781" max="11781" width="7.140625" style="37" bestFit="1" customWidth="1"/>
    <col min="11782" max="11782" width="6.5703125" style="37" customWidth="1"/>
    <col min="11783" max="11783" width="7.140625" style="37" bestFit="1" customWidth="1"/>
    <col min="11784" max="11784" width="6.5703125" style="37" customWidth="1"/>
    <col min="11785" max="11785" width="7.85546875" style="37" bestFit="1" customWidth="1"/>
    <col min="11786" max="11786" width="7.28515625" style="37" bestFit="1" customWidth="1"/>
    <col min="11787" max="11789" width="6.5703125" style="37" customWidth="1"/>
    <col min="11790" max="11790" width="8.28515625" style="37" bestFit="1" customWidth="1"/>
    <col min="11791" max="11791" width="7.7109375" style="37" bestFit="1" customWidth="1"/>
    <col min="11792" max="11792" width="7.85546875" style="37" customWidth="1"/>
    <col min="11793" max="12032" width="35.140625" style="37"/>
    <col min="12033" max="12033" width="17.5703125" style="37" customWidth="1"/>
    <col min="12034" max="12034" width="8.42578125" style="37" bestFit="1" customWidth="1"/>
    <col min="12035" max="12035" width="6.5703125" style="37" customWidth="1"/>
    <col min="12036" max="12036" width="9.5703125" style="37" customWidth="1"/>
    <col min="12037" max="12037" width="7.140625" style="37" bestFit="1" customWidth="1"/>
    <col min="12038" max="12038" width="6.5703125" style="37" customWidth="1"/>
    <col min="12039" max="12039" width="7.140625" style="37" bestFit="1" customWidth="1"/>
    <col min="12040" max="12040" width="6.5703125" style="37" customWidth="1"/>
    <col min="12041" max="12041" width="7.85546875" style="37" bestFit="1" customWidth="1"/>
    <col min="12042" max="12042" width="7.28515625" style="37" bestFit="1" customWidth="1"/>
    <col min="12043" max="12045" width="6.5703125" style="37" customWidth="1"/>
    <col min="12046" max="12046" width="8.28515625" style="37" bestFit="1" customWidth="1"/>
    <col min="12047" max="12047" width="7.7109375" style="37" bestFit="1" customWidth="1"/>
    <col min="12048" max="12048" width="7.85546875" style="37" customWidth="1"/>
    <col min="12049" max="12288" width="35.140625" style="37"/>
    <col min="12289" max="12289" width="17.5703125" style="37" customWidth="1"/>
    <col min="12290" max="12290" width="8.42578125" style="37" bestFit="1" customWidth="1"/>
    <col min="12291" max="12291" width="6.5703125" style="37" customWidth="1"/>
    <col min="12292" max="12292" width="9.5703125" style="37" customWidth="1"/>
    <col min="12293" max="12293" width="7.140625" style="37" bestFit="1" customWidth="1"/>
    <col min="12294" max="12294" width="6.5703125" style="37" customWidth="1"/>
    <col min="12295" max="12295" width="7.140625" style="37" bestFit="1" customWidth="1"/>
    <col min="12296" max="12296" width="6.5703125" style="37" customWidth="1"/>
    <col min="12297" max="12297" width="7.85546875" style="37" bestFit="1" customWidth="1"/>
    <col min="12298" max="12298" width="7.28515625" style="37" bestFit="1" customWidth="1"/>
    <col min="12299" max="12301" width="6.5703125" style="37" customWidth="1"/>
    <col min="12302" max="12302" width="8.28515625" style="37" bestFit="1" customWidth="1"/>
    <col min="12303" max="12303" width="7.7109375" style="37" bestFit="1" customWidth="1"/>
    <col min="12304" max="12304" width="7.85546875" style="37" customWidth="1"/>
    <col min="12305" max="12544" width="35.140625" style="37"/>
    <col min="12545" max="12545" width="17.5703125" style="37" customWidth="1"/>
    <col min="12546" max="12546" width="8.42578125" style="37" bestFit="1" customWidth="1"/>
    <col min="12547" max="12547" width="6.5703125" style="37" customWidth="1"/>
    <col min="12548" max="12548" width="9.5703125" style="37" customWidth="1"/>
    <col min="12549" max="12549" width="7.140625" style="37" bestFit="1" customWidth="1"/>
    <col min="12550" max="12550" width="6.5703125" style="37" customWidth="1"/>
    <col min="12551" max="12551" width="7.140625" style="37" bestFit="1" customWidth="1"/>
    <col min="12552" max="12552" width="6.5703125" style="37" customWidth="1"/>
    <col min="12553" max="12553" width="7.85546875" style="37" bestFit="1" customWidth="1"/>
    <col min="12554" max="12554" width="7.28515625" style="37" bestFit="1" customWidth="1"/>
    <col min="12555" max="12557" width="6.5703125" style="37" customWidth="1"/>
    <col min="12558" max="12558" width="8.28515625" style="37" bestFit="1" customWidth="1"/>
    <col min="12559" max="12559" width="7.7109375" style="37" bestFit="1" customWidth="1"/>
    <col min="12560" max="12560" width="7.85546875" style="37" customWidth="1"/>
    <col min="12561" max="12800" width="35.140625" style="37"/>
    <col min="12801" max="12801" width="17.5703125" style="37" customWidth="1"/>
    <col min="12802" max="12802" width="8.42578125" style="37" bestFit="1" customWidth="1"/>
    <col min="12803" max="12803" width="6.5703125" style="37" customWidth="1"/>
    <col min="12804" max="12804" width="9.5703125" style="37" customWidth="1"/>
    <col min="12805" max="12805" width="7.140625" style="37" bestFit="1" customWidth="1"/>
    <col min="12806" max="12806" width="6.5703125" style="37" customWidth="1"/>
    <col min="12807" max="12807" width="7.140625" style="37" bestFit="1" customWidth="1"/>
    <col min="12808" max="12808" width="6.5703125" style="37" customWidth="1"/>
    <col min="12809" max="12809" width="7.85546875" style="37" bestFit="1" customWidth="1"/>
    <col min="12810" max="12810" width="7.28515625" style="37" bestFit="1" customWidth="1"/>
    <col min="12811" max="12813" width="6.5703125" style="37" customWidth="1"/>
    <col min="12814" max="12814" width="8.28515625" style="37" bestFit="1" customWidth="1"/>
    <col min="12815" max="12815" width="7.7109375" style="37" bestFit="1" customWidth="1"/>
    <col min="12816" max="12816" width="7.85546875" style="37" customWidth="1"/>
    <col min="12817" max="13056" width="35.140625" style="37"/>
    <col min="13057" max="13057" width="17.5703125" style="37" customWidth="1"/>
    <col min="13058" max="13058" width="8.42578125" style="37" bestFit="1" customWidth="1"/>
    <col min="13059" max="13059" width="6.5703125" style="37" customWidth="1"/>
    <col min="13060" max="13060" width="9.5703125" style="37" customWidth="1"/>
    <col min="13061" max="13061" width="7.140625" style="37" bestFit="1" customWidth="1"/>
    <col min="13062" max="13062" width="6.5703125" style="37" customWidth="1"/>
    <col min="13063" max="13063" width="7.140625" style="37" bestFit="1" customWidth="1"/>
    <col min="13064" max="13064" width="6.5703125" style="37" customWidth="1"/>
    <col min="13065" max="13065" width="7.85546875" style="37" bestFit="1" customWidth="1"/>
    <col min="13066" max="13066" width="7.28515625" style="37" bestFit="1" customWidth="1"/>
    <col min="13067" max="13069" width="6.5703125" style="37" customWidth="1"/>
    <col min="13070" max="13070" width="8.28515625" style="37" bestFit="1" customWidth="1"/>
    <col min="13071" max="13071" width="7.7109375" style="37" bestFit="1" customWidth="1"/>
    <col min="13072" max="13072" width="7.85546875" style="37" customWidth="1"/>
    <col min="13073" max="13312" width="35.140625" style="37"/>
    <col min="13313" max="13313" width="17.5703125" style="37" customWidth="1"/>
    <col min="13314" max="13314" width="8.42578125" style="37" bestFit="1" customWidth="1"/>
    <col min="13315" max="13315" width="6.5703125" style="37" customWidth="1"/>
    <col min="13316" max="13316" width="9.5703125" style="37" customWidth="1"/>
    <col min="13317" max="13317" width="7.140625" style="37" bestFit="1" customWidth="1"/>
    <col min="13318" max="13318" width="6.5703125" style="37" customWidth="1"/>
    <col min="13319" max="13319" width="7.140625" style="37" bestFit="1" customWidth="1"/>
    <col min="13320" max="13320" width="6.5703125" style="37" customWidth="1"/>
    <col min="13321" max="13321" width="7.85546875" style="37" bestFit="1" customWidth="1"/>
    <col min="13322" max="13322" width="7.28515625" style="37" bestFit="1" customWidth="1"/>
    <col min="13323" max="13325" width="6.5703125" style="37" customWidth="1"/>
    <col min="13326" max="13326" width="8.28515625" style="37" bestFit="1" customWidth="1"/>
    <col min="13327" max="13327" width="7.7109375" style="37" bestFit="1" customWidth="1"/>
    <col min="13328" max="13328" width="7.85546875" style="37" customWidth="1"/>
    <col min="13329" max="13568" width="35.140625" style="37"/>
    <col min="13569" max="13569" width="17.5703125" style="37" customWidth="1"/>
    <col min="13570" max="13570" width="8.42578125" style="37" bestFit="1" customWidth="1"/>
    <col min="13571" max="13571" width="6.5703125" style="37" customWidth="1"/>
    <col min="13572" max="13572" width="9.5703125" style="37" customWidth="1"/>
    <col min="13573" max="13573" width="7.140625" style="37" bestFit="1" customWidth="1"/>
    <col min="13574" max="13574" width="6.5703125" style="37" customWidth="1"/>
    <col min="13575" max="13575" width="7.140625" style="37" bestFit="1" customWidth="1"/>
    <col min="13576" max="13576" width="6.5703125" style="37" customWidth="1"/>
    <col min="13577" max="13577" width="7.85546875" style="37" bestFit="1" customWidth="1"/>
    <col min="13578" max="13578" width="7.28515625" style="37" bestFit="1" customWidth="1"/>
    <col min="13579" max="13581" width="6.5703125" style="37" customWidth="1"/>
    <col min="13582" max="13582" width="8.28515625" style="37" bestFit="1" customWidth="1"/>
    <col min="13583" max="13583" width="7.7109375" style="37" bestFit="1" customWidth="1"/>
    <col min="13584" max="13584" width="7.85546875" style="37" customWidth="1"/>
    <col min="13585" max="13824" width="35.140625" style="37"/>
    <col min="13825" max="13825" width="17.5703125" style="37" customWidth="1"/>
    <col min="13826" max="13826" width="8.42578125" style="37" bestFit="1" customWidth="1"/>
    <col min="13827" max="13827" width="6.5703125" style="37" customWidth="1"/>
    <col min="13828" max="13828" width="9.5703125" style="37" customWidth="1"/>
    <col min="13829" max="13829" width="7.140625" style="37" bestFit="1" customWidth="1"/>
    <col min="13830" max="13830" width="6.5703125" style="37" customWidth="1"/>
    <col min="13831" max="13831" width="7.140625" style="37" bestFit="1" customWidth="1"/>
    <col min="13832" max="13832" width="6.5703125" style="37" customWidth="1"/>
    <col min="13833" max="13833" width="7.85546875" style="37" bestFit="1" customWidth="1"/>
    <col min="13834" max="13834" width="7.28515625" style="37" bestFit="1" customWidth="1"/>
    <col min="13835" max="13837" width="6.5703125" style="37" customWidth="1"/>
    <col min="13838" max="13838" width="8.28515625" style="37" bestFit="1" customWidth="1"/>
    <col min="13839" max="13839" width="7.7109375" style="37" bestFit="1" customWidth="1"/>
    <col min="13840" max="13840" width="7.85546875" style="37" customWidth="1"/>
    <col min="13841" max="14080" width="35.140625" style="37"/>
    <col min="14081" max="14081" width="17.5703125" style="37" customWidth="1"/>
    <col min="14082" max="14082" width="8.42578125" style="37" bestFit="1" customWidth="1"/>
    <col min="14083" max="14083" width="6.5703125" style="37" customWidth="1"/>
    <col min="14084" max="14084" width="9.5703125" style="37" customWidth="1"/>
    <col min="14085" max="14085" width="7.140625" style="37" bestFit="1" customWidth="1"/>
    <col min="14086" max="14086" width="6.5703125" style="37" customWidth="1"/>
    <col min="14087" max="14087" width="7.140625" style="37" bestFit="1" customWidth="1"/>
    <col min="14088" max="14088" width="6.5703125" style="37" customWidth="1"/>
    <col min="14089" max="14089" width="7.85546875" style="37" bestFit="1" customWidth="1"/>
    <col min="14090" max="14090" width="7.28515625" style="37" bestFit="1" customWidth="1"/>
    <col min="14091" max="14093" width="6.5703125" style="37" customWidth="1"/>
    <col min="14094" max="14094" width="8.28515625" style="37" bestFit="1" customWidth="1"/>
    <col min="14095" max="14095" width="7.7109375" style="37" bestFit="1" customWidth="1"/>
    <col min="14096" max="14096" width="7.85546875" style="37" customWidth="1"/>
    <col min="14097" max="14336" width="35.140625" style="37"/>
    <col min="14337" max="14337" width="17.5703125" style="37" customWidth="1"/>
    <col min="14338" max="14338" width="8.42578125" style="37" bestFit="1" customWidth="1"/>
    <col min="14339" max="14339" width="6.5703125" style="37" customWidth="1"/>
    <col min="14340" max="14340" width="9.5703125" style="37" customWidth="1"/>
    <col min="14341" max="14341" width="7.140625" style="37" bestFit="1" customWidth="1"/>
    <col min="14342" max="14342" width="6.5703125" style="37" customWidth="1"/>
    <col min="14343" max="14343" width="7.140625" style="37" bestFit="1" customWidth="1"/>
    <col min="14344" max="14344" width="6.5703125" style="37" customWidth="1"/>
    <col min="14345" max="14345" width="7.85546875" style="37" bestFit="1" customWidth="1"/>
    <col min="14346" max="14346" width="7.28515625" style="37" bestFit="1" customWidth="1"/>
    <col min="14347" max="14349" width="6.5703125" style="37" customWidth="1"/>
    <col min="14350" max="14350" width="8.28515625" style="37" bestFit="1" customWidth="1"/>
    <col min="14351" max="14351" width="7.7109375" style="37" bestFit="1" customWidth="1"/>
    <col min="14352" max="14352" width="7.85546875" style="37" customWidth="1"/>
    <col min="14353" max="14592" width="35.140625" style="37"/>
    <col min="14593" max="14593" width="17.5703125" style="37" customWidth="1"/>
    <col min="14594" max="14594" width="8.42578125" style="37" bestFit="1" customWidth="1"/>
    <col min="14595" max="14595" width="6.5703125" style="37" customWidth="1"/>
    <col min="14596" max="14596" width="9.5703125" style="37" customWidth="1"/>
    <col min="14597" max="14597" width="7.140625" style="37" bestFit="1" customWidth="1"/>
    <col min="14598" max="14598" width="6.5703125" style="37" customWidth="1"/>
    <col min="14599" max="14599" width="7.140625" style="37" bestFit="1" customWidth="1"/>
    <col min="14600" max="14600" width="6.5703125" style="37" customWidth="1"/>
    <col min="14601" max="14601" width="7.85546875" style="37" bestFit="1" customWidth="1"/>
    <col min="14602" max="14602" width="7.28515625" style="37" bestFit="1" customWidth="1"/>
    <col min="14603" max="14605" width="6.5703125" style="37" customWidth="1"/>
    <col min="14606" max="14606" width="8.28515625" style="37" bestFit="1" customWidth="1"/>
    <col min="14607" max="14607" width="7.7109375" style="37" bestFit="1" customWidth="1"/>
    <col min="14608" max="14608" width="7.85546875" style="37" customWidth="1"/>
    <col min="14609" max="14848" width="35.140625" style="37"/>
    <col min="14849" max="14849" width="17.5703125" style="37" customWidth="1"/>
    <col min="14850" max="14850" width="8.42578125" style="37" bestFit="1" customWidth="1"/>
    <col min="14851" max="14851" width="6.5703125" style="37" customWidth="1"/>
    <col min="14852" max="14852" width="9.5703125" style="37" customWidth="1"/>
    <col min="14853" max="14853" width="7.140625" style="37" bestFit="1" customWidth="1"/>
    <col min="14854" max="14854" width="6.5703125" style="37" customWidth="1"/>
    <col min="14855" max="14855" width="7.140625" style="37" bestFit="1" customWidth="1"/>
    <col min="14856" max="14856" width="6.5703125" style="37" customWidth="1"/>
    <col min="14857" max="14857" width="7.85546875" style="37" bestFit="1" customWidth="1"/>
    <col min="14858" max="14858" width="7.28515625" style="37" bestFit="1" customWidth="1"/>
    <col min="14859" max="14861" width="6.5703125" style="37" customWidth="1"/>
    <col min="14862" max="14862" width="8.28515625" style="37" bestFit="1" customWidth="1"/>
    <col min="14863" max="14863" width="7.7109375" style="37" bestFit="1" customWidth="1"/>
    <col min="14864" max="14864" width="7.85546875" style="37" customWidth="1"/>
    <col min="14865" max="15104" width="35.140625" style="37"/>
    <col min="15105" max="15105" width="17.5703125" style="37" customWidth="1"/>
    <col min="15106" max="15106" width="8.42578125" style="37" bestFit="1" customWidth="1"/>
    <col min="15107" max="15107" width="6.5703125" style="37" customWidth="1"/>
    <col min="15108" max="15108" width="9.5703125" style="37" customWidth="1"/>
    <col min="15109" max="15109" width="7.140625" style="37" bestFit="1" customWidth="1"/>
    <col min="15110" max="15110" width="6.5703125" style="37" customWidth="1"/>
    <col min="15111" max="15111" width="7.140625" style="37" bestFit="1" customWidth="1"/>
    <col min="15112" max="15112" width="6.5703125" style="37" customWidth="1"/>
    <col min="15113" max="15113" width="7.85546875" style="37" bestFit="1" customWidth="1"/>
    <col min="15114" max="15114" width="7.28515625" style="37" bestFit="1" customWidth="1"/>
    <col min="15115" max="15117" width="6.5703125" style="37" customWidth="1"/>
    <col min="15118" max="15118" width="8.28515625" style="37" bestFit="1" customWidth="1"/>
    <col min="15119" max="15119" width="7.7109375" style="37" bestFit="1" customWidth="1"/>
    <col min="15120" max="15120" width="7.85546875" style="37" customWidth="1"/>
    <col min="15121" max="15360" width="35.140625" style="37"/>
    <col min="15361" max="15361" width="17.5703125" style="37" customWidth="1"/>
    <col min="15362" max="15362" width="8.42578125" style="37" bestFit="1" customWidth="1"/>
    <col min="15363" max="15363" width="6.5703125" style="37" customWidth="1"/>
    <col min="15364" max="15364" width="9.5703125" style="37" customWidth="1"/>
    <col min="15365" max="15365" width="7.140625" style="37" bestFit="1" customWidth="1"/>
    <col min="15366" max="15366" width="6.5703125" style="37" customWidth="1"/>
    <col min="15367" max="15367" width="7.140625" style="37" bestFit="1" customWidth="1"/>
    <col min="15368" max="15368" width="6.5703125" style="37" customWidth="1"/>
    <col min="15369" max="15369" width="7.85546875" style="37" bestFit="1" customWidth="1"/>
    <col min="15370" max="15370" width="7.28515625" style="37" bestFit="1" customWidth="1"/>
    <col min="15371" max="15373" width="6.5703125" style="37" customWidth="1"/>
    <col min="15374" max="15374" width="8.28515625" style="37" bestFit="1" customWidth="1"/>
    <col min="15375" max="15375" width="7.7109375" style="37" bestFit="1" customWidth="1"/>
    <col min="15376" max="15376" width="7.85546875" style="37" customWidth="1"/>
    <col min="15377" max="15616" width="35.140625" style="37"/>
    <col min="15617" max="15617" width="17.5703125" style="37" customWidth="1"/>
    <col min="15618" max="15618" width="8.42578125" style="37" bestFit="1" customWidth="1"/>
    <col min="15619" max="15619" width="6.5703125" style="37" customWidth="1"/>
    <col min="15620" max="15620" width="9.5703125" style="37" customWidth="1"/>
    <col min="15621" max="15621" width="7.140625" style="37" bestFit="1" customWidth="1"/>
    <col min="15622" max="15622" width="6.5703125" style="37" customWidth="1"/>
    <col min="15623" max="15623" width="7.140625" style="37" bestFit="1" customWidth="1"/>
    <col min="15624" max="15624" width="6.5703125" style="37" customWidth="1"/>
    <col min="15625" max="15625" width="7.85546875" style="37" bestFit="1" customWidth="1"/>
    <col min="15626" max="15626" width="7.28515625" style="37" bestFit="1" customWidth="1"/>
    <col min="15627" max="15629" width="6.5703125" style="37" customWidth="1"/>
    <col min="15630" max="15630" width="8.28515625" style="37" bestFit="1" customWidth="1"/>
    <col min="15631" max="15631" width="7.7109375" style="37" bestFit="1" customWidth="1"/>
    <col min="15632" max="15632" width="7.85546875" style="37" customWidth="1"/>
    <col min="15633" max="15872" width="35.140625" style="37"/>
    <col min="15873" max="15873" width="17.5703125" style="37" customWidth="1"/>
    <col min="15874" max="15874" width="8.42578125" style="37" bestFit="1" customWidth="1"/>
    <col min="15875" max="15875" width="6.5703125" style="37" customWidth="1"/>
    <col min="15876" max="15876" width="9.5703125" style="37" customWidth="1"/>
    <col min="15877" max="15877" width="7.140625" style="37" bestFit="1" customWidth="1"/>
    <col min="15878" max="15878" width="6.5703125" style="37" customWidth="1"/>
    <col min="15879" max="15879" width="7.140625" style="37" bestFit="1" customWidth="1"/>
    <col min="15880" max="15880" width="6.5703125" style="37" customWidth="1"/>
    <col min="15881" max="15881" width="7.85546875" style="37" bestFit="1" customWidth="1"/>
    <col min="15882" max="15882" width="7.28515625" style="37" bestFit="1" customWidth="1"/>
    <col min="15883" max="15885" width="6.5703125" style="37" customWidth="1"/>
    <col min="15886" max="15886" width="8.28515625" style="37" bestFit="1" customWidth="1"/>
    <col min="15887" max="15887" width="7.7109375" style="37" bestFit="1" customWidth="1"/>
    <col min="15888" max="15888" width="7.85546875" style="37" customWidth="1"/>
    <col min="15889" max="16128" width="35.140625" style="37"/>
    <col min="16129" max="16129" width="17.5703125" style="37" customWidth="1"/>
    <col min="16130" max="16130" width="8.42578125" style="37" bestFit="1" customWidth="1"/>
    <col min="16131" max="16131" width="6.5703125" style="37" customWidth="1"/>
    <col min="16132" max="16132" width="9.5703125" style="37" customWidth="1"/>
    <col min="16133" max="16133" width="7.140625" style="37" bestFit="1" customWidth="1"/>
    <col min="16134" max="16134" width="6.5703125" style="37" customWidth="1"/>
    <col min="16135" max="16135" width="7.140625" style="37" bestFit="1" customWidth="1"/>
    <col min="16136" max="16136" width="6.5703125" style="37" customWidth="1"/>
    <col min="16137" max="16137" width="7.85546875" style="37" bestFit="1" customWidth="1"/>
    <col min="16138" max="16138" width="7.28515625" style="37" bestFit="1" customWidth="1"/>
    <col min="16139" max="16141" width="6.5703125" style="37" customWidth="1"/>
    <col min="16142" max="16142" width="8.28515625" style="37" bestFit="1" customWidth="1"/>
    <col min="16143" max="16143" width="7.7109375" style="37" bestFit="1" customWidth="1"/>
    <col min="16144" max="16144" width="7.85546875" style="37" customWidth="1"/>
    <col min="16145" max="16384" width="35.140625" style="37"/>
  </cols>
  <sheetData>
    <row r="1" spans="1:17" ht="33.75" customHeight="1" thickBot="1">
      <c r="A1" s="920" t="s">
        <v>425</v>
      </c>
      <c r="B1" s="920"/>
      <c r="C1" s="920"/>
      <c r="D1" s="920"/>
      <c r="E1" s="920"/>
      <c r="F1" s="920"/>
      <c r="G1" s="920"/>
      <c r="H1" s="920"/>
      <c r="I1" s="920"/>
      <c r="J1" s="920"/>
      <c r="K1" s="920"/>
      <c r="L1" s="920"/>
      <c r="M1" s="920"/>
      <c r="N1" s="920"/>
      <c r="O1" s="920"/>
      <c r="P1" s="920"/>
    </row>
    <row r="2" spans="1:17" ht="20.25" customHeight="1" thickBot="1">
      <c r="A2" s="865" t="s">
        <v>68</v>
      </c>
      <c r="B2" s="921" t="s">
        <v>153</v>
      </c>
      <c r="C2" s="922"/>
      <c r="D2" s="923"/>
      <c r="E2" s="924" t="s">
        <v>154</v>
      </c>
      <c r="F2" s="922"/>
      <c r="G2" s="923"/>
      <c r="H2" s="924" t="s">
        <v>155</v>
      </c>
      <c r="I2" s="922"/>
      <c r="J2" s="925"/>
      <c r="K2" s="921" t="s">
        <v>156</v>
      </c>
      <c r="L2" s="922"/>
      <c r="M2" s="923"/>
      <c r="N2" s="926" t="s">
        <v>157</v>
      </c>
      <c r="O2" s="926"/>
      <c r="P2" s="926"/>
    </row>
    <row r="3" spans="1:17" ht="25.5" customHeight="1" thickBot="1">
      <c r="A3" s="866"/>
      <c r="B3" s="58" t="s">
        <v>104</v>
      </c>
      <c r="C3" s="58" t="s">
        <v>106</v>
      </c>
      <c r="D3" s="58" t="s">
        <v>32</v>
      </c>
      <c r="E3" s="58" t="s">
        <v>104</v>
      </c>
      <c r="F3" s="58" t="s">
        <v>106</v>
      </c>
      <c r="G3" s="58" t="s">
        <v>32</v>
      </c>
      <c r="H3" s="58" t="s">
        <v>104</v>
      </c>
      <c r="I3" s="58" t="s">
        <v>106</v>
      </c>
      <c r="J3" s="58" t="s">
        <v>32</v>
      </c>
      <c r="K3" s="58" t="s">
        <v>104</v>
      </c>
      <c r="L3" s="58" t="s">
        <v>106</v>
      </c>
      <c r="M3" s="58" t="s">
        <v>32</v>
      </c>
      <c r="N3" s="58" t="s">
        <v>104</v>
      </c>
      <c r="O3" s="58" t="s">
        <v>106</v>
      </c>
      <c r="P3" s="58" t="s">
        <v>32</v>
      </c>
    </row>
    <row r="4" spans="1:17" ht="24.75" customHeight="1">
      <c r="A4" s="38">
        <v>1396</v>
      </c>
      <c r="B4" s="165">
        <v>19421</v>
      </c>
      <c r="C4" s="165">
        <v>638</v>
      </c>
      <c r="D4" s="165">
        <v>20059</v>
      </c>
      <c r="E4" s="165">
        <v>7190</v>
      </c>
      <c r="F4" s="165">
        <v>279</v>
      </c>
      <c r="G4" s="165">
        <v>7469</v>
      </c>
      <c r="H4" s="165">
        <v>2521</v>
      </c>
      <c r="I4" s="165">
        <v>4029</v>
      </c>
      <c r="J4" s="165">
        <v>6550</v>
      </c>
      <c r="K4" s="165">
        <v>413</v>
      </c>
      <c r="L4" s="768">
        <v>5</v>
      </c>
      <c r="M4" s="165">
        <v>418</v>
      </c>
      <c r="N4" s="165">
        <v>29545</v>
      </c>
      <c r="O4" s="165">
        <v>4951</v>
      </c>
      <c r="P4" s="165">
        <v>34496</v>
      </c>
    </row>
    <row r="5" spans="1:17" ht="24.75" customHeight="1">
      <c r="A5" s="38">
        <v>1397</v>
      </c>
      <c r="B5" s="165">
        <v>21204</v>
      </c>
      <c r="C5" s="165">
        <v>640</v>
      </c>
      <c r="D5" s="165">
        <v>21844</v>
      </c>
      <c r="E5" s="165">
        <v>7485</v>
      </c>
      <c r="F5" s="165">
        <v>258</v>
      </c>
      <c r="G5" s="165">
        <v>7743</v>
      </c>
      <c r="H5" s="165">
        <v>2445</v>
      </c>
      <c r="I5" s="165">
        <v>11759</v>
      </c>
      <c r="J5" s="165">
        <v>14204</v>
      </c>
      <c r="K5" s="165">
        <v>620</v>
      </c>
      <c r="L5" s="768">
        <v>12</v>
      </c>
      <c r="M5" s="165">
        <v>632</v>
      </c>
      <c r="N5" s="165">
        <v>31754</v>
      </c>
      <c r="O5" s="165">
        <v>12669</v>
      </c>
      <c r="P5" s="165">
        <v>44423</v>
      </c>
    </row>
    <row r="6" spans="1:17" ht="24.75" customHeight="1">
      <c r="A6" s="38">
        <v>1398</v>
      </c>
      <c r="B6" s="165">
        <v>24757</v>
      </c>
      <c r="C6" s="165">
        <v>805</v>
      </c>
      <c r="D6" s="165">
        <v>25562</v>
      </c>
      <c r="E6" s="165">
        <v>8408</v>
      </c>
      <c r="F6" s="165">
        <v>336</v>
      </c>
      <c r="G6" s="165">
        <v>8744</v>
      </c>
      <c r="H6" s="165">
        <v>3178</v>
      </c>
      <c r="I6" s="165">
        <v>12939</v>
      </c>
      <c r="J6" s="165">
        <v>16117</v>
      </c>
      <c r="K6" s="165">
        <v>667</v>
      </c>
      <c r="L6" s="768">
        <v>12</v>
      </c>
      <c r="M6" s="165">
        <v>679</v>
      </c>
      <c r="N6" s="165">
        <v>37010</v>
      </c>
      <c r="O6" s="165">
        <v>14092</v>
      </c>
      <c r="P6" s="165">
        <v>51102</v>
      </c>
    </row>
    <row r="7" spans="1:17" ht="20.25" customHeight="1">
      <c r="A7" s="38">
        <v>1399</v>
      </c>
      <c r="B7" s="165">
        <v>18141</v>
      </c>
      <c r="C7" s="165">
        <v>634</v>
      </c>
      <c r="D7" s="165">
        <v>18777</v>
      </c>
      <c r="E7" s="165">
        <v>8230</v>
      </c>
      <c r="F7" s="165">
        <v>453</v>
      </c>
      <c r="G7" s="165">
        <v>8688</v>
      </c>
      <c r="H7" s="165">
        <v>2531</v>
      </c>
      <c r="I7" s="165">
        <v>7518</v>
      </c>
      <c r="J7" s="165">
        <v>10049</v>
      </c>
      <c r="K7" s="165">
        <v>747</v>
      </c>
      <c r="L7" s="768">
        <v>12</v>
      </c>
      <c r="M7" s="165">
        <v>759</v>
      </c>
      <c r="N7" s="165">
        <v>29649</v>
      </c>
      <c r="O7" s="165">
        <v>8617</v>
      </c>
      <c r="P7" s="165">
        <v>38273</v>
      </c>
    </row>
    <row r="8" spans="1:17" ht="20.25" customHeight="1">
      <c r="A8" s="38">
        <v>1400</v>
      </c>
      <c r="B8" s="165">
        <v>20165</v>
      </c>
      <c r="C8" s="165">
        <v>933</v>
      </c>
      <c r="D8" s="165">
        <v>21098</v>
      </c>
      <c r="E8" s="165">
        <v>7739</v>
      </c>
      <c r="F8" s="165">
        <v>327</v>
      </c>
      <c r="G8" s="165">
        <v>8066</v>
      </c>
      <c r="H8" s="165">
        <v>2805</v>
      </c>
      <c r="I8" s="165">
        <v>7215</v>
      </c>
      <c r="J8" s="165">
        <v>10020</v>
      </c>
      <c r="K8" s="165">
        <v>830</v>
      </c>
      <c r="L8" s="768">
        <v>13</v>
      </c>
      <c r="M8" s="165">
        <v>843</v>
      </c>
      <c r="N8" s="165">
        <v>31539</v>
      </c>
      <c r="O8" s="165">
        <v>8488</v>
      </c>
      <c r="P8" s="165">
        <v>40027</v>
      </c>
      <c r="Q8" s="39"/>
    </row>
    <row r="9" spans="1:17" ht="20.25" customHeight="1">
      <c r="A9" s="38">
        <v>1401</v>
      </c>
      <c r="B9" s="165">
        <v>21620</v>
      </c>
      <c r="C9" s="165">
        <v>1186</v>
      </c>
      <c r="D9" s="165">
        <v>22806</v>
      </c>
      <c r="E9" s="165">
        <v>12313</v>
      </c>
      <c r="F9" s="165">
        <v>883</v>
      </c>
      <c r="G9" s="165">
        <v>13196</v>
      </c>
      <c r="H9" s="165">
        <v>2556</v>
      </c>
      <c r="I9" s="165">
        <v>5676</v>
      </c>
      <c r="J9" s="165">
        <v>8232</v>
      </c>
      <c r="K9" s="165">
        <v>741</v>
      </c>
      <c r="L9" s="768">
        <v>12</v>
      </c>
      <c r="M9" s="165">
        <v>753</v>
      </c>
      <c r="N9" s="165">
        <v>37230</v>
      </c>
      <c r="O9" s="165">
        <v>7757</v>
      </c>
      <c r="P9" s="165">
        <v>44987</v>
      </c>
      <c r="Q9" s="39"/>
    </row>
    <row r="10" spans="1:17" ht="20.25" customHeight="1" thickBot="1">
      <c r="A10" s="38">
        <v>1402</v>
      </c>
      <c r="B10" s="165">
        <f>SUM(B11:B43)</f>
        <v>24975</v>
      </c>
      <c r="C10" s="165">
        <f t="shared" ref="C10:I10" si="0">SUM(C11:C43)</f>
        <v>1400</v>
      </c>
      <c r="D10" s="165">
        <f t="shared" si="0"/>
        <v>26375</v>
      </c>
      <c r="E10" s="165">
        <f t="shared" si="0"/>
        <v>19345</v>
      </c>
      <c r="F10" s="165">
        <f t="shared" si="0"/>
        <v>1496</v>
      </c>
      <c r="G10" s="165">
        <f>E10+F10</f>
        <v>20841</v>
      </c>
      <c r="H10" s="165">
        <f t="shared" si="0"/>
        <v>2780</v>
      </c>
      <c r="I10" s="165">
        <f t="shared" si="0"/>
        <v>6997</v>
      </c>
      <c r="J10" s="165">
        <f>H10+I10</f>
        <v>9777</v>
      </c>
      <c r="K10" s="165">
        <f>SUM(K11:K43)</f>
        <v>904</v>
      </c>
      <c r="L10" s="768">
        <f>SUM(L11:L43)</f>
        <v>16</v>
      </c>
      <c r="M10" s="165">
        <f>K10+L10</f>
        <v>920</v>
      </c>
      <c r="N10" s="165">
        <f>K10+H10+E10+B10</f>
        <v>48004</v>
      </c>
      <c r="O10" s="165">
        <f>L10+I10+F10+C10</f>
        <v>9909</v>
      </c>
      <c r="P10" s="165">
        <f>N10+O10</f>
        <v>57913</v>
      </c>
      <c r="Q10" s="39"/>
    </row>
    <row r="11" spans="1:17" ht="20.25" customHeight="1" thickBot="1">
      <c r="A11" s="5" t="s">
        <v>41</v>
      </c>
      <c r="B11" s="769">
        <v>225</v>
      </c>
      <c r="C11" s="770">
        <v>17</v>
      </c>
      <c r="D11" s="769">
        <f t="shared" ref="D11:D43" si="1">B11+C11</f>
        <v>242</v>
      </c>
      <c r="E11" s="770">
        <v>16</v>
      </c>
      <c r="F11" s="769">
        <v>1</v>
      </c>
      <c r="G11" s="770">
        <f t="shared" ref="G11:G43" si="2">E11+F11</f>
        <v>17</v>
      </c>
      <c r="H11" s="769">
        <v>0</v>
      </c>
      <c r="I11" s="770">
        <v>0</v>
      </c>
      <c r="J11" s="769">
        <f t="shared" ref="J11:J43" si="3">H11+I11</f>
        <v>0</v>
      </c>
      <c r="K11" s="770">
        <v>6</v>
      </c>
      <c r="L11" s="771">
        <v>0</v>
      </c>
      <c r="M11" s="770">
        <f t="shared" ref="M11:M43" si="4">K11+L11</f>
        <v>6</v>
      </c>
      <c r="N11" s="769">
        <f t="shared" ref="N11:O43" si="5">K11+H11+E11+B11</f>
        <v>247</v>
      </c>
      <c r="O11" s="770">
        <f t="shared" si="5"/>
        <v>18</v>
      </c>
      <c r="P11" s="769">
        <f t="shared" ref="P11:P43" si="6">N11+O11</f>
        <v>265</v>
      </c>
    </row>
    <row r="12" spans="1:17" ht="20.25" customHeight="1" thickBot="1">
      <c r="A12" s="6" t="s">
        <v>42</v>
      </c>
      <c r="B12" s="772">
        <v>106</v>
      </c>
      <c r="C12" s="773">
        <v>0</v>
      </c>
      <c r="D12" s="772">
        <f t="shared" si="1"/>
        <v>106</v>
      </c>
      <c r="E12" s="773">
        <v>0</v>
      </c>
      <c r="F12" s="772">
        <v>0</v>
      </c>
      <c r="G12" s="773">
        <f t="shared" si="2"/>
        <v>0</v>
      </c>
      <c r="H12" s="772">
        <v>0</v>
      </c>
      <c r="I12" s="773">
        <v>0</v>
      </c>
      <c r="J12" s="772">
        <f t="shared" si="3"/>
        <v>0</v>
      </c>
      <c r="K12" s="773">
        <v>2</v>
      </c>
      <c r="L12" s="774">
        <v>0</v>
      </c>
      <c r="M12" s="773">
        <f t="shared" si="4"/>
        <v>2</v>
      </c>
      <c r="N12" s="772">
        <f t="shared" si="5"/>
        <v>108</v>
      </c>
      <c r="O12" s="773">
        <f t="shared" si="5"/>
        <v>0</v>
      </c>
      <c r="P12" s="772">
        <f t="shared" si="6"/>
        <v>108</v>
      </c>
    </row>
    <row r="13" spans="1:17" ht="20.25" customHeight="1" thickBot="1">
      <c r="A13" s="6" t="s">
        <v>43</v>
      </c>
      <c r="B13" s="772">
        <v>3</v>
      </c>
      <c r="C13" s="773">
        <v>0</v>
      </c>
      <c r="D13" s="772">
        <f t="shared" si="1"/>
        <v>3</v>
      </c>
      <c r="E13" s="773">
        <v>0</v>
      </c>
      <c r="F13" s="772">
        <v>0</v>
      </c>
      <c r="G13" s="773">
        <f t="shared" si="2"/>
        <v>0</v>
      </c>
      <c r="H13" s="772">
        <v>0</v>
      </c>
      <c r="I13" s="773">
        <v>0</v>
      </c>
      <c r="J13" s="772">
        <f t="shared" si="3"/>
        <v>0</v>
      </c>
      <c r="K13" s="773">
        <v>0</v>
      </c>
      <c r="L13" s="774">
        <v>0</v>
      </c>
      <c r="M13" s="773">
        <f t="shared" si="4"/>
        <v>0</v>
      </c>
      <c r="N13" s="772">
        <f t="shared" si="5"/>
        <v>3</v>
      </c>
      <c r="O13" s="773">
        <f t="shared" si="5"/>
        <v>0</v>
      </c>
      <c r="P13" s="772">
        <f t="shared" si="6"/>
        <v>3</v>
      </c>
    </row>
    <row r="14" spans="1:17" ht="20.25" customHeight="1" thickBot="1">
      <c r="A14" s="6" t="s">
        <v>0</v>
      </c>
      <c r="B14" s="772">
        <v>2807</v>
      </c>
      <c r="C14" s="773">
        <v>145</v>
      </c>
      <c r="D14" s="772">
        <f t="shared" si="1"/>
        <v>2952</v>
      </c>
      <c r="E14" s="773">
        <v>1404</v>
      </c>
      <c r="F14" s="772">
        <v>44</v>
      </c>
      <c r="G14" s="773">
        <f t="shared" si="2"/>
        <v>1448</v>
      </c>
      <c r="H14" s="772">
        <v>298</v>
      </c>
      <c r="I14" s="773">
        <v>828</v>
      </c>
      <c r="J14" s="772">
        <f t="shared" si="3"/>
        <v>1126</v>
      </c>
      <c r="K14" s="773">
        <v>73</v>
      </c>
      <c r="L14" s="771">
        <v>2</v>
      </c>
      <c r="M14" s="773">
        <f t="shared" si="4"/>
        <v>75</v>
      </c>
      <c r="N14" s="772">
        <f t="shared" si="5"/>
        <v>4582</v>
      </c>
      <c r="O14" s="773">
        <f t="shared" si="5"/>
        <v>1019</v>
      </c>
      <c r="P14" s="772">
        <f t="shared" si="6"/>
        <v>5601</v>
      </c>
    </row>
    <row r="15" spans="1:17" ht="20.25" customHeight="1" thickBot="1">
      <c r="A15" s="6" t="s">
        <v>33</v>
      </c>
      <c r="B15" s="772">
        <v>1116</v>
      </c>
      <c r="C15" s="773">
        <v>36</v>
      </c>
      <c r="D15" s="772">
        <f t="shared" si="1"/>
        <v>1152</v>
      </c>
      <c r="E15" s="773">
        <v>405</v>
      </c>
      <c r="F15" s="772">
        <v>32</v>
      </c>
      <c r="G15" s="773">
        <f t="shared" si="2"/>
        <v>437</v>
      </c>
      <c r="H15" s="772">
        <v>127</v>
      </c>
      <c r="I15" s="773">
        <v>283</v>
      </c>
      <c r="J15" s="772">
        <f t="shared" si="3"/>
        <v>410</v>
      </c>
      <c r="K15" s="773">
        <v>54</v>
      </c>
      <c r="L15" s="774">
        <v>1</v>
      </c>
      <c r="M15" s="773">
        <f t="shared" si="4"/>
        <v>55</v>
      </c>
      <c r="N15" s="772">
        <f t="shared" si="5"/>
        <v>1702</v>
      </c>
      <c r="O15" s="773">
        <f t="shared" si="5"/>
        <v>352</v>
      </c>
      <c r="P15" s="772">
        <f t="shared" si="6"/>
        <v>2054</v>
      </c>
    </row>
    <row r="16" spans="1:17" ht="20.25" customHeight="1" thickBot="1">
      <c r="A16" s="6" t="s">
        <v>44</v>
      </c>
      <c r="B16" s="772">
        <v>90</v>
      </c>
      <c r="C16" s="773">
        <v>1</v>
      </c>
      <c r="D16" s="772">
        <f t="shared" si="1"/>
        <v>91</v>
      </c>
      <c r="E16" s="773">
        <v>5</v>
      </c>
      <c r="F16" s="772">
        <v>1</v>
      </c>
      <c r="G16" s="773">
        <f t="shared" si="2"/>
        <v>6</v>
      </c>
      <c r="H16" s="772">
        <v>2</v>
      </c>
      <c r="I16" s="773">
        <v>0</v>
      </c>
      <c r="J16" s="772">
        <f t="shared" si="3"/>
        <v>2</v>
      </c>
      <c r="K16" s="773">
        <v>0</v>
      </c>
      <c r="L16" s="774">
        <v>0</v>
      </c>
      <c r="M16" s="773">
        <f t="shared" si="4"/>
        <v>0</v>
      </c>
      <c r="N16" s="772">
        <f t="shared" si="5"/>
        <v>97</v>
      </c>
      <c r="O16" s="773">
        <f t="shared" si="5"/>
        <v>2</v>
      </c>
      <c r="P16" s="772">
        <f t="shared" si="6"/>
        <v>99</v>
      </c>
    </row>
    <row r="17" spans="1:16" ht="20.25" customHeight="1" thickBot="1">
      <c r="A17" s="6" t="s">
        <v>1</v>
      </c>
      <c r="B17" s="772">
        <v>177</v>
      </c>
      <c r="C17" s="773">
        <v>8</v>
      </c>
      <c r="D17" s="772">
        <f t="shared" si="1"/>
        <v>185</v>
      </c>
      <c r="E17" s="773">
        <v>34</v>
      </c>
      <c r="F17" s="772">
        <v>2</v>
      </c>
      <c r="G17" s="773">
        <f t="shared" si="2"/>
        <v>36</v>
      </c>
      <c r="H17" s="772">
        <v>54</v>
      </c>
      <c r="I17" s="773">
        <v>109</v>
      </c>
      <c r="J17" s="772">
        <f t="shared" si="3"/>
        <v>163</v>
      </c>
      <c r="K17" s="773">
        <v>7</v>
      </c>
      <c r="L17" s="771">
        <v>0</v>
      </c>
      <c r="M17" s="773">
        <f t="shared" si="4"/>
        <v>7</v>
      </c>
      <c r="N17" s="772">
        <f t="shared" si="5"/>
        <v>272</v>
      </c>
      <c r="O17" s="773">
        <f t="shared" si="5"/>
        <v>119</v>
      </c>
      <c r="P17" s="772">
        <f t="shared" si="6"/>
        <v>391</v>
      </c>
    </row>
    <row r="18" spans="1:16" ht="20.25" customHeight="1" thickBot="1">
      <c r="A18" s="6" t="s">
        <v>45</v>
      </c>
      <c r="B18" s="772">
        <v>5</v>
      </c>
      <c r="C18" s="773">
        <v>0</v>
      </c>
      <c r="D18" s="772">
        <f t="shared" si="1"/>
        <v>5</v>
      </c>
      <c r="E18" s="773">
        <v>1</v>
      </c>
      <c r="F18" s="772">
        <v>0</v>
      </c>
      <c r="G18" s="773">
        <f t="shared" si="2"/>
        <v>1</v>
      </c>
      <c r="H18" s="772">
        <v>2</v>
      </c>
      <c r="I18" s="773">
        <v>0</v>
      </c>
      <c r="J18" s="772">
        <f t="shared" si="3"/>
        <v>2</v>
      </c>
      <c r="K18" s="773">
        <v>0</v>
      </c>
      <c r="L18" s="774">
        <v>0</v>
      </c>
      <c r="M18" s="773">
        <f t="shared" si="4"/>
        <v>0</v>
      </c>
      <c r="N18" s="772">
        <f t="shared" si="5"/>
        <v>8</v>
      </c>
      <c r="O18" s="773">
        <f t="shared" si="5"/>
        <v>0</v>
      </c>
      <c r="P18" s="772">
        <f t="shared" si="6"/>
        <v>8</v>
      </c>
    </row>
    <row r="19" spans="1:16" ht="20.25" customHeight="1" thickBot="1">
      <c r="A19" s="6" t="s">
        <v>46</v>
      </c>
      <c r="B19" s="772">
        <v>139</v>
      </c>
      <c r="C19" s="773">
        <v>10</v>
      </c>
      <c r="D19" s="772">
        <f t="shared" si="1"/>
        <v>149</v>
      </c>
      <c r="E19" s="773">
        <v>8</v>
      </c>
      <c r="F19" s="772">
        <v>0</v>
      </c>
      <c r="G19" s="773">
        <f t="shared" si="2"/>
        <v>8</v>
      </c>
      <c r="H19" s="772">
        <v>15</v>
      </c>
      <c r="I19" s="773">
        <v>1</v>
      </c>
      <c r="J19" s="772">
        <f t="shared" si="3"/>
        <v>16</v>
      </c>
      <c r="K19" s="773">
        <v>1</v>
      </c>
      <c r="L19" s="774">
        <v>1</v>
      </c>
      <c r="M19" s="773">
        <f t="shared" si="4"/>
        <v>2</v>
      </c>
      <c r="N19" s="772">
        <f t="shared" si="5"/>
        <v>163</v>
      </c>
      <c r="O19" s="773">
        <f t="shared" si="5"/>
        <v>12</v>
      </c>
      <c r="P19" s="772">
        <f t="shared" si="6"/>
        <v>175</v>
      </c>
    </row>
    <row r="20" spans="1:16" ht="20.25" customHeight="1" thickBot="1">
      <c r="A20" s="6" t="s">
        <v>47</v>
      </c>
      <c r="B20" s="772">
        <v>1249</v>
      </c>
      <c r="C20" s="773">
        <v>104</v>
      </c>
      <c r="D20" s="772">
        <f t="shared" si="1"/>
        <v>1353</v>
      </c>
      <c r="E20" s="773">
        <v>76</v>
      </c>
      <c r="F20" s="772">
        <v>1</v>
      </c>
      <c r="G20" s="773">
        <f t="shared" si="2"/>
        <v>77</v>
      </c>
      <c r="H20" s="772">
        <v>170</v>
      </c>
      <c r="I20" s="773">
        <v>1058</v>
      </c>
      <c r="J20" s="772">
        <f t="shared" si="3"/>
        <v>1228</v>
      </c>
      <c r="K20" s="773">
        <v>66</v>
      </c>
      <c r="L20" s="771">
        <v>2</v>
      </c>
      <c r="M20" s="773">
        <f t="shared" si="4"/>
        <v>68</v>
      </c>
      <c r="N20" s="772">
        <f t="shared" si="5"/>
        <v>1561</v>
      </c>
      <c r="O20" s="773">
        <f t="shared" si="5"/>
        <v>1165</v>
      </c>
      <c r="P20" s="772">
        <f t="shared" si="6"/>
        <v>2726</v>
      </c>
    </row>
    <row r="21" spans="1:16" ht="20.25" customHeight="1" thickBot="1">
      <c r="A21" s="6" t="s">
        <v>29</v>
      </c>
      <c r="B21" s="772">
        <v>5</v>
      </c>
      <c r="C21" s="773">
        <v>1</v>
      </c>
      <c r="D21" s="772">
        <f t="shared" si="1"/>
        <v>6</v>
      </c>
      <c r="E21" s="773">
        <v>0</v>
      </c>
      <c r="F21" s="772">
        <v>0</v>
      </c>
      <c r="G21" s="773">
        <f t="shared" si="2"/>
        <v>0</v>
      </c>
      <c r="H21" s="772">
        <v>0</v>
      </c>
      <c r="I21" s="773">
        <v>0</v>
      </c>
      <c r="J21" s="772">
        <f t="shared" si="3"/>
        <v>0</v>
      </c>
      <c r="K21" s="773">
        <v>0</v>
      </c>
      <c r="L21" s="774">
        <v>0</v>
      </c>
      <c r="M21" s="773">
        <f t="shared" si="4"/>
        <v>0</v>
      </c>
      <c r="N21" s="772">
        <f t="shared" si="5"/>
        <v>5</v>
      </c>
      <c r="O21" s="773">
        <f t="shared" si="5"/>
        <v>1</v>
      </c>
      <c r="P21" s="772">
        <f t="shared" si="6"/>
        <v>6</v>
      </c>
    </row>
    <row r="22" spans="1:16" ht="20.25" customHeight="1" thickBot="1">
      <c r="A22" s="6" t="s">
        <v>2</v>
      </c>
      <c r="B22" s="772">
        <v>129</v>
      </c>
      <c r="C22" s="773">
        <v>3</v>
      </c>
      <c r="D22" s="772">
        <f t="shared" si="1"/>
        <v>132</v>
      </c>
      <c r="E22" s="773">
        <v>5</v>
      </c>
      <c r="F22" s="772">
        <v>0</v>
      </c>
      <c r="G22" s="773">
        <f t="shared" si="2"/>
        <v>5</v>
      </c>
      <c r="H22" s="772">
        <v>14</v>
      </c>
      <c r="I22" s="773">
        <v>7</v>
      </c>
      <c r="J22" s="772">
        <f t="shared" si="3"/>
        <v>21</v>
      </c>
      <c r="K22" s="773">
        <v>7</v>
      </c>
      <c r="L22" s="774">
        <v>0</v>
      </c>
      <c r="M22" s="773">
        <f t="shared" si="4"/>
        <v>7</v>
      </c>
      <c r="N22" s="772">
        <f t="shared" si="5"/>
        <v>155</v>
      </c>
      <c r="O22" s="773">
        <f t="shared" si="5"/>
        <v>10</v>
      </c>
      <c r="P22" s="772">
        <f t="shared" si="6"/>
        <v>165</v>
      </c>
    </row>
    <row r="23" spans="1:16" ht="20.25" customHeight="1" thickBot="1">
      <c r="A23" s="6" t="s">
        <v>3</v>
      </c>
      <c r="B23" s="772">
        <v>59</v>
      </c>
      <c r="C23" s="773">
        <v>5</v>
      </c>
      <c r="D23" s="772">
        <f t="shared" si="1"/>
        <v>64</v>
      </c>
      <c r="E23" s="773">
        <v>6</v>
      </c>
      <c r="F23" s="772">
        <v>0</v>
      </c>
      <c r="G23" s="773">
        <f t="shared" si="2"/>
        <v>6</v>
      </c>
      <c r="H23" s="772">
        <v>1</v>
      </c>
      <c r="I23" s="773">
        <v>0</v>
      </c>
      <c r="J23" s="772">
        <f t="shared" si="3"/>
        <v>1</v>
      </c>
      <c r="K23" s="773">
        <v>2</v>
      </c>
      <c r="L23" s="771">
        <v>0</v>
      </c>
      <c r="M23" s="773">
        <f t="shared" si="4"/>
        <v>2</v>
      </c>
      <c r="N23" s="772">
        <f t="shared" si="5"/>
        <v>68</v>
      </c>
      <c r="O23" s="773">
        <f t="shared" si="5"/>
        <v>5</v>
      </c>
      <c r="P23" s="772">
        <f t="shared" si="6"/>
        <v>73</v>
      </c>
    </row>
    <row r="24" spans="1:16" ht="20.25" customHeight="1" thickBot="1">
      <c r="A24" s="6" t="s">
        <v>4</v>
      </c>
      <c r="B24" s="772">
        <v>1179</v>
      </c>
      <c r="C24" s="773">
        <v>32</v>
      </c>
      <c r="D24" s="772">
        <f t="shared" si="1"/>
        <v>1211</v>
      </c>
      <c r="E24" s="773">
        <v>435</v>
      </c>
      <c r="F24" s="772">
        <v>19</v>
      </c>
      <c r="G24" s="773">
        <f t="shared" si="2"/>
        <v>454</v>
      </c>
      <c r="H24" s="772">
        <v>145</v>
      </c>
      <c r="I24" s="773">
        <v>269</v>
      </c>
      <c r="J24" s="772">
        <f t="shared" si="3"/>
        <v>414</v>
      </c>
      <c r="K24" s="773">
        <v>106</v>
      </c>
      <c r="L24" s="774">
        <v>1</v>
      </c>
      <c r="M24" s="773">
        <f t="shared" si="4"/>
        <v>107</v>
      </c>
      <c r="N24" s="772">
        <f t="shared" si="5"/>
        <v>1865</v>
      </c>
      <c r="O24" s="773">
        <f t="shared" si="5"/>
        <v>321</v>
      </c>
      <c r="P24" s="772">
        <f t="shared" si="6"/>
        <v>2186</v>
      </c>
    </row>
    <row r="25" spans="1:16" ht="20.25" customHeight="1" thickBot="1">
      <c r="A25" s="6" t="s">
        <v>48</v>
      </c>
      <c r="B25" s="772">
        <v>62</v>
      </c>
      <c r="C25" s="773">
        <v>6</v>
      </c>
      <c r="D25" s="772">
        <f t="shared" si="1"/>
        <v>68</v>
      </c>
      <c r="E25" s="773">
        <v>2</v>
      </c>
      <c r="F25" s="772">
        <v>0</v>
      </c>
      <c r="G25" s="773">
        <f t="shared" si="2"/>
        <v>2</v>
      </c>
      <c r="H25" s="772">
        <v>5</v>
      </c>
      <c r="I25" s="773">
        <v>4</v>
      </c>
      <c r="J25" s="772">
        <f t="shared" si="3"/>
        <v>9</v>
      </c>
      <c r="K25" s="773">
        <v>4</v>
      </c>
      <c r="L25" s="774">
        <v>0</v>
      </c>
      <c r="M25" s="773">
        <f t="shared" si="4"/>
        <v>4</v>
      </c>
      <c r="N25" s="772">
        <f t="shared" si="5"/>
        <v>73</v>
      </c>
      <c r="O25" s="773">
        <f t="shared" si="5"/>
        <v>10</v>
      </c>
      <c r="P25" s="772">
        <f t="shared" si="6"/>
        <v>83</v>
      </c>
    </row>
    <row r="26" spans="1:16" ht="20.25" customHeight="1" thickBot="1">
      <c r="A26" s="6" t="s">
        <v>49</v>
      </c>
      <c r="B26" s="772">
        <v>2133</v>
      </c>
      <c r="C26" s="773">
        <v>102</v>
      </c>
      <c r="D26" s="772">
        <f t="shared" si="1"/>
        <v>2235</v>
      </c>
      <c r="E26" s="773">
        <v>1282</v>
      </c>
      <c r="F26" s="772">
        <v>59</v>
      </c>
      <c r="G26" s="773">
        <f t="shared" si="2"/>
        <v>1341</v>
      </c>
      <c r="H26" s="772">
        <v>300</v>
      </c>
      <c r="I26" s="773">
        <v>414</v>
      </c>
      <c r="J26" s="772">
        <f t="shared" si="3"/>
        <v>714</v>
      </c>
      <c r="K26" s="773">
        <v>110</v>
      </c>
      <c r="L26" s="771">
        <v>1</v>
      </c>
      <c r="M26" s="773">
        <f t="shared" si="4"/>
        <v>111</v>
      </c>
      <c r="N26" s="772">
        <f t="shared" si="5"/>
        <v>3825</v>
      </c>
      <c r="O26" s="773">
        <f t="shared" si="5"/>
        <v>576</v>
      </c>
      <c r="P26" s="772">
        <f t="shared" si="6"/>
        <v>4401</v>
      </c>
    </row>
    <row r="27" spans="1:16" ht="20.25" customHeight="1" thickBot="1">
      <c r="A27" s="6" t="s">
        <v>50</v>
      </c>
      <c r="B27" s="772">
        <v>8648</v>
      </c>
      <c r="C27" s="773">
        <v>556</v>
      </c>
      <c r="D27" s="772">
        <f t="shared" si="1"/>
        <v>9204</v>
      </c>
      <c r="E27" s="773">
        <v>12418</v>
      </c>
      <c r="F27" s="772">
        <v>1224</v>
      </c>
      <c r="G27" s="773">
        <f t="shared" si="2"/>
        <v>13642</v>
      </c>
      <c r="H27" s="772">
        <v>501</v>
      </c>
      <c r="I27" s="773">
        <v>1145</v>
      </c>
      <c r="J27" s="772">
        <f t="shared" si="3"/>
        <v>1646</v>
      </c>
      <c r="K27" s="773">
        <v>145</v>
      </c>
      <c r="L27" s="774">
        <v>2</v>
      </c>
      <c r="M27" s="773">
        <f t="shared" si="4"/>
        <v>147</v>
      </c>
      <c r="N27" s="772">
        <f t="shared" si="5"/>
        <v>21712</v>
      </c>
      <c r="O27" s="773">
        <f t="shared" si="5"/>
        <v>2927</v>
      </c>
      <c r="P27" s="772">
        <f t="shared" si="6"/>
        <v>24639</v>
      </c>
    </row>
    <row r="28" spans="1:16" ht="20.25" customHeight="1" thickBot="1">
      <c r="A28" s="6" t="s">
        <v>51</v>
      </c>
      <c r="B28" s="772">
        <v>1252</v>
      </c>
      <c r="C28" s="773">
        <v>117</v>
      </c>
      <c r="D28" s="772">
        <f t="shared" si="1"/>
        <v>1369</v>
      </c>
      <c r="E28" s="773">
        <v>308</v>
      </c>
      <c r="F28" s="772">
        <v>16</v>
      </c>
      <c r="G28" s="773">
        <f t="shared" si="2"/>
        <v>324</v>
      </c>
      <c r="H28" s="772">
        <v>306</v>
      </c>
      <c r="I28" s="773">
        <v>302</v>
      </c>
      <c r="J28" s="772">
        <f t="shared" si="3"/>
        <v>608</v>
      </c>
      <c r="K28" s="773">
        <v>70</v>
      </c>
      <c r="L28" s="774">
        <v>2</v>
      </c>
      <c r="M28" s="773">
        <f t="shared" si="4"/>
        <v>72</v>
      </c>
      <c r="N28" s="772">
        <f t="shared" si="5"/>
        <v>1936</v>
      </c>
      <c r="O28" s="773">
        <f t="shared" si="5"/>
        <v>437</v>
      </c>
      <c r="P28" s="772">
        <f t="shared" si="6"/>
        <v>2373</v>
      </c>
    </row>
    <row r="29" spans="1:16" ht="20.25" customHeight="1" thickBot="1">
      <c r="A29" s="6" t="s">
        <v>5</v>
      </c>
      <c r="B29" s="772">
        <v>395</v>
      </c>
      <c r="C29" s="773">
        <v>34</v>
      </c>
      <c r="D29" s="772">
        <f t="shared" si="1"/>
        <v>429</v>
      </c>
      <c r="E29" s="773">
        <v>178</v>
      </c>
      <c r="F29" s="772">
        <v>10</v>
      </c>
      <c r="G29" s="773">
        <f t="shared" si="2"/>
        <v>188</v>
      </c>
      <c r="H29" s="772">
        <v>118</v>
      </c>
      <c r="I29" s="773">
        <v>210</v>
      </c>
      <c r="J29" s="772">
        <f t="shared" si="3"/>
        <v>328</v>
      </c>
      <c r="K29" s="773">
        <v>4</v>
      </c>
      <c r="L29" s="771">
        <v>0</v>
      </c>
      <c r="M29" s="773">
        <f t="shared" si="4"/>
        <v>4</v>
      </c>
      <c r="N29" s="772">
        <f t="shared" si="5"/>
        <v>695</v>
      </c>
      <c r="O29" s="773">
        <f t="shared" si="5"/>
        <v>254</v>
      </c>
      <c r="P29" s="772">
        <f t="shared" si="6"/>
        <v>949</v>
      </c>
    </row>
    <row r="30" spans="1:16" ht="20.25" customHeight="1" thickBot="1">
      <c r="A30" s="6" t="s">
        <v>52</v>
      </c>
      <c r="B30" s="772">
        <v>156</v>
      </c>
      <c r="C30" s="773">
        <v>18</v>
      </c>
      <c r="D30" s="772">
        <f t="shared" si="1"/>
        <v>174</v>
      </c>
      <c r="E30" s="773">
        <v>11</v>
      </c>
      <c r="F30" s="772">
        <v>0</v>
      </c>
      <c r="G30" s="773">
        <f t="shared" si="2"/>
        <v>11</v>
      </c>
      <c r="H30" s="772">
        <v>97</v>
      </c>
      <c r="I30" s="773">
        <v>349</v>
      </c>
      <c r="J30" s="772">
        <f t="shared" si="3"/>
        <v>446</v>
      </c>
      <c r="K30" s="773">
        <v>23</v>
      </c>
      <c r="L30" s="774">
        <v>0</v>
      </c>
      <c r="M30" s="773">
        <f t="shared" si="4"/>
        <v>23</v>
      </c>
      <c r="N30" s="772">
        <f t="shared" si="5"/>
        <v>287</v>
      </c>
      <c r="O30" s="773">
        <f t="shared" si="5"/>
        <v>367</v>
      </c>
      <c r="P30" s="772">
        <f t="shared" si="6"/>
        <v>654</v>
      </c>
    </row>
    <row r="31" spans="1:16" ht="20.25" customHeight="1" thickBot="1">
      <c r="A31" s="6" t="s">
        <v>6</v>
      </c>
      <c r="B31" s="772">
        <v>1512</v>
      </c>
      <c r="C31" s="773">
        <v>87</v>
      </c>
      <c r="D31" s="772">
        <f t="shared" si="1"/>
        <v>1599</v>
      </c>
      <c r="E31" s="773">
        <v>87</v>
      </c>
      <c r="F31" s="772">
        <v>3</v>
      </c>
      <c r="G31" s="773">
        <f t="shared" si="2"/>
        <v>90</v>
      </c>
      <c r="H31" s="772">
        <v>149</v>
      </c>
      <c r="I31" s="773">
        <v>357</v>
      </c>
      <c r="J31" s="772">
        <f t="shared" si="3"/>
        <v>506</v>
      </c>
      <c r="K31" s="773">
        <v>60</v>
      </c>
      <c r="L31" s="774">
        <v>3</v>
      </c>
      <c r="M31" s="773">
        <f t="shared" si="4"/>
        <v>63</v>
      </c>
      <c r="N31" s="772">
        <f t="shared" si="5"/>
        <v>1808</v>
      </c>
      <c r="O31" s="773">
        <f t="shared" si="5"/>
        <v>450</v>
      </c>
      <c r="P31" s="772">
        <f t="shared" si="6"/>
        <v>2258</v>
      </c>
    </row>
    <row r="32" spans="1:16" ht="20.25" customHeight="1" thickBot="1">
      <c r="A32" s="6" t="s">
        <v>53</v>
      </c>
      <c r="B32" s="772">
        <v>207</v>
      </c>
      <c r="C32" s="773">
        <v>3</v>
      </c>
      <c r="D32" s="772">
        <f t="shared" si="1"/>
        <v>210</v>
      </c>
      <c r="E32" s="773">
        <v>0</v>
      </c>
      <c r="F32" s="772">
        <v>0</v>
      </c>
      <c r="G32" s="773">
        <f t="shared" si="2"/>
        <v>0</v>
      </c>
      <c r="H32" s="772">
        <v>1</v>
      </c>
      <c r="I32" s="773">
        <v>0</v>
      </c>
      <c r="J32" s="772">
        <f t="shared" si="3"/>
        <v>1</v>
      </c>
      <c r="K32" s="773">
        <v>1</v>
      </c>
      <c r="L32" s="771">
        <v>1</v>
      </c>
      <c r="M32" s="773">
        <f t="shared" si="4"/>
        <v>2</v>
      </c>
      <c r="N32" s="772">
        <f t="shared" si="5"/>
        <v>209</v>
      </c>
      <c r="O32" s="773">
        <f t="shared" si="5"/>
        <v>4</v>
      </c>
      <c r="P32" s="772">
        <f t="shared" si="6"/>
        <v>213</v>
      </c>
    </row>
    <row r="33" spans="1:16" ht="20.25" customHeight="1" thickBot="1">
      <c r="A33" s="6" t="s">
        <v>54</v>
      </c>
      <c r="B33" s="772">
        <v>978</v>
      </c>
      <c r="C33" s="773">
        <v>54</v>
      </c>
      <c r="D33" s="772">
        <f t="shared" si="1"/>
        <v>1032</v>
      </c>
      <c r="E33" s="773">
        <v>1242</v>
      </c>
      <c r="F33" s="772">
        <v>36</v>
      </c>
      <c r="G33" s="773">
        <f t="shared" si="2"/>
        <v>1278</v>
      </c>
      <c r="H33" s="772">
        <v>171</v>
      </c>
      <c r="I33" s="773">
        <v>687</v>
      </c>
      <c r="J33" s="772">
        <f t="shared" si="3"/>
        <v>858</v>
      </c>
      <c r="K33" s="773">
        <v>14</v>
      </c>
      <c r="L33" s="774">
        <v>0</v>
      </c>
      <c r="M33" s="773">
        <f t="shared" si="4"/>
        <v>14</v>
      </c>
      <c r="N33" s="772">
        <f t="shared" si="5"/>
        <v>2405</v>
      </c>
      <c r="O33" s="773">
        <f t="shared" si="5"/>
        <v>777</v>
      </c>
      <c r="P33" s="772">
        <f t="shared" si="6"/>
        <v>3182</v>
      </c>
    </row>
    <row r="34" spans="1:16" ht="20.25" customHeight="1" thickBot="1">
      <c r="A34" s="6" t="s">
        <v>55</v>
      </c>
      <c r="B34" s="772">
        <v>13</v>
      </c>
      <c r="C34" s="773">
        <v>0</v>
      </c>
      <c r="D34" s="772">
        <f t="shared" si="1"/>
        <v>13</v>
      </c>
      <c r="E34" s="773">
        <v>1</v>
      </c>
      <c r="F34" s="772">
        <v>0</v>
      </c>
      <c r="G34" s="773">
        <f t="shared" si="2"/>
        <v>1</v>
      </c>
      <c r="H34" s="772">
        <v>0</v>
      </c>
      <c r="I34" s="773">
        <v>0</v>
      </c>
      <c r="J34" s="772">
        <f t="shared" si="3"/>
        <v>0</v>
      </c>
      <c r="K34" s="773">
        <v>1</v>
      </c>
      <c r="L34" s="774">
        <v>0</v>
      </c>
      <c r="M34" s="773">
        <f t="shared" si="4"/>
        <v>1</v>
      </c>
      <c r="N34" s="772">
        <f t="shared" si="5"/>
        <v>15</v>
      </c>
      <c r="O34" s="773">
        <f t="shared" si="5"/>
        <v>0</v>
      </c>
      <c r="P34" s="772">
        <f t="shared" si="6"/>
        <v>15</v>
      </c>
    </row>
    <row r="35" spans="1:16" ht="20.25" customHeight="1" thickBot="1">
      <c r="A35" s="6" t="s">
        <v>56</v>
      </c>
      <c r="B35" s="772">
        <v>6</v>
      </c>
      <c r="C35" s="773">
        <v>0</v>
      </c>
      <c r="D35" s="772">
        <f t="shared" si="1"/>
        <v>6</v>
      </c>
      <c r="E35" s="773">
        <v>3</v>
      </c>
      <c r="F35" s="772">
        <v>0</v>
      </c>
      <c r="G35" s="773">
        <f t="shared" si="2"/>
        <v>3</v>
      </c>
      <c r="H35" s="772">
        <v>1</v>
      </c>
      <c r="I35" s="773">
        <v>1</v>
      </c>
      <c r="J35" s="772">
        <f t="shared" si="3"/>
        <v>2</v>
      </c>
      <c r="K35" s="773">
        <v>0</v>
      </c>
      <c r="L35" s="771">
        <v>0</v>
      </c>
      <c r="M35" s="773">
        <f t="shared" si="4"/>
        <v>0</v>
      </c>
      <c r="N35" s="772">
        <f t="shared" si="5"/>
        <v>10</v>
      </c>
      <c r="O35" s="773">
        <f t="shared" si="5"/>
        <v>1</v>
      </c>
      <c r="P35" s="772">
        <f t="shared" si="6"/>
        <v>11</v>
      </c>
    </row>
    <row r="36" spans="1:16" ht="20.25" customHeight="1" thickBot="1">
      <c r="A36" s="6" t="s">
        <v>7</v>
      </c>
      <c r="B36" s="772">
        <v>84</v>
      </c>
      <c r="C36" s="773">
        <v>6</v>
      </c>
      <c r="D36" s="772">
        <f t="shared" si="1"/>
        <v>90</v>
      </c>
      <c r="E36" s="773">
        <v>2</v>
      </c>
      <c r="F36" s="772">
        <v>1</v>
      </c>
      <c r="G36" s="773">
        <f t="shared" si="2"/>
        <v>3</v>
      </c>
      <c r="H36" s="772">
        <v>22</v>
      </c>
      <c r="I36" s="773">
        <v>42</v>
      </c>
      <c r="J36" s="772">
        <f t="shared" si="3"/>
        <v>64</v>
      </c>
      <c r="K36" s="773">
        <v>7</v>
      </c>
      <c r="L36" s="774">
        <v>0</v>
      </c>
      <c r="M36" s="773">
        <f t="shared" si="4"/>
        <v>7</v>
      </c>
      <c r="N36" s="772">
        <f t="shared" si="5"/>
        <v>115</v>
      </c>
      <c r="O36" s="773">
        <f t="shared" si="5"/>
        <v>49</v>
      </c>
      <c r="P36" s="772">
        <f t="shared" si="6"/>
        <v>164</v>
      </c>
    </row>
    <row r="37" spans="1:16" ht="20.25" customHeight="1" thickBot="1">
      <c r="A37" s="6" t="s">
        <v>57</v>
      </c>
      <c r="B37" s="772">
        <v>47</v>
      </c>
      <c r="C37" s="773">
        <v>1</v>
      </c>
      <c r="D37" s="772">
        <f t="shared" si="1"/>
        <v>48</v>
      </c>
      <c r="E37" s="773">
        <v>0</v>
      </c>
      <c r="F37" s="772">
        <v>0</v>
      </c>
      <c r="G37" s="773">
        <f t="shared" si="2"/>
        <v>0</v>
      </c>
      <c r="H37" s="772">
        <v>0</v>
      </c>
      <c r="I37" s="773">
        <v>0</v>
      </c>
      <c r="J37" s="772">
        <f t="shared" si="3"/>
        <v>0</v>
      </c>
      <c r="K37" s="773">
        <v>2</v>
      </c>
      <c r="L37" s="774">
        <v>0</v>
      </c>
      <c r="M37" s="773">
        <f t="shared" si="4"/>
        <v>2</v>
      </c>
      <c r="N37" s="772">
        <f t="shared" si="5"/>
        <v>49</v>
      </c>
      <c r="O37" s="773">
        <f t="shared" si="5"/>
        <v>1</v>
      </c>
      <c r="P37" s="772">
        <f t="shared" si="6"/>
        <v>50</v>
      </c>
    </row>
    <row r="38" spans="1:16" ht="20.25" customHeight="1" thickBot="1">
      <c r="A38" s="6" t="s">
        <v>8</v>
      </c>
      <c r="B38" s="772">
        <v>3</v>
      </c>
      <c r="C38" s="773">
        <v>0</v>
      </c>
      <c r="D38" s="772">
        <f t="shared" si="1"/>
        <v>3</v>
      </c>
      <c r="E38" s="773">
        <v>0</v>
      </c>
      <c r="F38" s="772">
        <v>0</v>
      </c>
      <c r="G38" s="773">
        <f t="shared" si="2"/>
        <v>0</v>
      </c>
      <c r="H38" s="772">
        <v>1</v>
      </c>
      <c r="I38" s="773">
        <v>0</v>
      </c>
      <c r="J38" s="772">
        <f t="shared" si="3"/>
        <v>1</v>
      </c>
      <c r="K38" s="773">
        <v>0</v>
      </c>
      <c r="L38" s="771">
        <v>0</v>
      </c>
      <c r="M38" s="773">
        <f t="shared" si="4"/>
        <v>0</v>
      </c>
      <c r="N38" s="772">
        <f t="shared" si="5"/>
        <v>4</v>
      </c>
      <c r="O38" s="773">
        <f t="shared" si="5"/>
        <v>0</v>
      </c>
      <c r="P38" s="772">
        <f t="shared" si="6"/>
        <v>4</v>
      </c>
    </row>
    <row r="39" spans="1:16" ht="20.25" customHeight="1" thickBot="1">
      <c r="A39" s="6" t="s">
        <v>9</v>
      </c>
      <c r="B39" s="772">
        <v>92</v>
      </c>
      <c r="C39" s="773">
        <v>0</v>
      </c>
      <c r="D39" s="772">
        <f t="shared" si="1"/>
        <v>92</v>
      </c>
      <c r="E39" s="773">
        <v>290</v>
      </c>
      <c r="F39" s="772">
        <v>2</v>
      </c>
      <c r="G39" s="773">
        <f t="shared" si="2"/>
        <v>292</v>
      </c>
      <c r="H39" s="772">
        <v>9</v>
      </c>
      <c r="I39" s="773">
        <v>1</v>
      </c>
      <c r="J39" s="772">
        <f t="shared" si="3"/>
        <v>10</v>
      </c>
      <c r="K39" s="773">
        <v>9</v>
      </c>
      <c r="L39" s="772">
        <v>0</v>
      </c>
      <c r="M39" s="773">
        <f t="shared" si="4"/>
        <v>9</v>
      </c>
      <c r="N39" s="772">
        <f t="shared" si="5"/>
        <v>400</v>
      </c>
      <c r="O39" s="773">
        <f t="shared" si="5"/>
        <v>3</v>
      </c>
      <c r="P39" s="772">
        <f t="shared" si="6"/>
        <v>403</v>
      </c>
    </row>
    <row r="40" spans="1:16" ht="20.25" customHeight="1" thickBot="1">
      <c r="A40" s="6" t="s">
        <v>58</v>
      </c>
      <c r="B40" s="772">
        <v>651</v>
      </c>
      <c r="C40" s="773">
        <v>18</v>
      </c>
      <c r="D40" s="772">
        <f t="shared" si="1"/>
        <v>669</v>
      </c>
      <c r="E40" s="773">
        <v>849</v>
      </c>
      <c r="F40" s="772">
        <v>21</v>
      </c>
      <c r="G40" s="773">
        <f t="shared" si="2"/>
        <v>870</v>
      </c>
      <c r="H40" s="772">
        <v>97</v>
      </c>
      <c r="I40" s="773">
        <v>252</v>
      </c>
      <c r="J40" s="772">
        <f t="shared" si="3"/>
        <v>349</v>
      </c>
      <c r="K40" s="773">
        <v>44</v>
      </c>
      <c r="L40" s="772">
        <v>0</v>
      </c>
      <c r="M40" s="773">
        <f t="shared" si="4"/>
        <v>44</v>
      </c>
      <c r="N40" s="772">
        <f t="shared" si="5"/>
        <v>1641</v>
      </c>
      <c r="O40" s="773">
        <f t="shared" si="5"/>
        <v>291</v>
      </c>
      <c r="P40" s="772">
        <f t="shared" si="6"/>
        <v>1932</v>
      </c>
    </row>
    <row r="41" spans="1:16" ht="20.25" customHeight="1" thickBot="1">
      <c r="A41" s="6" t="s">
        <v>10</v>
      </c>
      <c r="B41" s="772">
        <v>233</v>
      </c>
      <c r="C41" s="773">
        <v>4</v>
      </c>
      <c r="D41" s="772">
        <f t="shared" si="1"/>
        <v>237</v>
      </c>
      <c r="E41" s="773">
        <v>6</v>
      </c>
      <c r="F41" s="772">
        <v>1</v>
      </c>
      <c r="G41" s="773">
        <f t="shared" si="2"/>
        <v>7</v>
      </c>
      <c r="H41" s="772">
        <v>56</v>
      </c>
      <c r="I41" s="773">
        <v>23</v>
      </c>
      <c r="J41" s="772">
        <f t="shared" si="3"/>
        <v>79</v>
      </c>
      <c r="K41" s="773">
        <v>10</v>
      </c>
      <c r="L41" s="769">
        <v>0</v>
      </c>
      <c r="M41" s="773">
        <f t="shared" si="4"/>
        <v>10</v>
      </c>
      <c r="N41" s="772">
        <f t="shared" si="5"/>
        <v>305</v>
      </c>
      <c r="O41" s="773">
        <f t="shared" si="5"/>
        <v>28</v>
      </c>
      <c r="P41" s="772">
        <f t="shared" si="6"/>
        <v>333</v>
      </c>
    </row>
    <row r="42" spans="1:16" ht="20.25" customHeight="1" thickBot="1">
      <c r="A42" s="6" t="s">
        <v>11</v>
      </c>
      <c r="B42" s="772">
        <v>50</v>
      </c>
      <c r="C42" s="773">
        <v>1</v>
      </c>
      <c r="D42" s="772">
        <f t="shared" si="1"/>
        <v>51</v>
      </c>
      <c r="E42" s="773">
        <v>1</v>
      </c>
      <c r="F42" s="772">
        <v>0</v>
      </c>
      <c r="G42" s="773">
        <f t="shared" si="2"/>
        <v>1</v>
      </c>
      <c r="H42" s="772">
        <v>0</v>
      </c>
      <c r="I42" s="773">
        <v>0</v>
      </c>
      <c r="J42" s="772">
        <f t="shared" si="3"/>
        <v>0</v>
      </c>
      <c r="K42" s="773">
        <v>2</v>
      </c>
      <c r="L42" s="772">
        <v>0</v>
      </c>
      <c r="M42" s="773">
        <f t="shared" si="4"/>
        <v>2</v>
      </c>
      <c r="N42" s="772">
        <f t="shared" si="5"/>
        <v>53</v>
      </c>
      <c r="O42" s="773">
        <f t="shared" si="5"/>
        <v>1</v>
      </c>
      <c r="P42" s="772">
        <f t="shared" si="6"/>
        <v>54</v>
      </c>
    </row>
    <row r="43" spans="1:16" ht="21.75" thickBot="1">
      <c r="A43" s="6" t="s">
        <v>59</v>
      </c>
      <c r="B43" s="772">
        <v>1164</v>
      </c>
      <c r="C43" s="773">
        <v>31</v>
      </c>
      <c r="D43" s="772">
        <f t="shared" si="1"/>
        <v>1195</v>
      </c>
      <c r="E43" s="773">
        <v>270</v>
      </c>
      <c r="F43" s="772">
        <v>23</v>
      </c>
      <c r="G43" s="773">
        <f t="shared" si="2"/>
        <v>293</v>
      </c>
      <c r="H43" s="772">
        <v>118</v>
      </c>
      <c r="I43" s="773">
        <v>655</v>
      </c>
      <c r="J43" s="772">
        <f t="shared" si="3"/>
        <v>773</v>
      </c>
      <c r="K43" s="773">
        <v>74</v>
      </c>
      <c r="L43" s="772">
        <v>0</v>
      </c>
      <c r="M43" s="773">
        <f t="shared" si="4"/>
        <v>74</v>
      </c>
      <c r="N43" s="772">
        <f t="shared" si="5"/>
        <v>1626</v>
      </c>
      <c r="O43" s="773">
        <f t="shared" si="5"/>
        <v>709</v>
      </c>
      <c r="P43" s="772">
        <f t="shared" si="6"/>
        <v>2335</v>
      </c>
    </row>
    <row r="44" spans="1:16">
      <c r="A44" s="917" t="s">
        <v>310</v>
      </c>
      <c r="B44" s="918"/>
      <c r="C44" s="918"/>
      <c r="D44" s="918"/>
      <c r="E44" s="918"/>
      <c r="F44" s="918"/>
      <c r="G44" s="918"/>
      <c r="H44" s="918"/>
      <c r="I44" s="917"/>
      <c r="J44" s="917"/>
      <c r="K44" s="917"/>
      <c r="L44" s="917"/>
      <c r="M44" s="917"/>
      <c r="N44" s="917"/>
      <c r="O44" s="917"/>
      <c r="P44" s="919"/>
    </row>
    <row r="45" spans="1:16">
      <c r="B45" s="775"/>
      <c r="C45" s="775"/>
      <c r="D45" s="775"/>
      <c r="E45" s="775"/>
      <c r="F45" s="775"/>
      <c r="G45" s="775"/>
      <c r="H45" s="775"/>
    </row>
    <row r="46" spans="1:16">
      <c r="B46" s="775"/>
      <c r="C46" s="775"/>
      <c r="D46" s="775"/>
      <c r="E46" s="775"/>
      <c r="F46" s="775"/>
      <c r="G46" s="775"/>
      <c r="H46" s="775"/>
    </row>
    <row r="47" spans="1:16">
      <c r="B47" s="775"/>
      <c r="C47" s="775"/>
      <c r="D47" s="775"/>
      <c r="E47" s="775"/>
      <c r="F47" s="775"/>
      <c r="G47" s="775"/>
      <c r="H47" s="775"/>
    </row>
    <row r="48" spans="1:16">
      <c r="B48" s="775"/>
      <c r="C48" s="775"/>
      <c r="D48" s="775"/>
      <c r="E48" s="775"/>
      <c r="F48" s="775"/>
      <c r="G48" s="775"/>
      <c r="H48" s="775"/>
    </row>
    <row r="49" spans="2:8">
      <c r="B49" s="775"/>
      <c r="C49" s="775"/>
      <c r="D49" s="775"/>
      <c r="E49" s="775"/>
      <c r="F49" s="775"/>
      <c r="G49" s="775"/>
      <c r="H49" s="775"/>
    </row>
    <row r="50" spans="2:8">
      <c r="B50" s="775"/>
      <c r="C50" s="775"/>
      <c r="D50" s="775"/>
      <c r="E50" s="775"/>
      <c r="F50" s="775"/>
      <c r="G50" s="775"/>
      <c r="H50" s="775"/>
    </row>
    <row r="51" spans="2:8">
      <c r="B51" s="775"/>
      <c r="C51" s="775"/>
      <c r="D51" s="775"/>
      <c r="E51" s="775"/>
      <c r="F51" s="775"/>
      <c r="G51" s="775"/>
      <c r="H51" s="775"/>
    </row>
    <row r="52" spans="2:8">
      <c r="B52" s="775"/>
      <c r="C52" s="775"/>
      <c r="D52" s="775"/>
      <c r="E52" s="775"/>
      <c r="F52" s="775"/>
      <c r="G52" s="775"/>
      <c r="H52" s="775"/>
    </row>
  </sheetData>
  <mergeCells count="8">
    <mergeCell ref="A44:P44"/>
    <mergeCell ref="A1:P1"/>
    <mergeCell ref="A2:A3"/>
    <mergeCell ref="B2:D2"/>
    <mergeCell ref="E2:G2"/>
    <mergeCell ref="H2:J2"/>
    <mergeCell ref="K2:M2"/>
    <mergeCell ref="N2:P2"/>
  </mergeCells>
  <printOptions horizontalCentered="1" verticalCentered="1"/>
  <pageMargins left="0.39370078740157499" right="0.39370078740157499" top="0.45" bottom="0.55000000000000004" header="0" footer="0"/>
  <pageSetup paperSize="9" scale="71"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41995-338B-4B83-B7F7-D07A5DBF05EB}">
  <sheetPr>
    <tabColor theme="7" tint="0.39997558519241921"/>
    <pageSetUpPr fitToPage="1"/>
  </sheetPr>
  <dimension ref="A1:O52"/>
  <sheetViews>
    <sheetView rightToLeft="1" view="pageBreakPreview" zoomScaleNormal="100" zoomScaleSheetLayoutView="100" workbookViewId="0">
      <selection activeCell="M14" sqref="M14"/>
    </sheetView>
  </sheetViews>
  <sheetFormatPr defaultRowHeight="18.75"/>
  <cols>
    <col min="1" max="1" width="17.85546875" style="777" customWidth="1"/>
    <col min="2" max="2" width="10.28515625" style="777" customWidth="1"/>
    <col min="3" max="6" width="9.28515625" style="777" customWidth="1"/>
    <col min="7" max="7" width="9.7109375" style="777" customWidth="1"/>
    <col min="8" max="8" width="10.5703125" style="777" bestFit="1" customWidth="1"/>
    <col min="9" max="9" width="12" style="777" bestFit="1" customWidth="1"/>
    <col min="10" max="10" width="9.7109375" style="777" customWidth="1"/>
    <col min="11" max="11" width="12.5703125" style="777" bestFit="1" customWidth="1"/>
    <col min="12" max="12" width="10.5703125" style="777" customWidth="1"/>
    <col min="13" max="13" width="10.5703125" style="776" bestFit="1" customWidth="1"/>
    <col min="14" max="255" width="9.140625" style="777"/>
    <col min="256" max="256" width="16.140625" style="777" customWidth="1"/>
    <col min="257" max="257" width="11.42578125" style="777" bestFit="1" customWidth="1"/>
    <col min="258" max="258" width="9.5703125" style="777" bestFit="1" customWidth="1"/>
    <col min="259" max="259" width="7.7109375" style="777" bestFit="1" customWidth="1"/>
    <col min="260" max="260" width="10.28515625" style="777" customWidth="1"/>
    <col min="261" max="261" width="9.140625" style="777"/>
    <col min="262" max="262" width="10" style="777" bestFit="1" customWidth="1"/>
    <col min="263" max="263" width="11" style="777" bestFit="1" customWidth="1"/>
    <col min="264" max="264" width="12.7109375" style="777" customWidth="1"/>
    <col min="265" max="265" width="12.28515625" style="777" customWidth="1"/>
    <col min="266" max="266" width="14.42578125" style="777" bestFit="1" customWidth="1"/>
    <col min="267" max="267" width="13" style="777" bestFit="1" customWidth="1"/>
    <col min="268" max="268" width="10.5703125" style="777" bestFit="1" customWidth="1"/>
    <col min="269" max="511" width="9.140625" style="777"/>
    <col min="512" max="512" width="16.140625" style="777" customWidth="1"/>
    <col min="513" max="513" width="11.42578125" style="777" bestFit="1" customWidth="1"/>
    <col min="514" max="514" width="9.5703125" style="777" bestFit="1" customWidth="1"/>
    <col min="515" max="515" width="7.7109375" style="777" bestFit="1" customWidth="1"/>
    <col min="516" max="516" width="10.28515625" style="777" customWidth="1"/>
    <col min="517" max="517" width="9.140625" style="777"/>
    <col min="518" max="518" width="10" style="777" bestFit="1" customWidth="1"/>
    <col min="519" max="519" width="11" style="777" bestFit="1" customWidth="1"/>
    <col min="520" max="520" width="12.7109375" style="777" customWidth="1"/>
    <col min="521" max="521" width="12.28515625" style="777" customWidth="1"/>
    <col min="522" max="522" width="14.42578125" style="777" bestFit="1" customWidth="1"/>
    <col min="523" max="523" width="13" style="777" bestFit="1" customWidth="1"/>
    <col min="524" max="524" width="10.5703125" style="777" bestFit="1" customWidth="1"/>
    <col min="525" max="767" width="9.140625" style="777"/>
    <col min="768" max="768" width="16.140625" style="777" customWidth="1"/>
    <col min="769" max="769" width="11.42578125" style="777" bestFit="1" customWidth="1"/>
    <col min="770" max="770" width="9.5703125" style="777" bestFit="1" customWidth="1"/>
    <col min="771" max="771" width="7.7109375" style="777" bestFit="1" customWidth="1"/>
    <col min="772" max="772" width="10.28515625" style="777" customWidth="1"/>
    <col min="773" max="773" width="9.140625" style="777"/>
    <col min="774" max="774" width="10" style="777" bestFit="1" customWidth="1"/>
    <col min="775" max="775" width="11" style="777" bestFit="1" customWidth="1"/>
    <col min="776" max="776" width="12.7109375" style="777" customWidth="1"/>
    <col min="777" max="777" width="12.28515625" style="777" customWidth="1"/>
    <col min="778" max="778" width="14.42578125" style="777" bestFit="1" customWidth="1"/>
    <col min="779" max="779" width="13" style="777" bestFit="1" customWidth="1"/>
    <col min="780" max="780" width="10.5703125" style="777" bestFit="1" customWidth="1"/>
    <col min="781" max="1023" width="9.140625" style="777"/>
    <col min="1024" max="1024" width="16.140625" style="777" customWidth="1"/>
    <col min="1025" max="1025" width="11.42578125" style="777" bestFit="1" customWidth="1"/>
    <col min="1026" max="1026" width="9.5703125" style="777" bestFit="1" customWidth="1"/>
    <col min="1027" max="1027" width="7.7109375" style="777" bestFit="1" customWidth="1"/>
    <col min="1028" max="1028" width="10.28515625" style="777" customWidth="1"/>
    <col min="1029" max="1029" width="9.140625" style="777"/>
    <col min="1030" max="1030" width="10" style="777" bestFit="1" customWidth="1"/>
    <col min="1031" max="1031" width="11" style="777" bestFit="1" customWidth="1"/>
    <col min="1032" max="1032" width="12.7109375" style="777" customWidth="1"/>
    <col min="1033" max="1033" width="12.28515625" style="777" customWidth="1"/>
    <col min="1034" max="1034" width="14.42578125" style="777" bestFit="1" customWidth="1"/>
    <col min="1035" max="1035" width="13" style="777" bestFit="1" customWidth="1"/>
    <col min="1036" max="1036" width="10.5703125" style="777" bestFit="1" customWidth="1"/>
    <col min="1037" max="1279" width="9.140625" style="777"/>
    <col min="1280" max="1280" width="16.140625" style="777" customWidth="1"/>
    <col min="1281" max="1281" width="11.42578125" style="777" bestFit="1" customWidth="1"/>
    <col min="1282" max="1282" width="9.5703125" style="777" bestFit="1" customWidth="1"/>
    <col min="1283" max="1283" width="7.7109375" style="777" bestFit="1" customWidth="1"/>
    <col min="1284" max="1284" width="10.28515625" style="777" customWidth="1"/>
    <col min="1285" max="1285" width="9.140625" style="777"/>
    <col min="1286" max="1286" width="10" style="777" bestFit="1" customWidth="1"/>
    <col min="1287" max="1287" width="11" style="777" bestFit="1" customWidth="1"/>
    <col min="1288" max="1288" width="12.7109375" style="777" customWidth="1"/>
    <col min="1289" max="1289" width="12.28515625" style="777" customWidth="1"/>
    <col min="1290" max="1290" width="14.42578125" style="777" bestFit="1" customWidth="1"/>
    <col min="1291" max="1291" width="13" style="777" bestFit="1" customWidth="1"/>
    <col min="1292" max="1292" width="10.5703125" style="777" bestFit="1" customWidth="1"/>
    <col min="1293" max="1535" width="9.140625" style="777"/>
    <col min="1536" max="1536" width="16.140625" style="777" customWidth="1"/>
    <col min="1537" max="1537" width="11.42578125" style="777" bestFit="1" customWidth="1"/>
    <col min="1538" max="1538" width="9.5703125" style="777" bestFit="1" customWidth="1"/>
    <col min="1539" max="1539" width="7.7109375" style="777" bestFit="1" customWidth="1"/>
    <col min="1540" max="1540" width="10.28515625" style="777" customWidth="1"/>
    <col min="1541" max="1541" width="9.140625" style="777"/>
    <col min="1542" max="1542" width="10" style="777" bestFit="1" customWidth="1"/>
    <col min="1543" max="1543" width="11" style="777" bestFit="1" customWidth="1"/>
    <col min="1544" max="1544" width="12.7109375" style="777" customWidth="1"/>
    <col min="1545" max="1545" width="12.28515625" style="777" customWidth="1"/>
    <col min="1546" max="1546" width="14.42578125" style="777" bestFit="1" customWidth="1"/>
    <col min="1547" max="1547" width="13" style="777" bestFit="1" customWidth="1"/>
    <col min="1548" max="1548" width="10.5703125" style="777" bestFit="1" customWidth="1"/>
    <col min="1549" max="1791" width="9.140625" style="777"/>
    <col min="1792" max="1792" width="16.140625" style="777" customWidth="1"/>
    <col min="1793" max="1793" width="11.42578125" style="777" bestFit="1" customWidth="1"/>
    <col min="1794" max="1794" width="9.5703125" style="777" bestFit="1" customWidth="1"/>
    <col min="1795" max="1795" width="7.7109375" style="777" bestFit="1" customWidth="1"/>
    <col min="1796" max="1796" width="10.28515625" style="777" customWidth="1"/>
    <col min="1797" max="1797" width="9.140625" style="777"/>
    <col min="1798" max="1798" width="10" style="777" bestFit="1" customWidth="1"/>
    <col min="1799" max="1799" width="11" style="777" bestFit="1" customWidth="1"/>
    <col min="1800" max="1800" width="12.7109375" style="777" customWidth="1"/>
    <col min="1801" max="1801" width="12.28515625" style="777" customWidth="1"/>
    <col min="1802" max="1802" width="14.42578125" style="777" bestFit="1" customWidth="1"/>
    <col min="1803" max="1803" width="13" style="777" bestFit="1" customWidth="1"/>
    <col min="1804" max="1804" width="10.5703125" style="777" bestFit="1" customWidth="1"/>
    <col min="1805" max="2047" width="9.140625" style="777"/>
    <col min="2048" max="2048" width="16.140625" style="777" customWidth="1"/>
    <col min="2049" max="2049" width="11.42578125" style="777" bestFit="1" customWidth="1"/>
    <col min="2050" max="2050" width="9.5703125" style="777" bestFit="1" customWidth="1"/>
    <col min="2051" max="2051" width="7.7109375" style="777" bestFit="1" customWidth="1"/>
    <col min="2052" max="2052" width="10.28515625" style="777" customWidth="1"/>
    <col min="2053" max="2053" width="9.140625" style="777"/>
    <col min="2054" max="2054" width="10" style="777" bestFit="1" customWidth="1"/>
    <col min="2055" max="2055" width="11" style="777" bestFit="1" customWidth="1"/>
    <col min="2056" max="2056" width="12.7109375" style="777" customWidth="1"/>
    <col min="2057" max="2057" width="12.28515625" style="777" customWidth="1"/>
    <col min="2058" max="2058" width="14.42578125" style="777" bestFit="1" customWidth="1"/>
    <col min="2059" max="2059" width="13" style="777" bestFit="1" customWidth="1"/>
    <col min="2060" max="2060" width="10.5703125" style="777" bestFit="1" customWidth="1"/>
    <col min="2061" max="2303" width="9.140625" style="777"/>
    <col min="2304" max="2304" width="16.140625" style="777" customWidth="1"/>
    <col min="2305" max="2305" width="11.42578125" style="777" bestFit="1" customWidth="1"/>
    <col min="2306" max="2306" width="9.5703125" style="777" bestFit="1" customWidth="1"/>
    <col min="2307" max="2307" width="7.7109375" style="777" bestFit="1" customWidth="1"/>
    <col min="2308" max="2308" width="10.28515625" style="777" customWidth="1"/>
    <col min="2309" max="2309" width="9.140625" style="777"/>
    <col min="2310" max="2310" width="10" style="777" bestFit="1" customWidth="1"/>
    <col min="2311" max="2311" width="11" style="777" bestFit="1" customWidth="1"/>
    <col min="2312" max="2312" width="12.7109375" style="777" customWidth="1"/>
    <col min="2313" max="2313" width="12.28515625" style="777" customWidth="1"/>
    <col min="2314" max="2314" width="14.42578125" style="777" bestFit="1" customWidth="1"/>
    <col min="2315" max="2315" width="13" style="777" bestFit="1" customWidth="1"/>
    <col min="2316" max="2316" width="10.5703125" style="777" bestFit="1" customWidth="1"/>
    <col min="2317" max="2559" width="9.140625" style="777"/>
    <col min="2560" max="2560" width="16.140625" style="777" customWidth="1"/>
    <col min="2561" max="2561" width="11.42578125" style="777" bestFit="1" customWidth="1"/>
    <col min="2562" max="2562" width="9.5703125" style="777" bestFit="1" customWidth="1"/>
    <col min="2563" max="2563" width="7.7109375" style="777" bestFit="1" customWidth="1"/>
    <col min="2564" max="2564" width="10.28515625" style="777" customWidth="1"/>
    <col min="2565" max="2565" width="9.140625" style="777"/>
    <col min="2566" max="2566" width="10" style="777" bestFit="1" customWidth="1"/>
    <col min="2567" max="2567" width="11" style="777" bestFit="1" customWidth="1"/>
    <col min="2568" max="2568" width="12.7109375" style="777" customWidth="1"/>
    <col min="2569" max="2569" width="12.28515625" style="777" customWidth="1"/>
    <col min="2570" max="2570" width="14.42578125" style="777" bestFit="1" customWidth="1"/>
    <col min="2571" max="2571" width="13" style="777" bestFit="1" customWidth="1"/>
    <col min="2572" max="2572" width="10.5703125" style="777" bestFit="1" customWidth="1"/>
    <col min="2573" max="2815" width="9.140625" style="777"/>
    <col min="2816" max="2816" width="16.140625" style="777" customWidth="1"/>
    <col min="2817" max="2817" width="11.42578125" style="777" bestFit="1" customWidth="1"/>
    <col min="2818" max="2818" width="9.5703125" style="777" bestFit="1" customWidth="1"/>
    <col min="2819" max="2819" width="7.7109375" style="777" bestFit="1" customWidth="1"/>
    <col min="2820" max="2820" width="10.28515625" style="777" customWidth="1"/>
    <col min="2821" max="2821" width="9.140625" style="777"/>
    <col min="2822" max="2822" width="10" style="777" bestFit="1" customWidth="1"/>
    <col min="2823" max="2823" width="11" style="777" bestFit="1" customWidth="1"/>
    <col min="2824" max="2824" width="12.7109375" style="777" customWidth="1"/>
    <col min="2825" max="2825" width="12.28515625" style="777" customWidth="1"/>
    <col min="2826" max="2826" width="14.42578125" style="777" bestFit="1" customWidth="1"/>
    <col min="2827" max="2827" width="13" style="777" bestFit="1" customWidth="1"/>
    <col min="2828" max="2828" width="10.5703125" style="777" bestFit="1" customWidth="1"/>
    <col min="2829" max="3071" width="9.140625" style="777"/>
    <col min="3072" max="3072" width="16.140625" style="777" customWidth="1"/>
    <col min="3073" max="3073" width="11.42578125" style="777" bestFit="1" customWidth="1"/>
    <col min="3074" max="3074" width="9.5703125" style="777" bestFit="1" customWidth="1"/>
    <col min="3075" max="3075" width="7.7109375" style="777" bestFit="1" customWidth="1"/>
    <col min="3076" max="3076" width="10.28515625" style="777" customWidth="1"/>
    <col min="3077" max="3077" width="9.140625" style="777"/>
    <col min="3078" max="3078" width="10" style="777" bestFit="1" customWidth="1"/>
    <col min="3079" max="3079" width="11" style="777" bestFit="1" customWidth="1"/>
    <col min="3080" max="3080" width="12.7109375" style="777" customWidth="1"/>
    <col min="3081" max="3081" width="12.28515625" style="777" customWidth="1"/>
    <col min="3082" max="3082" width="14.42578125" style="777" bestFit="1" customWidth="1"/>
    <col min="3083" max="3083" width="13" style="777" bestFit="1" customWidth="1"/>
    <col min="3084" max="3084" width="10.5703125" style="777" bestFit="1" customWidth="1"/>
    <col min="3085" max="3327" width="9.140625" style="777"/>
    <col min="3328" max="3328" width="16.140625" style="777" customWidth="1"/>
    <col min="3329" max="3329" width="11.42578125" style="777" bestFit="1" customWidth="1"/>
    <col min="3330" max="3330" width="9.5703125" style="777" bestFit="1" customWidth="1"/>
    <col min="3331" max="3331" width="7.7109375" style="777" bestFit="1" customWidth="1"/>
    <col min="3332" max="3332" width="10.28515625" style="777" customWidth="1"/>
    <col min="3333" max="3333" width="9.140625" style="777"/>
    <col min="3334" max="3334" width="10" style="777" bestFit="1" customWidth="1"/>
    <col min="3335" max="3335" width="11" style="777" bestFit="1" customWidth="1"/>
    <col min="3336" max="3336" width="12.7109375" style="777" customWidth="1"/>
    <col min="3337" max="3337" width="12.28515625" style="777" customWidth="1"/>
    <col min="3338" max="3338" width="14.42578125" style="777" bestFit="1" customWidth="1"/>
    <col min="3339" max="3339" width="13" style="777" bestFit="1" customWidth="1"/>
    <col min="3340" max="3340" width="10.5703125" style="777" bestFit="1" customWidth="1"/>
    <col min="3341" max="3583" width="9.140625" style="777"/>
    <col min="3584" max="3584" width="16.140625" style="777" customWidth="1"/>
    <col min="3585" max="3585" width="11.42578125" style="777" bestFit="1" customWidth="1"/>
    <col min="3586" max="3586" width="9.5703125" style="777" bestFit="1" customWidth="1"/>
    <col min="3587" max="3587" width="7.7109375" style="777" bestFit="1" customWidth="1"/>
    <col min="3588" max="3588" width="10.28515625" style="777" customWidth="1"/>
    <col min="3589" max="3589" width="9.140625" style="777"/>
    <col min="3590" max="3590" width="10" style="777" bestFit="1" customWidth="1"/>
    <col min="3591" max="3591" width="11" style="777" bestFit="1" customWidth="1"/>
    <col min="3592" max="3592" width="12.7109375" style="777" customWidth="1"/>
    <col min="3593" max="3593" width="12.28515625" style="777" customWidth="1"/>
    <col min="3594" max="3594" width="14.42578125" style="777" bestFit="1" customWidth="1"/>
    <col min="3595" max="3595" width="13" style="777" bestFit="1" customWidth="1"/>
    <col min="3596" max="3596" width="10.5703125" style="777" bestFit="1" customWidth="1"/>
    <col min="3597" max="3839" width="9.140625" style="777"/>
    <col min="3840" max="3840" width="16.140625" style="777" customWidth="1"/>
    <col min="3841" max="3841" width="11.42578125" style="777" bestFit="1" customWidth="1"/>
    <col min="3842" max="3842" width="9.5703125" style="777" bestFit="1" customWidth="1"/>
    <col min="3843" max="3843" width="7.7109375" style="777" bestFit="1" customWidth="1"/>
    <col min="3844" max="3844" width="10.28515625" style="777" customWidth="1"/>
    <col min="3845" max="3845" width="9.140625" style="777"/>
    <col min="3846" max="3846" width="10" style="777" bestFit="1" customWidth="1"/>
    <col min="3847" max="3847" width="11" style="777" bestFit="1" customWidth="1"/>
    <col min="3848" max="3848" width="12.7109375" style="777" customWidth="1"/>
    <col min="3849" max="3849" width="12.28515625" style="777" customWidth="1"/>
    <col min="3850" max="3850" width="14.42578125" style="777" bestFit="1" customWidth="1"/>
    <col min="3851" max="3851" width="13" style="777" bestFit="1" customWidth="1"/>
    <col min="3852" max="3852" width="10.5703125" style="777" bestFit="1" customWidth="1"/>
    <col min="3853" max="4095" width="9.140625" style="777"/>
    <col min="4096" max="4096" width="16.140625" style="777" customWidth="1"/>
    <col min="4097" max="4097" width="11.42578125" style="777" bestFit="1" customWidth="1"/>
    <col min="4098" max="4098" width="9.5703125" style="777" bestFit="1" customWidth="1"/>
    <col min="4099" max="4099" width="7.7109375" style="777" bestFit="1" customWidth="1"/>
    <col min="4100" max="4100" width="10.28515625" style="777" customWidth="1"/>
    <col min="4101" max="4101" width="9.140625" style="777"/>
    <col min="4102" max="4102" width="10" style="777" bestFit="1" customWidth="1"/>
    <col min="4103" max="4103" width="11" style="777" bestFit="1" customWidth="1"/>
    <col min="4104" max="4104" width="12.7109375" style="777" customWidth="1"/>
    <col min="4105" max="4105" width="12.28515625" style="777" customWidth="1"/>
    <col min="4106" max="4106" width="14.42578125" style="777" bestFit="1" customWidth="1"/>
    <col min="4107" max="4107" width="13" style="777" bestFit="1" customWidth="1"/>
    <col min="4108" max="4108" width="10.5703125" style="777" bestFit="1" customWidth="1"/>
    <col min="4109" max="4351" width="9.140625" style="777"/>
    <col min="4352" max="4352" width="16.140625" style="777" customWidth="1"/>
    <col min="4353" max="4353" width="11.42578125" style="777" bestFit="1" customWidth="1"/>
    <col min="4354" max="4354" width="9.5703125" style="777" bestFit="1" customWidth="1"/>
    <col min="4355" max="4355" width="7.7109375" style="777" bestFit="1" customWidth="1"/>
    <col min="4356" max="4356" width="10.28515625" style="777" customWidth="1"/>
    <col min="4357" max="4357" width="9.140625" style="777"/>
    <col min="4358" max="4358" width="10" style="777" bestFit="1" customWidth="1"/>
    <col min="4359" max="4359" width="11" style="777" bestFit="1" customWidth="1"/>
    <col min="4360" max="4360" width="12.7109375" style="777" customWidth="1"/>
    <col min="4361" max="4361" width="12.28515625" style="777" customWidth="1"/>
    <col min="4362" max="4362" width="14.42578125" style="777" bestFit="1" customWidth="1"/>
    <col min="4363" max="4363" width="13" style="777" bestFit="1" customWidth="1"/>
    <col min="4364" max="4364" width="10.5703125" style="777" bestFit="1" customWidth="1"/>
    <col min="4365" max="4607" width="9.140625" style="777"/>
    <col min="4608" max="4608" width="16.140625" style="777" customWidth="1"/>
    <col min="4609" max="4609" width="11.42578125" style="777" bestFit="1" customWidth="1"/>
    <col min="4610" max="4610" width="9.5703125" style="777" bestFit="1" customWidth="1"/>
    <col min="4611" max="4611" width="7.7109375" style="777" bestFit="1" customWidth="1"/>
    <col min="4612" max="4612" width="10.28515625" style="777" customWidth="1"/>
    <col min="4613" max="4613" width="9.140625" style="777"/>
    <col min="4614" max="4614" width="10" style="777" bestFit="1" customWidth="1"/>
    <col min="4615" max="4615" width="11" style="777" bestFit="1" customWidth="1"/>
    <col min="4616" max="4616" width="12.7109375" style="777" customWidth="1"/>
    <col min="4617" max="4617" width="12.28515625" style="777" customWidth="1"/>
    <col min="4618" max="4618" width="14.42578125" style="777" bestFit="1" customWidth="1"/>
    <col min="4619" max="4619" width="13" style="777" bestFit="1" customWidth="1"/>
    <col min="4620" max="4620" width="10.5703125" style="777" bestFit="1" customWidth="1"/>
    <col min="4621" max="4863" width="9.140625" style="777"/>
    <col min="4864" max="4864" width="16.140625" style="777" customWidth="1"/>
    <col min="4865" max="4865" width="11.42578125" style="777" bestFit="1" customWidth="1"/>
    <col min="4866" max="4866" width="9.5703125" style="777" bestFit="1" customWidth="1"/>
    <col min="4867" max="4867" width="7.7109375" style="777" bestFit="1" customWidth="1"/>
    <col min="4868" max="4868" width="10.28515625" style="777" customWidth="1"/>
    <col min="4869" max="4869" width="9.140625" style="777"/>
    <col min="4870" max="4870" width="10" style="777" bestFit="1" customWidth="1"/>
    <col min="4871" max="4871" width="11" style="777" bestFit="1" customWidth="1"/>
    <col min="4872" max="4872" width="12.7109375" style="777" customWidth="1"/>
    <col min="4873" max="4873" width="12.28515625" style="777" customWidth="1"/>
    <col min="4874" max="4874" width="14.42578125" style="777" bestFit="1" customWidth="1"/>
    <col min="4875" max="4875" width="13" style="777" bestFit="1" customWidth="1"/>
    <col min="4876" max="4876" width="10.5703125" style="777" bestFit="1" customWidth="1"/>
    <col min="4877" max="5119" width="9.140625" style="777"/>
    <col min="5120" max="5120" width="16.140625" style="777" customWidth="1"/>
    <col min="5121" max="5121" width="11.42578125" style="777" bestFit="1" customWidth="1"/>
    <col min="5122" max="5122" width="9.5703125" style="777" bestFit="1" customWidth="1"/>
    <col min="5123" max="5123" width="7.7109375" style="777" bestFit="1" customWidth="1"/>
    <col min="5124" max="5124" width="10.28515625" style="777" customWidth="1"/>
    <col min="5125" max="5125" width="9.140625" style="777"/>
    <col min="5126" max="5126" width="10" style="777" bestFit="1" customWidth="1"/>
    <col min="5127" max="5127" width="11" style="777" bestFit="1" customWidth="1"/>
    <col min="5128" max="5128" width="12.7109375" style="777" customWidth="1"/>
    <col min="5129" max="5129" width="12.28515625" style="777" customWidth="1"/>
    <col min="5130" max="5130" width="14.42578125" style="777" bestFit="1" customWidth="1"/>
    <col min="5131" max="5131" width="13" style="777" bestFit="1" customWidth="1"/>
    <col min="5132" max="5132" width="10.5703125" style="777" bestFit="1" customWidth="1"/>
    <col min="5133" max="5375" width="9.140625" style="777"/>
    <col min="5376" max="5376" width="16.140625" style="777" customWidth="1"/>
    <col min="5377" max="5377" width="11.42578125" style="777" bestFit="1" customWidth="1"/>
    <col min="5378" max="5378" width="9.5703125" style="777" bestFit="1" customWidth="1"/>
    <col min="5379" max="5379" width="7.7109375" style="777" bestFit="1" customWidth="1"/>
    <col min="5380" max="5380" width="10.28515625" style="777" customWidth="1"/>
    <col min="5381" max="5381" width="9.140625" style="777"/>
    <col min="5382" max="5382" width="10" style="777" bestFit="1" customWidth="1"/>
    <col min="5383" max="5383" width="11" style="777" bestFit="1" customWidth="1"/>
    <col min="5384" max="5384" width="12.7109375" style="777" customWidth="1"/>
    <col min="5385" max="5385" width="12.28515625" style="777" customWidth="1"/>
    <col min="5386" max="5386" width="14.42578125" style="777" bestFit="1" customWidth="1"/>
    <col min="5387" max="5387" width="13" style="777" bestFit="1" customWidth="1"/>
    <col min="5388" max="5388" width="10.5703125" style="777" bestFit="1" customWidth="1"/>
    <col min="5389" max="5631" width="9.140625" style="777"/>
    <col min="5632" max="5632" width="16.140625" style="777" customWidth="1"/>
    <col min="5633" max="5633" width="11.42578125" style="777" bestFit="1" customWidth="1"/>
    <col min="5634" max="5634" width="9.5703125" style="777" bestFit="1" customWidth="1"/>
    <col min="5635" max="5635" width="7.7109375" style="777" bestFit="1" customWidth="1"/>
    <col min="5636" max="5636" width="10.28515625" style="777" customWidth="1"/>
    <col min="5637" max="5637" width="9.140625" style="777"/>
    <col min="5638" max="5638" width="10" style="777" bestFit="1" customWidth="1"/>
    <col min="5639" max="5639" width="11" style="777" bestFit="1" customWidth="1"/>
    <col min="5640" max="5640" width="12.7109375" style="777" customWidth="1"/>
    <col min="5641" max="5641" width="12.28515625" style="777" customWidth="1"/>
    <col min="5642" max="5642" width="14.42578125" style="777" bestFit="1" customWidth="1"/>
    <col min="5643" max="5643" width="13" style="777" bestFit="1" customWidth="1"/>
    <col min="5644" max="5644" width="10.5703125" style="777" bestFit="1" customWidth="1"/>
    <col min="5645" max="5887" width="9.140625" style="777"/>
    <col min="5888" max="5888" width="16.140625" style="777" customWidth="1"/>
    <col min="5889" max="5889" width="11.42578125" style="777" bestFit="1" customWidth="1"/>
    <col min="5890" max="5890" width="9.5703125" style="777" bestFit="1" customWidth="1"/>
    <col min="5891" max="5891" width="7.7109375" style="777" bestFit="1" customWidth="1"/>
    <col min="5892" max="5892" width="10.28515625" style="777" customWidth="1"/>
    <col min="5893" max="5893" width="9.140625" style="777"/>
    <col min="5894" max="5894" width="10" style="777" bestFit="1" customWidth="1"/>
    <col min="5895" max="5895" width="11" style="777" bestFit="1" customWidth="1"/>
    <col min="5896" max="5896" width="12.7109375" style="777" customWidth="1"/>
    <col min="5897" max="5897" width="12.28515625" style="777" customWidth="1"/>
    <col min="5898" max="5898" width="14.42578125" style="777" bestFit="1" customWidth="1"/>
    <col min="5899" max="5899" width="13" style="777" bestFit="1" customWidth="1"/>
    <col min="5900" max="5900" width="10.5703125" style="777" bestFit="1" customWidth="1"/>
    <col min="5901" max="6143" width="9.140625" style="777"/>
    <col min="6144" max="6144" width="16.140625" style="777" customWidth="1"/>
    <col min="6145" max="6145" width="11.42578125" style="777" bestFit="1" customWidth="1"/>
    <col min="6146" max="6146" width="9.5703125" style="777" bestFit="1" customWidth="1"/>
    <col min="6147" max="6147" width="7.7109375" style="777" bestFit="1" customWidth="1"/>
    <col min="6148" max="6148" width="10.28515625" style="777" customWidth="1"/>
    <col min="6149" max="6149" width="9.140625" style="777"/>
    <col min="6150" max="6150" width="10" style="777" bestFit="1" customWidth="1"/>
    <col min="6151" max="6151" width="11" style="777" bestFit="1" customWidth="1"/>
    <col min="6152" max="6152" width="12.7109375" style="777" customWidth="1"/>
    <col min="6153" max="6153" width="12.28515625" style="777" customWidth="1"/>
    <col min="6154" max="6154" width="14.42578125" style="777" bestFit="1" customWidth="1"/>
    <col min="6155" max="6155" width="13" style="777" bestFit="1" customWidth="1"/>
    <col min="6156" max="6156" width="10.5703125" style="777" bestFit="1" customWidth="1"/>
    <col min="6157" max="6399" width="9.140625" style="777"/>
    <col min="6400" max="6400" width="16.140625" style="777" customWidth="1"/>
    <col min="6401" max="6401" width="11.42578125" style="777" bestFit="1" customWidth="1"/>
    <col min="6402" max="6402" width="9.5703125" style="777" bestFit="1" customWidth="1"/>
    <col min="6403" max="6403" width="7.7109375" style="777" bestFit="1" customWidth="1"/>
    <col min="6404" max="6404" width="10.28515625" style="777" customWidth="1"/>
    <col min="6405" max="6405" width="9.140625" style="777"/>
    <col min="6406" max="6406" width="10" style="777" bestFit="1" customWidth="1"/>
    <col min="6407" max="6407" width="11" style="777" bestFit="1" customWidth="1"/>
    <col min="6408" max="6408" width="12.7109375" style="777" customWidth="1"/>
    <col min="6409" max="6409" width="12.28515625" style="777" customWidth="1"/>
    <col min="6410" max="6410" width="14.42578125" style="777" bestFit="1" customWidth="1"/>
    <col min="6411" max="6411" width="13" style="777" bestFit="1" customWidth="1"/>
    <col min="6412" max="6412" width="10.5703125" style="777" bestFit="1" customWidth="1"/>
    <col min="6413" max="6655" width="9.140625" style="777"/>
    <col min="6656" max="6656" width="16.140625" style="777" customWidth="1"/>
    <col min="6657" max="6657" width="11.42578125" style="777" bestFit="1" customWidth="1"/>
    <col min="6658" max="6658" width="9.5703125" style="777" bestFit="1" customWidth="1"/>
    <col min="6659" max="6659" width="7.7109375" style="777" bestFit="1" customWidth="1"/>
    <col min="6660" max="6660" width="10.28515625" style="777" customWidth="1"/>
    <col min="6661" max="6661" width="9.140625" style="777"/>
    <col min="6662" max="6662" width="10" style="777" bestFit="1" customWidth="1"/>
    <col min="6663" max="6663" width="11" style="777" bestFit="1" customWidth="1"/>
    <col min="6664" max="6664" width="12.7109375" style="777" customWidth="1"/>
    <col min="6665" max="6665" width="12.28515625" style="777" customWidth="1"/>
    <col min="6666" max="6666" width="14.42578125" style="777" bestFit="1" customWidth="1"/>
    <col min="6667" max="6667" width="13" style="777" bestFit="1" customWidth="1"/>
    <col min="6668" max="6668" width="10.5703125" style="777" bestFit="1" customWidth="1"/>
    <col min="6669" max="6911" width="9.140625" style="777"/>
    <col min="6912" max="6912" width="16.140625" style="777" customWidth="1"/>
    <col min="6913" max="6913" width="11.42578125" style="777" bestFit="1" customWidth="1"/>
    <col min="6914" max="6914" width="9.5703125" style="777" bestFit="1" customWidth="1"/>
    <col min="6915" max="6915" width="7.7109375" style="777" bestFit="1" customWidth="1"/>
    <col min="6916" max="6916" width="10.28515625" style="777" customWidth="1"/>
    <col min="6917" max="6917" width="9.140625" style="777"/>
    <col min="6918" max="6918" width="10" style="777" bestFit="1" customWidth="1"/>
    <col min="6919" max="6919" width="11" style="777" bestFit="1" customWidth="1"/>
    <col min="6920" max="6920" width="12.7109375" style="777" customWidth="1"/>
    <col min="6921" max="6921" width="12.28515625" style="777" customWidth="1"/>
    <col min="6922" max="6922" width="14.42578125" style="777" bestFit="1" customWidth="1"/>
    <col min="6923" max="6923" width="13" style="777" bestFit="1" customWidth="1"/>
    <col min="6924" max="6924" width="10.5703125" style="777" bestFit="1" customWidth="1"/>
    <col min="6925" max="7167" width="9.140625" style="777"/>
    <col min="7168" max="7168" width="16.140625" style="777" customWidth="1"/>
    <col min="7169" max="7169" width="11.42578125" style="777" bestFit="1" customWidth="1"/>
    <col min="7170" max="7170" width="9.5703125" style="777" bestFit="1" customWidth="1"/>
    <col min="7171" max="7171" width="7.7109375" style="777" bestFit="1" customWidth="1"/>
    <col min="7172" max="7172" width="10.28515625" style="777" customWidth="1"/>
    <col min="7173" max="7173" width="9.140625" style="777"/>
    <col min="7174" max="7174" width="10" style="777" bestFit="1" customWidth="1"/>
    <col min="7175" max="7175" width="11" style="777" bestFit="1" customWidth="1"/>
    <col min="7176" max="7176" width="12.7109375" style="777" customWidth="1"/>
    <col min="7177" max="7177" width="12.28515625" style="777" customWidth="1"/>
    <col min="7178" max="7178" width="14.42578125" style="777" bestFit="1" customWidth="1"/>
    <col min="7179" max="7179" width="13" style="777" bestFit="1" customWidth="1"/>
    <col min="7180" max="7180" width="10.5703125" style="777" bestFit="1" customWidth="1"/>
    <col min="7181" max="7423" width="9.140625" style="777"/>
    <col min="7424" max="7424" width="16.140625" style="777" customWidth="1"/>
    <col min="7425" max="7425" width="11.42578125" style="777" bestFit="1" customWidth="1"/>
    <col min="7426" max="7426" width="9.5703125" style="777" bestFit="1" customWidth="1"/>
    <col min="7427" max="7427" width="7.7109375" style="777" bestFit="1" customWidth="1"/>
    <col min="7428" max="7428" width="10.28515625" style="777" customWidth="1"/>
    <col min="7429" max="7429" width="9.140625" style="777"/>
    <col min="7430" max="7430" width="10" style="777" bestFit="1" customWidth="1"/>
    <col min="7431" max="7431" width="11" style="777" bestFit="1" customWidth="1"/>
    <col min="7432" max="7432" width="12.7109375" style="777" customWidth="1"/>
    <col min="7433" max="7433" width="12.28515625" style="777" customWidth="1"/>
    <col min="7434" max="7434" width="14.42578125" style="777" bestFit="1" customWidth="1"/>
    <col min="7435" max="7435" width="13" style="777" bestFit="1" customWidth="1"/>
    <col min="7436" max="7436" width="10.5703125" style="777" bestFit="1" customWidth="1"/>
    <col min="7437" max="7679" width="9.140625" style="777"/>
    <col min="7680" max="7680" width="16.140625" style="777" customWidth="1"/>
    <col min="7681" max="7681" width="11.42578125" style="777" bestFit="1" customWidth="1"/>
    <col min="7682" max="7682" width="9.5703125" style="777" bestFit="1" customWidth="1"/>
    <col min="7683" max="7683" width="7.7109375" style="777" bestFit="1" customWidth="1"/>
    <col min="7684" max="7684" width="10.28515625" style="777" customWidth="1"/>
    <col min="7685" max="7685" width="9.140625" style="777"/>
    <col min="7686" max="7686" width="10" style="777" bestFit="1" customWidth="1"/>
    <col min="7687" max="7687" width="11" style="777" bestFit="1" customWidth="1"/>
    <col min="7688" max="7688" width="12.7109375" style="777" customWidth="1"/>
    <col min="7689" max="7689" width="12.28515625" style="777" customWidth="1"/>
    <col min="7690" max="7690" width="14.42578125" style="777" bestFit="1" customWidth="1"/>
    <col min="7691" max="7691" width="13" style="777" bestFit="1" customWidth="1"/>
    <col min="7692" max="7692" width="10.5703125" style="777" bestFit="1" customWidth="1"/>
    <col min="7693" max="7935" width="9.140625" style="777"/>
    <col min="7936" max="7936" width="16.140625" style="777" customWidth="1"/>
    <col min="7937" max="7937" width="11.42578125" style="777" bestFit="1" customWidth="1"/>
    <col min="7938" max="7938" width="9.5703125" style="777" bestFit="1" customWidth="1"/>
    <col min="7939" max="7939" width="7.7109375" style="777" bestFit="1" customWidth="1"/>
    <col min="7940" max="7940" width="10.28515625" style="777" customWidth="1"/>
    <col min="7941" max="7941" width="9.140625" style="777"/>
    <col min="7942" max="7942" width="10" style="777" bestFit="1" customWidth="1"/>
    <col min="7943" max="7943" width="11" style="777" bestFit="1" customWidth="1"/>
    <col min="7944" max="7944" width="12.7109375" style="777" customWidth="1"/>
    <col min="7945" max="7945" width="12.28515625" style="777" customWidth="1"/>
    <col min="7946" max="7946" width="14.42578125" style="777" bestFit="1" customWidth="1"/>
    <col min="7947" max="7947" width="13" style="777" bestFit="1" customWidth="1"/>
    <col min="7948" max="7948" width="10.5703125" style="777" bestFit="1" customWidth="1"/>
    <col min="7949" max="8191" width="9.140625" style="777"/>
    <col min="8192" max="8192" width="16.140625" style="777" customWidth="1"/>
    <col min="8193" max="8193" width="11.42578125" style="777" bestFit="1" customWidth="1"/>
    <col min="8194" max="8194" width="9.5703125" style="777" bestFit="1" customWidth="1"/>
    <col min="8195" max="8195" width="7.7109375" style="777" bestFit="1" customWidth="1"/>
    <col min="8196" max="8196" width="10.28515625" style="777" customWidth="1"/>
    <col min="8197" max="8197" width="9.140625" style="777"/>
    <col min="8198" max="8198" width="10" style="777" bestFit="1" customWidth="1"/>
    <col min="8199" max="8199" width="11" style="777" bestFit="1" customWidth="1"/>
    <col min="8200" max="8200" width="12.7109375" style="777" customWidth="1"/>
    <col min="8201" max="8201" width="12.28515625" style="777" customWidth="1"/>
    <col min="8202" max="8202" width="14.42578125" style="777" bestFit="1" customWidth="1"/>
    <col min="8203" max="8203" width="13" style="777" bestFit="1" customWidth="1"/>
    <col min="8204" max="8204" width="10.5703125" style="777" bestFit="1" customWidth="1"/>
    <col min="8205" max="8447" width="9.140625" style="777"/>
    <col min="8448" max="8448" width="16.140625" style="777" customWidth="1"/>
    <col min="8449" max="8449" width="11.42578125" style="777" bestFit="1" customWidth="1"/>
    <col min="8450" max="8450" width="9.5703125" style="777" bestFit="1" customWidth="1"/>
    <col min="8451" max="8451" width="7.7109375" style="777" bestFit="1" customWidth="1"/>
    <col min="8452" max="8452" width="10.28515625" style="777" customWidth="1"/>
    <col min="8453" max="8453" width="9.140625" style="777"/>
    <col min="8454" max="8454" width="10" style="777" bestFit="1" customWidth="1"/>
    <col min="8455" max="8455" width="11" style="777" bestFit="1" customWidth="1"/>
    <col min="8456" max="8456" width="12.7109375" style="777" customWidth="1"/>
    <col min="8457" max="8457" width="12.28515625" style="777" customWidth="1"/>
    <col min="8458" max="8458" width="14.42578125" style="777" bestFit="1" customWidth="1"/>
    <col min="8459" max="8459" width="13" style="777" bestFit="1" customWidth="1"/>
    <col min="8460" max="8460" width="10.5703125" style="777" bestFit="1" customWidth="1"/>
    <col min="8461" max="8703" width="9.140625" style="777"/>
    <col min="8704" max="8704" width="16.140625" style="777" customWidth="1"/>
    <col min="8705" max="8705" width="11.42578125" style="777" bestFit="1" customWidth="1"/>
    <col min="8706" max="8706" width="9.5703125" style="777" bestFit="1" customWidth="1"/>
    <col min="8707" max="8707" width="7.7109375" style="777" bestFit="1" customWidth="1"/>
    <col min="8708" max="8708" width="10.28515625" style="777" customWidth="1"/>
    <col min="8709" max="8709" width="9.140625" style="777"/>
    <col min="8710" max="8710" width="10" style="777" bestFit="1" customWidth="1"/>
    <col min="8711" max="8711" width="11" style="777" bestFit="1" customWidth="1"/>
    <col min="8712" max="8712" width="12.7109375" style="777" customWidth="1"/>
    <col min="8713" max="8713" width="12.28515625" style="777" customWidth="1"/>
    <col min="8714" max="8714" width="14.42578125" style="777" bestFit="1" customWidth="1"/>
    <col min="8715" max="8715" width="13" style="777" bestFit="1" customWidth="1"/>
    <col min="8716" max="8716" width="10.5703125" style="777" bestFit="1" customWidth="1"/>
    <col min="8717" max="8959" width="9.140625" style="777"/>
    <col min="8960" max="8960" width="16.140625" style="777" customWidth="1"/>
    <col min="8961" max="8961" width="11.42578125" style="777" bestFit="1" customWidth="1"/>
    <col min="8962" max="8962" width="9.5703125" style="777" bestFit="1" customWidth="1"/>
    <col min="8963" max="8963" width="7.7109375" style="777" bestFit="1" customWidth="1"/>
    <col min="8964" max="8964" width="10.28515625" style="777" customWidth="1"/>
    <col min="8965" max="8965" width="9.140625" style="777"/>
    <col min="8966" max="8966" width="10" style="777" bestFit="1" customWidth="1"/>
    <col min="8967" max="8967" width="11" style="777" bestFit="1" customWidth="1"/>
    <col min="8968" max="8968" width="12.7109375" style="777" customWidth="1"/>
    <col min="8969" max="8969" width="12.28515625" style="777" customWidth="1"/>
    <col min="8970" max="8970" width="14.42578125" style="777" bestFit="1" customWidth="1"/>
    <col min="8971" max="8971" width="13" style="777" bestFit="1" customWidth="1"/>
    <col min="8972" max="8972" width="10.5703125" style="777" bestFit="1" customWidth="1"/>
    <col min="8973" max="9215" width="9.140625" style="777"/>
    <col min="9216" max="9216" width="16.140625" style="777" customWidth="1"/>
    <col min="9217" max="9217" width="11.42578125" style="777" bestFit="1" customWidth="1"/>
    <col min="9218" max="9218" width="9.5703125" style="777" bestFit="1" customWidth="1"/>
    <col min="9219" max="9219" width="7.7109375" style="777" bestFit="1" customWidth="1"/>
    <col min="9220" max="9220" width="10.28515625" style="777" customWidth="1"/>
    <col min="9221" max="9221" width="9.140625" style="777"/>
    <col min="9222" max="9222" width="10" style="777" bestFit="1" customWidth="1"/>
    <col min="9223" max="9223" width="11" style="777" bestFit="1" customWidth="1"/>
    <col min="9224" max="9224" width="12.7109375" style="777" customWidth="1"/>
    <col min="9225" max="9225" width="12.28515625" style="777" customWidth="1"/>
    <col min="9226" max="9226" width="14.42578125" style="777" bestFit="1" customWidth="1"/>
    <col min="9227" max="9227" width="13" style="777" bestFit="1" customWidth="1"/>
    <col min="9228" max="9228" width="10.5703125" style="777" bestFit="1" customWidth="1"/>
    <col min="9229" max="9471" width="9.140625" style="777"/>
    <col min="9472" max="9472" width="16.140625" style="777" customWidth="1"/>
    <col min="9473" max="9473" width="11.42578125" style="777" bestFit="1" customWidth="1"/>
    <col min="9474" max="9474" width="9.5703125" style="777" bestFit="1" customWidth="1"/>
    <col min="9475" max="9475" width="7.7109375" style="777" bestFit="1" customWidth="1"/>
    <col min="9476" max="9476" width="10.28515625" style="777" customWidth="1"/>
    <col min="9477" max="9477" width="9.140625" style="777"/>
    <col min="9478" max="9478" width="10" style="777" bestFit="1" customWidth="1"/>
    <col min="9479" max="9479" width="11" style="777" bestFit="1" customWidth="1"/>
    <col min="9480" max="9480" width="12.7109375" style="777" customWidth="1"/>
    <col min="9481" max="9481" width="12.28515625" style="777" customWidth="1"/>
    <col min="9482" max="9482" width="14.42578125" style="777" bestFit="1" customWidth="1"/>
    <col min="9483" max="9483" width="13" style="777" bestFit="1" customWidth="1"/>
    <col min="9484" max="9484" width="10.5703125" style="777" bestFit="1" customWidth="1"/>
    <col min="9485" max="9727" width="9.140625" style="777"/>
    <col min="9728" max="9728" width="16.140625" style="777" customWidth="1"/>
    <col min="9729" max="9729" width="11.42578125" style="777" bestFit="1" customWidth="1"/>
    <col min="9730" max="9730" width="9.5703125" style="777" bestFit="1" customWidth="1"/>
    <col min="9731" max="9731" width="7.7109375" style="777" bestFit="1" customWidth="1"/>
    <col min="9732" max="9732" width="10.28515625" style="777" customWidth="1"/>
    <col min="9733" max="9733" width="9.140625" style="777"/>
    <col min="9734" max="9734" width="10" style="777" bestFit="1" customWidth="1"/>
    <col min="9735" max="9735" width="11" style="777" bestFit="1" customWidth="1"/>
    <col min="9736" max="9736" width="12.7109375" style="777" customWidth="1"/>
    <col min="9737" max="9737" width="12.28515625" style="777" customWidth="1"/>
    <col min="9738" max="9738" width="14.42578125" style="777" bestFit="1" customWidth="1"/>
    <col min="9739" max="9739" width="13" style="777" bestFit="1" customWidth="1"/>
    <col min="9740" max="9740" width="10.5703125" style="777" bestFit="1" customWidth="1"/>
    <col min="9741" max="9983" width="9.140625" style="777"/>
    <col min="9984" max="9984" width="16.140625" style="777" customWidth="1"/>
    <col min="9985" max="9985" width="11.42578125" style="777" bestFit="1" customWidth="1"/>
    <col min="9986" max="9986" width="9.5703125" style="777" bestFit="1" customWidth="1"/>
    <col min="9987" max="9987" width="7.7109375" style="777" bestFit="1" customWidth="1"/>
    <col min="9988" max="9988" width="10.28515625" style="777" customWidth="1"/>
    <col min="9989" max="9989" width="9.140625" style="777"/>
    <col min="9990" max="9990" width="10" style="777" bestFit="1" customWidth="1"/>
    <col min="9991" max="9991" width="11" style="777" bestFit="1" customWidth="1"/>
    <col min="9992" max="9992" width="12.7109375" style="777" customWidth="1"/>
    <col min="9993" max="9993" width="12.28515625" style="777" customWidth="1"/>
    <col min="9994" max="9994" width="14.42578125" style="777" bestFit="1" customWidth="1"/>
    <col min="9995" max="9995" width="13" style="777" bestFit="1" customWidth="1"/>
    <col min="9996" max="9996" width="10.5703125" style="777" bestFit="1" customWidth="1"/>
    <col min="9997" max="10239" width="9.140625" style="777"/>
    <col min="10240" max="10240" width="16.140625" style="777" customWidth="1"/>
    <col min="10241" max="10241" width="11.42578125" style="777" bestFit="1" customWidth="1"/>
    <col min="10242" max="10242" width="9.5703125" style="777" bestFit="1" customWidth="1"/>
    <col min="10243" max="10243" width="7.7109375" style="777" bestFit="1" customWidth="1"/>
    <col min="10244" max="10244" width="10.28515625" style="777" customWidth="1"/>
    <col min="10245" max="10245" width="9.140625" style="777"/>
    <col min="10246" max="10246" width="10" style="777" bestFit="1" customWidth="1"/>
    <col min="10247" max="10247" width="11" style="777" bestFit="1" customWidth="1"/>
    <col min="10248" max="10248" width="12.7109375" style="777" customWidth="1"/>
    <col min="10249" max="10249" width="12.28515625" style="777" customWidth="1"/>
    <col min="10250" max="10250" width="14.42578125" style="777" bestFit="1" customWidth="1"/>
    <col min="10251" max="10251" width="13" style="777" bestFit="1" customWidth="1"/>
    <col min="10252" max="10252" width="10.5703125" style="777" bestFit="1" customWidth="1"/>
    <col min="10253" max="10495" width="9.140625" style="777"/>
    <col min="10496" max="10496" width="16.140625" style="777" customWidth="1"/>
    <col min="10497" max="10497" width="11.42578125" style="777" bestFit="1" customWidth="1"/>
    <col min="10498" max="10498" width="9.5703125" style="777" bestFit="1" customWidth="1"/>
    <col min="10499" max="10499" width="7.7109375" style="777" bestFit="1" customWidth="1"/>
    <col min="10500" max="10500" width="10.28515625" style="777" customWidth="1"/>
    <col min="10501" max="10501" width="9.140625" style="777"/>
    <col min="10502" max="10502" width="10" style="777" bestFit="1" customWidth="1"/>
    <col min="10503" max="10503" width="11" style="777" bestFit="1" customWidth="1"/>
    <col min="10504" max="10504" width="12.7109375" style="777" customWidth="1"/>
    <col min="10505" max="10505" width="12.28515625" style="777" customWidth="1"/>
    <col min="10506" max="10506" width="14.42578125" style="777" bestFit="1" customWidth="1"/>
    <col min="10507" max="10507" width="13" style="777" bestFit="1" customWidth="1"/>
    <col min="10508" max="10508" width="10.5703125" style="777" bestFit="1" customWidth="1"/>
    <col min="10509" max="10751" width="9.140625" style="777"/>
    <col min="10752" max="10752" width="16.140625" style="777" customWidth="1"/>
    <col min="10753" max="10753" width="11.42578125" style="777" bestFit="1" customWidth="1"/>
    <col min="10754" max="10754" width="9.5703125" style="777" bestFit="1" customWidth="1"/>
    <col min="10755" max="10755" width="7.7109375" style="777" bestFit="1" customWidth="1"/>
    <col min="10756" max="10756" width="10.28515625" style="777" customWidth="1"/>
    <col min="10757" max="10757" width="9.140625" style="777"/>
    <col min="10758" max="10758" width="10" style="777" bestFit="1" customWidth="1"/>
    <col min="10759" max="10759" width="11" style="777" bestFit="1" customWidth="1"/>
    <col min="10760" max="10760" width="12.7109375" style="777" customWidth="1"/>
    <col min="10761" max="10761" width="12.28515625" style="777" customWidth="1"/>
    <col min="10762" max="10762" width="14.42578125" style="777" bestFit="1" customWidth="1"/>
    <col min="10763" max="10763" width="13" style="777" bestFit="1" customWidth="1"/>
    <col min="10764" max="10764" width="10.5703125" style="777" bestFit="1" customWidth="1"/>
    <col min="10765" max="11007" width="9.140625" style="777"/>
    <col min="11008" max="11008" width="16.140625" style="777" customWidth="1"/>
    <col min="11009" max="11009" width="11.42578125" style="777" bestFit="1" customWidth="1"/>
    <col min="11010" max="11010" width="9.5703125" style="777" bestFit="1" customWidth="1"/>
    <col min="11011" max="11011" width="7.7109375" style="777" bestFit="1" customWidth="1"/>
    <col min="11012" max="11012" width="10.28515625" style="777" customWidth="1"/>
    <col min="11013" max="11013" width="9.140625" style="777"/>
    <col min="11014" max="11014" width="10" style="777" bestFit="1" customWidth="1"/>
    <col min="11015" max="11015" width="11" style="777" bestFit="1" customWidth="1"/>
    <col min="11016" max="11016" width="12.7109375" style="777" customWidth="1"/>
    <col min="11017" max="11017" width="12.28515625" style="777" customWidth="1"/>
    <col min="11018" max="11018" width="14.42578125" style="777" bestFit="1" customWidth="1"/>
    <col min="11019" max="11019" width="13" style="777" bestFit="1" customWidth="1"/>
    <col min="11020" max="11020" width="10.5703125" style="777" bestFit="1" customWidth="1"/>
    <col min="11021" max="11263" width="9.140625" style="777"/>
    <col min="11264" max="11264" width="16.140625" style="777" customWidth="1"/>
    <col min="11265" max="11265" width="11.42578125" style="777" bestFit="1" customWidth="1"/>
    <col min="11266" max="11266" width="9.5703125" style="777" bestFit="1" customWidth="1"/>
    <col min="11267" max="11267" width="7.7109375" style="777" bestFit="1" customWidth="1"/>
    <col min="11268" max="11268" width="10.28515625" style="777" customWidth="1"/>
    <col min="11269" max="11269" width="9.140625" style="777"/>
    <col min="11270" max="11270" width="10" style="777" bestFit="1" customWidth="1"/>
    <col min="11271" max="11271" width="11" style="777" bestFit="1" customWidth="1"/>
    <col min="11272" max="11272" width="12.7109375" style="777" customWidth="1"/>
    <col min="11273" max="11273" width="12.28515625" style="777" customWidth="1"/>
    <col min="11274" max="11274" width="14.42578125" style="777" bestFit="1" customWidth="1"/>
    <col min="11275" max="11275" width="13" style="777" bestFit="1" customWidth="1"/>
    <col min="11276" max="11276" width="10.5703125" style="777" bestFit="1" customWidth="1"/>
    <col min="11277" max="11519" width="9.140625" style="777"/>
    <col min="11520" max="11520" width="16.140625" style="777" customWidth="1"/>
    <col min="11521" max="11521" width="11.42578125" style="777" bestFit="1" customWidth="1"/>
    <col min="11522" max="11522" width="9.5703125" style="777" bestFit="1" customWidth="1"/>
    <col min="11523" max="11523" width="7.7109375" style="777" bestFit="1" customWidth="1"/>
    <col min="11524" max="11524" width="10.28515625" style="777" customWidth="1"/>
    <col min="11525" max="11525" width="9.140625" style="777"/>
    <col min="11526" max="11526" width="10" style="777" bestFit="1" customWidth="1"/>
    <col min="11527" max="11527" width="11" style="777" bestFit="1" customWidth="1"/>
    <col min="11528" max="11528" width="12.7109375" style="777" customWidth="1"/>
    <col min="11529" max="11529" width="12.28515625" style="777" customWidth="1"/>
    <col min="11530" max="11530" width="14.42578125" style="777" bestFit="1" customWidth="1"/>
    <col min="11531" max="11531" width="13" style="777" bestFit="1" customWidth="1"/>
    <col min="11532" max="11532" width="10.5703125" style="777" bestFit="1" customWidth="1"/>
    <col min="11533" max="11775" width="9.140625" style="777"/>
    <col min="11776" max="11776" width="16.140625" style="777" customWidth="1"/>
    <col min="11777" max="11777" width="11.42578125" style="777" bestFit="1" customWidth="1"/>
    <col min="11778" max="11778" width="9.5703125" style="777" bestFit="1" customWidth="1"/>
    <col min="11779" max="11779" width="7.7109375" style="777" bestFit="1" customWidth="1"/>
    <col min="11780" max="11780" width="10.28515625" style="777" customWidth="1"/>
    <col min="11781" max="11781" width="9.140625" style="777"/>
    <col min="11782" max="11782" width="10" style="777" bestFit="1" customWidth="1"/>
    <col min="11783" max="11783" width="11" style="777" bestFit="1" customWidth="1"/>
    <col min="11784" max="11784" width="12.7109375" style="777" customWidth="1"/>
    <col min="11785" max="11785" width="12.28515625" style="777" customWidth="1"/>
    <col min="11786" max="11786" width="14.42578125" style="777" bestFit="1" customWidth="1"/>
    <col min="11787" max="11787" width="13" style="777" bestFit="1" customWidth="1"/>
    <col min="11788" max="11788" width="10.5703125" style="777" bestFit="1" customWidth="1"/>
    <col min="11789" max="12031" width="9.140625" style="777"/>
    <col min="12032" max="12032" width="16.140625" style="777" customWidth="1"/>
    <col min="12033" max="12033" width="11.42578125" style="777" bestFit="1" customWidth="1"/>
    <col min="12034" max="12034" width="9.5703125" style="777" bestFit="1" customWidth="1"/>
    <col min="12035" max="12035" width="7.7109375" style="777" bestFit="1" customWidth="1"/>
    <col min="12036" max="12036" width="10.28515625" style="777" customWidth="1"/>
    <col min="12037" max="12037" width="9.140625" style="777"/>
    <col min="12038" max="12038" width="10" style="777" bestFit="1" customWidth="1"/>
    <col min="12039" max="12039" width="11" style="777" bestFit="1" customWidth="1"/>
    <col min="12040" max="12040" width="12.7109375" style="777" customWidth="1"/>
    <col min="12041" max="12041" width="12.28515625" style="777" customWidth="1"/>
    <col min="12042" max="12042" width="14.42578125" style="777" bestFit="1" customWidth="1"/>
    <col min="12043" max="12043" width="13" style="777" bestFit="1" customWidth="1"/>
    <col min="12044" max="12044" width="10.5703125" style="777" bestFit="1" customWidth="1"/>
    <col min="12045" max="12287" width="9.140625" style="777"/>
    <col min="12288" max="12288" width="16.140625" style="777" customWidth="1"/>
    <col min="12289" max="12289" width="11.42578125" style="777" bestFit="1" customWidth="1"/>
    <col min="12290" max="12290" width="9.5703125" style="777" bestFit="1" customWidth="1"/>
    <col min="12291" max="12291" width="7.7109375" style="777" bestFit="1" customWidth="1"/>
    <col min="12292" max="12292" width="10.28515625" style="777" customWidth="1"/>
    <col min="12293" max="12293" width="9.140625" style="777"/>
    <col min="12294" max="12294" width="10" style="777" bestFit="1" customWidth="1"/>
    <col min="12295" max="12295" width="11" style="777" bestFit="1" customWidth="1"/>
    <col min="12296" max="12296" width="12.7109375" style="777" customWidth="1"/>
    <col min="12297" max="12297" width="12.28515625" style="777" customWidth="1"/>
    <col min="12298" max="12298" width="14.42578125" style="777" bestFit="1" customWidth="1"/>
    <col min="12299" max="12299" width="13" style="777" bestFit="1" customWidth="1"/>
    <col min="12300" max="12300" width="10.5703125" style="777" bestFit="1" customWidth="1"/>
    <col min="12301" max="12543" width="9.140625" style="777"/>
    <col min="12544" max="12544" width="16.140625" style="777" customWidth="1"/>
    <col min="12545" max="12545" width="11.42578125" style="777" bestFit="1" customWidth="1"/>
    <col min="12546" max="12546" width="9.5703125" style="777" bestFit="1" customWidth="1"/>
    <col min="12547" max="12547" width="7.7109375" style="777" bestFit="1" customWidth="1"/>
    <col min="12548" max="12548" width="10.28515625" style="777" customWidth="1"/>
    <col min="12549" max="12549" width="9.140625" style="777"/>
    <col min="12550" max="12550" width="10" style="777" bestFit="1" customWidth="1"/>
    <col min="12551" max="12551" width="11" style="777" bestFit="1" customWidth="1"/>
    <col min="12552" max="12552" width="12.7109375" style="777" customWidth="1"/>
    <col min="12553" max="12553" width="12.28515625" style="777" customWidth="1"/>
    <col min="12554" max="12554" width="14.42578125" style="777" bestFit="1" customWidth="1"/>
    <col min="12555" max="12555" width="13" style="777" bestFit="1" customWidth="1"/>
    <col min="12556" max="12556" width="10.5703125" style="777" bestFit="1" customWidth="1"/>
    <col min="12557" max="12799" width="9.140625" style="777"/>
    <col min="12800" max="12800" width="16.140625" style="777" customWidth="1"/>
    <col min="12801" max="12801" width="11.42578125" style="777" bestFit="1" customWidth="1"/>
    <col min="12802" max="12802" width="9.5703125" style="777" bestFit="1" customWidth="1"/>
    <col min="12803" max="12803" width="7.7109375" style="777" bestFit="1" customWidth="1"/>
    <col min="12804" max="12804" width="10.28515625" style="777" customWidth="1"/>
    <col min="12805" max="12805" width="9.140625" style="777"/>
    <col min="12806" max="12806" width="10" style="777" bestFit="1" customWidth="1"/>
    <col min="12807" max="12807" width="11" style="777" bestFit="1" customWidth="1"/>
    <col min="12808" max="12808" width="12.7109375" style="777" customWidth="1"/>
    <col min="12809" max="12809" width="12.28515625" style="777" customWidth="1"/>
    <col min="12810" max="12810" width="14.42578125" style="777" bestFit="1" customWidth="1"/>
    <col min="12811" max="12811" width="13" style="777" bestFit="1" customWidth="1"/>
    <col min="12812" max="12812" width="10.5703125" style="777" bestFit="1" customWidth="1"/>
    <col min="12813" max="13055" width="9.140625" style="777"/>
    <col min="13056" max="13056" width="16.140625" style="777" customWidth="1"/>
    <col min="13057" max="13057" width="11.42578125" style="777" bestFit="1" customWidth="1"/>
    <col min="13058" max="13058" width="9.5703125" style="777" bestFit="1" customWidth="1"/>
    <col min="13059" max="13059" width="7.7109375" style="777" bestFit="1" customWidth="1"/>
    <col min="13060" max="13060" width="10.28515625" style="777" customWidth="1"/>
    <col min="13061" max="13061" width="9.140625" style="777"/>
    <col min="13062" max="13062" width="10" style="777" bestFit="1" customWidth="1"/>
    <col min="13063" max="13063" width="11" style="777" bestFit="1" customWidth="1"/>
    <col min="13064" max="13064" width="12.7109375" style="777" customWidth="1"/>
    <col min="13065" max="13065" width="12.28515625" style="777" customWidth="1"/>
    <col min="13066" max="13066" width="14.42578125" style="777" bestFit="1" customWidth="1"/>
    <col min="13067" max="13067" width="13" style="777" bestFit="1" customWidth="1"/>
    <col min="13068" max="13068" width="10.5703125" style="777" bestFit="1" customWidth="1"/>
    <col min="13069" max="13311" width="9.140625" style="777"/>
    <col min="13312" max="13312" width="16.140625" style="777" customWidth="1"/>
    <col min="13313" max="13313" width="11.42578125" style="777" bestFit="1" customWidth="1"/>
    <col min="13314" max="13314" width="9.5703125" style="777" bestFit="1" customWidth="1"/>
    <col min="13315" max="13315" width="7.7109375" style="777" bestFit="1" customWidth="1"/>
    <col min="13316" max="13316" width="10.28515625" style="777" customWidth="1"/>
    <col min="13317" max="13317" width="9.140625" style="777"/>
    <col min="13318" max="13318" width="10" style="777" bestFit="1" customWidth="1"/>
    <col min="13319" max="13319" width="11" style="777" bestFit="1" customWidth="1"/>
    <col min="13320" max="13320" width="12.7109375" style="777" customWidth="1"/>
    <col min="13321" max="13321" width="12.28515625" style="777" customWidth="1"/>
    <col min="13322" max="13322" width="14.42578125" style="777" bestFit="1" customWidth="1"/>
    <col min="13323" max="13323" width="13" style="777" bestFit="1" customWidth="1"/>
    <col min="13324" max="13324" width="10.5703125" style="777" bestFit="1" customWidth="1"/>
    <col min="13325" max="13567" width="9.140625" style="777"/>
    <col min="13568" max="13568" width="16.140625" style="777" customWidth="1"/>
    <col min="13569" max="13569" width="11.42578125" style="777" bestFit="1" customWidth="1"/>
    <col min="13570" max="13570" width="9.5703125" style="777" bestFit="1" customWidth="1"/>
    <col min="13571" max="13571" width="7.7109375" style="777" bestFit="1" customWidth="1"/>
    <col min="13572" max="13572" width="10.28515625" style="777" customWidth="1"/>
    <col min="13573" max="13573" width="9.140625" style="777"/>
    <col min="13574" max="13574" width="10" style="777" bestFit="1" customWidth="1"/>
    <col min="13575" max="13575" width="11" style="777" bestFit="1" customWidth="1"/>
    <col min="13576" max="13576" width="12.7109375" style="777" customWidth="1"/>
    <col min="13577" max="13577" width="12.28515625" style="777" customWidth="1"/>
    <col min="13578" max="13578" width="14.42578125" style="777" bestFit="1" customWidth="1"/>
    <col min="13579" max="13579" width="13" style="777" bestFit="1" customWidth="1"/>
    <col min="13580" max="13580" width="10.5703125" style="777" bestFit="1" customWidth="1"/>
    <col min="13581" max="13823" width="9.140625" style="777"/>
    <col min="13824" max="13824" width="16.140625" style="777" customWidth="1"/>
    <col min="13825" max="13825" width="11.42578125" style="777" bestFit="1" customWidth="1"/>
    <col min="13826" max="13826" width="9.5703125" style="777" bestFit="1" customWidth="1"/>
    <col min="13827" max="13827" width="7.7109375" style="777" bestFit="1" customWidth="1"/>
    <col min="13828" max="13828" width="10.28515625" style="777" customWidth="1"/>
    <col min="13829" max="13829" width="9.140625" style="777"/>
    <col min="13830" max="13830" width="10" style="777" bestFit="1" customWidth="1"/>
    <col min="13831" max="13831" width="11" style="777" bestFit="1" customWidth="1"/>
    <col min="13832" max="13832" width="12.7109375" style="777" customWidth="1"/>
    <col min="13833" max="13833" width="12.28515625" style="777" customWidth="1"/>
    <col min="13834" max="13834" width="14.42578125" style="777" bestFit="1" customWidth="1"/>
    <col min="13835" max="13835" width="13" style="777" bestFit="1" customWidth="1"/>
    <col min="13836" max="13836" width="10.5703125" style="777" bestFit="1" customWidth="1"/>
    <col min="13837" max="14079" width="9.140625" style="777"/>
    <col min="14080" max="14080" width="16.140625" style="777" customWidth="1"/>
    <col min="14081" max="14081" width="11.42578125" style="777" bestFit="1" customWidth="1"/>
    <col min="14082" max="14082" width="9.5703125" style="777" bestFit="1" customWidth="1"/>
    <col min="14083" max="14083" width="7.7109375" style="777" bestFit="1" customWidth="1"/>
    <col min="14084" max="14084" width="10.28515625" style="777" customWidth="1"/>
    <col min="14085" max="14085" width="9.140625" style="777"/>
    <col min="14086" max="14086" width="10" style="777" bestFit="1" customWidth="1"/>
    <col min="14087" max="14087" width="11" style="777" bestFit="1" customWidth="1"/>
    <col min="14088" max="14088" width="12.7109375" style="777" customWidth="1"/>
    <col min="14089" max="14089" width="12.28515625" style="777" customWidth="1"/>
    <col min="14090" max="14090" width="14.42578125" style="777" bestFit="1" customWidth="1"/>
    <col min="14091" max="14091" width="13" style="777" bestFit="1" customWidth="1"/>
    <col min="14092" max="14092" width="10.5703125" style="777" bestFit="1" customWidth="1"/>
    <col min="14093" max="14335" width="9.140625" style="777"/>
    <col min="14336" max="14336" width="16.140625" style="777" customWidth="1"/>
    <col min="14337" max="14337" width="11.42578125" style="777" bestFit="1" customWidth="1"/>
    <col min="14338" max="14338" width="9.5703125" style="777" bestFit="1" customWidth="1"/>
    <col min="14339" max="14339" width="7.7109375" style="777" bestFit="1" customWidth="1"/>
    <col min="14340" max="14340" width="10.28515625" style="777" customWidth="1"/>
    <col min="14341" max="14341" width="9.140625" style="777"/>
    <col min="14342" max="14342" width="10" style="777" bestFit="1" customWidth="1"/>
    <col min="14343" max="14343" width="11" style="777" bestFit="1" customWidth="1"/>
    <col min="14344" max="14344" width="12.7109375" style="777" customWidth="1"/>
    <col min="14345" max="14345" width="12.28515625" style="777" customWidth="1"/>
    <col min="14346" max="14346" width="14.42578125" style="777" bestFit="1" customWidth="1"/>
    <col min="14347" max="14347" width="13" style="777" bestFit="1" customWidth="1"/>
    <col min="14348" max="14348" width="10.5703125" style="777" bestFit="1" customWidth="1"/>
    <col min="14349" max="14591" width="9.140625" style="777"/>
    <col min="14592" max="14592" width="16.140625" style="777" customWidth="1"/>
    <col min="14593" max="14593" width="11.42578125" style="777" bestFit="1" customWidth="1"/>
    <col min="14594" max="14594" width="9.5703125" style="777" bestFit="1" customWidth="1"/>
    <col min="14595" max="14595" width="7.7109375" style="777" bestFit="1" customWidth="1"/>
    <col min="14596" max="14596" width="10.28515625" style="777" customWidth="1"/>
    <col min="14597" max="14597" width="9.140625" style="777"/>
    <col min="14598" max="14598" width="10" style="777" bestFit="1" customWidth="1"/>
    <col min="14599" max="14599" width="11" style="777" bestFit="1" customWidth="1"/>
    <col min="14600" max="14600" width="12.7109375" style="777" customWidth="1"/>
    <col min="14601" max="14601" width="12.28515625" style="777" customWidth="1"/>
    <col min="14602" max="14602" width="14.42578125" style="777" bestFit="1" customWidth="1"/>
    <col min="14603" max="14603" width="13" style="777" bestFit="1" customWidth="1"/>
    <col min="14604" max="14604" width="10.5703125" style="777" bestFit="1" customWidth="1"/>
    <col min="14605" max="14847" width="9.140625" style="777"/>
    <col min="14848" max="14848" width="16.140625" style="777" customWidth="1"/>
    <col min="14849" max="14849" width="11.42578125" style="777" bestFit="1" customWidth="1"/>
    <col min="14850" max="14850" width="9.5703125" style="777" bestFit="1" customWidth="1"/>
    <col min="14851" max="14851" width="7.7109375" style="777" bestFit="1" customWidth="1"/>
    <col min="14852" max="14852" width="10.28515625" style="777" customWidth="1"/>
    <col min="14853" max="14853" width="9.140625" style="777"/>
    <col min="14854" max="14854" width="10" style="777" bestFit="1" customWidth="1"/>
    <col min="14855" max="14855" width="11" style="777" bestFit="1" customWidth="1"/>
    <col min="14856" max="14856" width="12.7109375" style="777" customWidth="1"/>
    <col min="14857" max="14857" width="12.28515625" style="777" customWidth="1"/>
    <col min="14858" max="14858" width="14.42578125" style="777" bestFit="1" customWidth="1"/>
    <col min="14859" max="14859" width="13" style="777" bestFit="1" customWidth="1"/>
    <col min="14860" max="14860" width="10.5703125" style="777" bestFit="1" customWidth="1"/>
    <col min="14861" max="15103" width="9.140625" style="777"/>
    <col min="15104" max="15104" width="16.140625" style="777" customWidth="1"/>
    <col min="15105" max="15105" width="11.42578125" style="777" bestFit="1" customWidth="1"/>
    <col min="15106" max="15106" width="9.5703125" style="777" bestFit="1" customWidth="1"/>
    <col min="15107" max="15107" width="7.7109375" style="777" bestFit="1" customWidth="1"/>
    <col min="15108" max="15108" width="10.28515625" style="777" customWidth="1"/>
    <col min="15109" max="15109" width="9.140625" style="777"/>
    <col min="15110" max="15110" width="10" style="777" bestFit="1" customWidth="1"/>
    <col min="15111" max="15111" width="11" style="777" bestFit="1" customWidth="1"/>
    <col min="15112" max="15112" width="12.7109375" style="777" customWidth="1"/>
    <col min="15113" max="15113" width="12.28515625" style="777" customWidth="1"/>
    <col min="15114" max="15114" width="14.42578125" style="777" bestFit="1" customWidth="1"/>
    <col min="15115" max="15115" width="13" style="777" bestFit="1" customWidth="1"/>
    <col min="15116" max="15116" width="10.5703125" style="777" bestFit="1" customWidth="1"/>
    <col min="15117" max="15359" width="9.140625" style="777"/>
    <col min="15360" max="15360" width="16.140625" style="777" customWidth="1"/>
    <col min="15361" max="15361" width="11.42578125" style="777" bestFit="1" customWidth="1"/>
    <col min="15362" max="15362" width="9.5703125" style="777" bestFit="1" customWidth="1"/>
    <col min="15363" max="15363" width="7.7109375" style="777" bestFit="1" customWidth="1"/>
    <col min="15364" max="15364" width="10.28515625" style="777" customWidth="1"/>
    <col min="15365" max="15365" width="9.140625" style="777"/>
    <col min="15366" max="15366" width="10" style="777" bestFit="1" customWidth="1"/>
    <col min="15367" max="15367" width="11" style="777" bestFit="1" customWidth="1"/>
    <col min="15368" max="15368" width="12.7109375" style="777" customWidth="1"/>
    <col min="15369" max="15369" width="12.28515625" style="777" customWidth="1"/>
    <col min="15370" max="15370" width="14.42578125" style="777" bestFit="1" customWidth="1"/>
    <col min="15371" max="15371" width="13" style="777" bestFit="1" customWidth="1"/>
    <col min="15372" max="15372" width="10.5703125" style="777" bestFit="1" customWidth="1"/>
    <col min="15373" max="15615" width="9.140625" style="777"/>
    <col min="15616" max="15616" width="16.140625" style="777" customWidth="1"/>
    <col min="15617" max="15617" width="11.42578125" style="777" bestFit="1" customWidth="1"/>
    <col min="15618" max="15618" width="9.5703125" style="777" bestFit="1" customWidth="1"/>
    <col min="15619" max="15619" width="7.7109375" style="777" bestFit="1" customWidth="1"/>
    <col min="15620" max="15620" width="10.28515625" style="777" customWidth="1"/>
    <col min="15621" max="15621" width="9.140625" style="777"/>
    <col min="15622" max="15622" width="10" style="777" bestFit="1" customWidth="1"/>
    <col min="15623" max="15623" width="11" style="777" bestFit="1" customWidth="1"/>
    <col min="15624" max="15624" width="12.7109375" style="777" customWidth="1"/>
    <col min="15625" max="15625" width="12.28515625" style="777" customWidth="1"/>
    <col min="15626" max="15626" width="14.42578125" style="777" bestFit="1" customWidth="1"/>
    <col min="15627" max="15627" width="13" style="777" bestFit="1" customWidth="1"/>
    <col min="15628" max="15628" width="10.5703125" style="777" bestFit="1" customWidth="1"/>
    <col min="15629" max="15871" width="9.140625" style="777"/>
    <col min="15872" max="15872" width="16.140625" style="777" customWidth="1"/>
    <col min="15873" max="15873" width="11.42578125" style="777" bestFit="1" customWidth="1"/>
    <col min="15874" max="15874" width="9.5703125" style="777" bestFit="1" customWidth="1"/>
    <col min="15875" max="15875" width="7.7109375" style="777" bestFit="1" customWidth="1"/>
    <col min="15876" max="15876" width="10.28515625" style="777" customWidth="1"/>
    <col min="15877" max="15877" width="9.140625" style="777"/>
    <col min="15878" max="15878" width="10" style="777" bestFit="1" customWidth="1"/>
    <col min="15879" max="15879" width="11" style="777" bestFit="1" customWidth="1"/>
    <col min="15880" max="15880" width="12.7109375" style="777" customWidth="1"/>
    <col min="15881" max="15881" width="12.28515625" style="777" customWidth="1"/>
    <col min="15882" max="15882" width="14.42578125" style="777" bestFit="1" customWidth="1"/>
    <col min="15883" max="15883" width="13" style="777" bestFit="1" customWidth="1"/>
    <col min="15884" max="15884" width="10.5703125" style="777" bestFit="1" customWidth="1"/>
    <col min="15885" max="16127" width="9.140625" style="777"/>
    <col min="16128" max="16128" width="16.140625" style="777" customWidth="1"/>
    <col min="16129" max="16129" width="11.42578125" style="777" bestFit="1" customWidth="1"/>
    <col min="16130" max="16130" width="9.5703125" style="777" bestFit="1" customWidth="1"/>
    <col min="16131" max="16131" width="7.7109375" style="777" bestFit="1" customWidth="1"/>
    <col min="16132" max="16132" width="10.28515625" style="777" customWidth="1"/>
    <col min="16133" max="16133" width="9.140625" style="777"/>
    <col min="16134" max="16134" width="10" style="777" bestFit="1" customWidth="1"/>
    <col min="16135" max="16135" width="11" style="777" bestFit="1" customWidth="1"/>
    <col min="16136" max="16136" width="12.7109375" style="777" customWidth="1"/>
    <col min="16137" max="16137" width="12.28515625" style="777" customWidth="1"/>
    <col min="16138" max="16138" width="14.42578125" style="777" bestFit="1" customWidth="1"/>
    <col min="16139" max="16139" width="13" style="777" bestFit="1" customWidth="1"/>
    <col min="16140" max="16140" width="10.5703125" style="777" bestFit="1" customWidth="1"/>
    <col min="16141" max="16384" width="9.140625" style="777"/>
  </cols>
  <sheetData>
    <row r="1" spans="1:15" ht="33.75" customHeight="1" thickBot="1">
      <c r="A1" s="929" t="s">
        <v>311</v>
      </c>
      <c r="B1" s="929"/>
      <c r="C1" s="929"/>
      <c r="D1" s="929"/>
      <c r="E1" s="929"/>
      <c r="F1" s="929"/>
      <c r="G1" s="929"/>
      <c r="H1" s="929"/>
      <c r="I1" s="929"/>
      <c r="J1" s="929"/>
      <c r="K1" s="929"/>
      <c r="L1" s="929"/>
    </row>
    <row r="2" spans="1:15" ht="30" customHeight="1" thickBot="1">
      <c r="A2" s="930" t="s">
        <v>68</v>
      </c>
      <c r="B2" s="932" t="s">
        <v>108</v>
      </c>
      <c r="C2" s="932" t="s">
        <v>109</v>
      </c>
      <c r="D2" s="932"/>
      <c r="E2" s="932"/>
      <c r="F2" s="932"/>
      <c r="G2" s="932" t="s">
        <v>110</v>
      </c>
      <c r="H2" s="932" t="s">
        <v>111</v>
      </c>
      <c r="I2" s="934" t="s">
        <v>112</v>
      </c>
      <c r="J2" s="934" t="s">
        <v>113</v>
      </c>
      <c r="K2" s="936" t="s">
        <v>114</v>
      </c>
      <c r="L2" s="936" t="s">
        <v>115</v>
      </c>
    </row>
    <row r="3" spans="1:15" ht="36" customHeight="1" thickBot="1">
      <c r="A3" s="931"/>
      <c r="B3" s="933"/>
      <c r="C3" s="32" t="s">
        <v>116</v>
      </c>
      <c r="D3" s="32" t="s">
        <v>117</v>
      </c>
      <c r="E3" s="32" t="s">
        <v>118</v>
      </c>
      <c r="F3" s="32" t="s">
        <v>40</v>
      </c>
      <c r="G3" s="933"/>
      <c r="H3" s="933"/>
      <c r="I3" s="935"/>
      <c r="J3" s="935"/>
      <c r="K3" s="937"/>
      <c r="L3" s="937"/>
    </row>
    <row r="4" spans="1:15" ht="21" customHeight="1">
      <c r="A4" s="33">
        <v>1398</v>
      </c>
      <c r="B4" s="162">
        <v>2079368</v>
      </c>
      <c r="C4" s="162">
        <v>15628</v>
      </c>
      <c r="D4" s="162">
        <v>15688</v>
      </c>
      <c r="E4" s="161">
        <v>112705</v>
      </c>
      <c r="F4" s="161">
        <v>144021</v>
      </c>
      <c r="G4" s="161">
        <v>905759</v>
      </c>
      <c r="H4" s="161">
        <v>1340875</v>
      </c>
      <c r="I4" s="161">
        <v>2739215</v>
      </c>
      <c r="J4" s="161">
        <v>214634</v>
      </c>
      <c r="K4" s="161">
        <v>3129148</v>
      </c>
      <c r="L4" s="161">
        <f>H4+F4+B4</f>
        <v>3564264</v>
      </c>
      <c r="M4" s="778"/>
    </row>
    <row r="5" spans="1:15" ht="21" customHeight="1">
      <c r="A5" s="33">
        <v>1399</v>
      </c>
      <c r="B5" s="162">
        <v>2208302</v>
      </c>
      <c r="C5" s="162">
        <v>15385</v>
      </c>
      <c r="D5" s="162">
        <v>15384</v>
      </c>
      <c r="E5" s="161">
        <v>110789</v>
      </c>
      <c r="F5" s="161">
        <v>141558</v>
      </c>
      <c r="G5" s="161">
        <v>959860</v>
      </c>
      <c r="H5" s="161">
        <v>1426275</v>
      </c>
      <c r="I5" s="161">
        <v>2782041</v>
      </c>
      <c r="J5" s="161">
        <v>198602</v>
      </c>
      <c r="K5" s="161">
        <v>3309720</v>
      </c>
      <c r="L5" s="779">
        <f>H5+F5+B5</f>
        <v>3776135</v>
      </c>
      <c r="M5" s="778"/>
      <c r="O5" s="780"/>
    </row>
    <row r="6" spans="1:15" ht="21" customHeight="1">
      <c r="A6" s="33">
        <v>1400</v>
      </c>
      <c r="B6" s="162">
        <v>2398075</v>
      </c>
      <c r="C6" s="162">
        <v>15526</v>
      </c>
      <c r="D6" s="162">
        <v>15418</v>
      </c>
      <c r="E6" s="161">
        <v>111284</v>
      </c>
      <c r="F6" s="161">
        <v>142228</v>
      </c>
      <c r="G6" s="161">
        <v>1048071</v>
      </c>
      <c r="H6" s="161">
        <v>1536397</v>
      </c>
      <c r="I6" s="161">
        <v>2930652</v>
      </c>
      <c r="J6" s="161">
        <v>193097</v>
      </c>
      <c r="K6" s="161">
        <v>3588374</v>
      </c>
      <c r="L6" s="779">
        <v>4076700</v>
      </c>
      <c r="M6" s="778"/>
      <c r="O6" s="780"/>
    </row>
    <row r="7" spans="1:15" ht="21" customHeight="1">
      <c r="A7" s="33">
        <v>1401</v>
      </c>
      <c r="B7" s="162">
        <v>2623287</v>
      </c>
      <c r="C7" s="162">
        <v>15815</v>
      </c>
      <c r="D7" s="162">
        <v>15440</v>
      </c>
      <c r="E7" s="161">
        <v>114339</v>
      </c>
      <c r="F7" s="161">
        <v>145594</v>
      </c>
      <c r="G7" s="161">
        <v>1110659</v>
      </c>
      <c r="H7" s="161">
        <v>1618161</v>
      </c>
      <c r="I7" s="161">
        <v>3204121</v>
      </c>
      <c r="J7" s="161">
        <v>200244</v>
      </c>
      <c r="K7" s="161">
        <v>3879540</v>
      </c>
      <c r="L7" s="779">
        <v>4387042</v>
      </c>
      <c r="M7" s="778"/>
      <c r="O7" s="780"/>
    </row>
    <row r="8" spans="1:15" ht="21" customHeight="1" thickBot="1">
      <c r="A8" s="33">
        <v>1402</v>
      </c>
      <c r="B8" s="162">
        <f>SUM(B9:B41)</f>
        <v>2834349</v>
      </c>
      <c r="C8" s="161">
        <f t="shared" ref="C8:D8" si="0">SUM(C9:C41)</f>
        <v>16029</v>
      </c>
      <c r="D8" s="161">
        <f t="shared" si="0"/>
        <v>15382</v>
      </c>
      <c r="E8" s="161">
        <f>SUM(E9:E41)</f>
        <v>115896</v>
      </c>
      <c r="F8" s="161">
        <f>SUM(F9:F41)</f>
        <v>147307</v>
      </c>
      <c r="G8" s="161">
        <f t="shared" ref="G8:L8" si="1">SUM(G9:G41)</f>
        <v>1169232</v>
      </c>
      <c r="H8" s="161">
        <f t="shared" si="1"/>
        <v>1689988</v>
      </c>
      <c r="I8" s="161">
        <f t="shared" si="1"/>
        <v>3455095</v>
      </c>
      <c r="J8" s="161">
        <f t="shared" si="1"/>
        <v>203817</v>
      </c>
      <c r="K8" s="161">
        <f t="shared" si="1"/>
        <v>4150888</v>
      </c>
      <c r="L8" s="779">
        <f t="shared" si="1"/>
        <v>4671644</v>
      </c>
      <c r="M8" s="778">
        <f>I8+J8</f>
        <v>3658912</v>
      </c>
      <c r="O8" s="780"/>
    </row>
    <row r="9" spans="1:15" ht="21" customHeight="1" thickBot="1">
      <c r="A9" s="114" t="s">
        <v>119</v>
      </c>
      <c r="B9" s="168">
        <v>146217</v>
      </c>
      <c r="C9" s="781">
        <v>990</v>
      </c>
      <c r="D9" s="169">
        <v>1120</v>
      </c>
      <c r="E9" s="781">
        <v>5823</v>
      </c>
      <c r="F9" s="782">
        <f>C9+D9+E9</f>
        <v>7933</v>
      </c>
      <c r="G9" s="783">
        <v>60416</v>
      </c>
      <c r="H9" s="168">
        <v>83349</v>
      </c>
      <c r="I9" s="783">
        <v>170862</v>
      </c>
      <c r="J9" s="168">
        <v>9980</v>
      </c>
      <c r="K9" s="783">
        <f>B9+F9+G9</f>
        <v>214566</v>
      </c>
      <c r="L9" s="784">
        <f>B9+F9+H9</f>
        <v>237499</v>
      </c>
      <c r="M9" s="778"/>
      <c r="O9" s="780"/>
    </row>
    <row r="10" spans="1:15" ht="21" customHeight="1" thickBot="1">
      <c r="A10" s="115" t="s">
        <v>120</v>
      </c>
      <c r="B10" s="167">
        <v>63186</v>
      </c>
      <c r="C10" s="785">
        <v>445</v>
      </c>
      <c r="D10" s="786">
        <v>506</v>
      </c>
      <c r="E10" s="785">
        <v>2591</v>
      </c>
      <c r="F10" s="782">
        <f t="shared" ref="F10:F41" si="2">C10+D10+E10</f>
        <v>3542</v>
      </c>
      <c r="G10" s="645">
        <v>27983</v>
      </c>
      <c r="H10" s="167">
        <v>41090</v>
      </c>
      <c r="I10" s="645">
        <v>73461</v>
      </c>
      <c r="J10" s="167">
        <v>4930</v>
      </c>
      <c r="K10" s="645">
        <f t="shared" ref="K10:K41" si="3">B10+F10+G10</f>
        <v>94711</v>
      </c>
      <c r="L10" s="787">
        <f t="shared" ref="L10:L41" si="4">B10+F10+H10</f>
        <v>107818</v>
      </c>
      <c r="M10" s="778"/>
      <c r="O10" s="780"/>
    </row>
    <row r="11" spans="1:15" ht="21" customHeight="1" thickBot="1">
      <c r="A11" s="115" t="s">
        <v>43</v>
      </c>
      <c r="B11" s="167">
        <v>33893</v>
      </c>
      <c r="C11" s="785">
        <v>272</v>
      </c>
      <c r="D11" s="786">
        <v>183</v>
      </c>
      <c r="E11" s="785">
        <v>1756</v>
      </c>
      <c r="F11" s="782">
        <f t="shared" si="2"/>
        <v>2211</v>
      </c>
      <c r="G11" s="645">
        <v>16698</v>
      </c>
      <c r="H11" s="167">
        <v>23891</v>
      </c>
      <c r="I11" s="645">
        <v>41692</v>
      </c>
      <c r="J11" s="167">
        <v>3097</v>
      </c>
      <c r="K11" s="645">
        <f t="shared" si="3"/>
        <v>52802</v>
      </c>
      <c r="L11" s="787">
        <f t="shared" si="4"/>
        <v>59995</v>
      </c>
      <c r="M11" s="778"/>
      <c r="O11" s="780"/>
    </row>
    <row r="12" spans="1:15" ht="21" customHeight="1" thickBot="1">
      <c r="A12" s="115" t="s">
        <v>14</v>
      </c>
      <c r="B12" s="167">
        <v>267427</v>
      </c>
      <c r="C12" s="785">
        <v>1293</v>
      </c>
      <c r="D12" s="786">
        <v>1595</v>
      </c>
      <c r="E12" s="785">
        <v>8751</v>
      </c>
      <c r="F12" s="782">
        <f t="shared" si="2"/>
        <v>11639</v>
      </c>
      <c r="G12" s="645">
        <v>99356</v>
      </c>
      <c r="H12" s="167">
        <v>135704</v>
      </c>
      <c r="I12" s="645">
        <v>321102</v>
      </c>
      <c r="J12" s="167">
        <v>15414</v>
      </c>
      <c r="K12" s="645">
        <f t="shared" si="3"/>
        <v>378422</v>
      </c>
      <c r="L12" s="787">
        <f t="shared" si="4"/>
        <v>414770</v>
      </c>
      <c r="M12" s="778"/>
      <c r="O12" s="780"/>
    </row>
    <row r="13" spans="1:15" ht="21" customHeight="1" thickBot="1">
      <c r="A13" s="115" t="s">
        <v>33</v>
      </c>
      <c r="B13" s="167">
        <v>129179</v>
      </c>
      <c r="C13" s="785">
        <v>764</v>
      </c>
      <c r="D13" s="786">
        <v>624</v>
      </c>
      <c r="E13" s="785">
        <v>4312</v>
      </c>
      <c r="F13" s="782">
        <f t="shared" si="2"/>
        <v>5700</v>
      </c>
      <c r="G13" s="645">
        <v>52346</v>
      </c>
      <c r="H13" s="167">
        <v>73866</v>
      </c>
      <c r="I13" s="645">
        <v>160515</v>
      </c>
      <c r="J13" s="167">
        <v>7092</v>
      </c>
      <c r="K13" s="645">
        <f t="shared" si="3"/>
        <v>187225</v>
      </c>
      <c r="L13" s="787">
        <f t="shared" si="4"/>
        <v>208745</v>
      </c>
      <c r="M13" s="778"/>
      <c r="O13" s="780"/>
    </row>
    <row r="14" spans="1:15" ht="21" customHeight="1" thickBot="1">
      <c r="A14" s="115" t="s">
        <v>121</v>
      </c>
      <c r="B14" s="167">
        <v>13982</v>
      </c>
      <c r="C14" s="785">
        <v>134</v>
      </c>
      <c r="D14" s="786">
        <v>135</v>
      </c>
      <c r="E14" s="785">
        <v>1531</v>
      </c>
      <c r="F14" s="782">
        <f t="shared" si="2"/>
        <v>1800</v>
      </c>
      <c r="G14" s="645">
        <v>5773</v>
      </c>
      <c r="H14" s="167">
        <v>9531</v>
      </c>
      <c r="I14" s="645">
        <v>19015</v>
      </c>
      <c r="J14" s="167">
        <v>2748</v>
      </c>
      <c r="K14" s="645">
        <f t="shared" si="3"/>
        <v>21555</v>
      </c>
      <c r="L14" s="787">
        <f t="shared" si="4"/>
        <v>25313</v>
      </c>
      <c r="M14" s="778"/>
      <c r="O14" s="780"/>
    </row>
    <row r="15" spans="1:15" ht="21" customHeight="1" thickBot="1">
      <c r="A15" s="115" t="s">
        <v>16</v>
      </c>
      <c r="B15" s="167">
        <v>24677</v>
      </c>
      <c r="C15" s="785">
        <v>147</v>
      </c>
      <c r="D15" s="786">
        <v>182</v>
      </c>
      <c r="E15" s="785">
        <v>2425</v>
      </c>
      <c r="F15" s="782">
        <f t="shared" si="2"/>
        <v>2754</v>
      </c>
      <c r="G15" s="645">
        <v>13618</v>
      </c>
      <c r="H15" s="167">
        <v>22802</v>
      </c>
      <c r="I15" s="645">
        <v>34138</v>
      </c>
      <c r="J15" s="167">
        <v>4200</v>
      </c>
      <c r="K15" s="645">
        <f t="shared" si="3"/>
        <v>41049</v>
      </c>
      <c r="L15" s="787">
        <f t="shared" si="4"/>
        <v>50233</v>
      </c>
      <c r="M15" s="778"/>
      <c r="O15" s="780"/>
    </row>
    <row r="16" spans="1:15" ht="21" customHeight="1" thickBot="1">
      <c r="A16" s="115" t="s">
        <v>122</v>
      </c>
      <c r="B16" s="167">
        <v>31922</v>
      </c>
      <c r="C16" s="785">
        <v>261</v>
      </c>
      <c r="D16" s="786">
        <v>250</v>
      </c>
      <c r="E16" s="785">
        <v>1574</v>
      </c>
      <c r="F16" s="782">
        <f t="shared" si="2"/>
        <v>2085</v>
      </c>
      <c r="G16" s="645">
        <v>12131</v>
      </c>
      <c r="H16" s="167">
        <v>18098</v>
      </c>
      <c r="I16" s="645">
        <v>34194</v>
      </c>
      <c r="J16" s="167">
        <v>3082</v>
      </c>
      <c r="K16" s="645">
        <f t="shared" si="3"/>
        <v>46138</v>
      </c>
      <c r="L16" s="787">
        <f t="shared" si="4"/>
        <v>52105</v>
      </c>
      <c r="M16" s="778"/>
      <c r="O16" s="780"/>
    </row>
    <row r="17" spans="1:15" ht="21" customHeight="1" thickBot="1">
      <c r="A17" s="115" t="s">
        <v>31</v>
      </c>
      <c r="B17" s="167">
        <v>19729</v>
      </c>
      <c r="C17" s="785">
        <v>140</v>
      </c>
      <c r="D17" s="786">
        <v>92</v>
      </c>
      <c r="E17" s="785">
        <v>647</v>
      </c>
      <c r="F17" s="782">
        <f t="shared" si="2"/>
        <v>879</v>
      </c>
      <c r="G17" s="645">
        <v>6563</v>
      </c>
      <c r="H17" s="167">
        <v>10061</v>
      </c>
      <c r="I17" s="645">
        <v>27038</v>
      </c>
      <c r="J17" s="167">
        <v>1424</v>
      </c>
      <c r="K17" s="645">
        <f t="shared" si="3"/>
        <v>27171</v>
      </c>
      <c r="L17" s="787">
        <f t="shared" si="4"/>
        <v>30669</v>
      </c>
      <c r="M17" s="778"/>
      <c r="O17" s="780"/>
    </row>
    <row r="18" spans="1:15" ht="21" customHeight="1" thickBot="1">
      <c r="A18" s="115" t="s">
        <v>30</v>
      </c>
      <c r="B18" s="167">
        <v>168933</v>
      </c>
      <c r="C18" s="785">
        <v>1091</v>
      </c>
      <c r="D18" s="786">
        <v>927</v>
      </c>
      <c r="E18" s="785">
        <v>6830</v>
      </c>
      <c r="F18" s="782">
        <f t="shared" si="2"/>
        <v>8848</v>
      </c>
      <c r="G18" s="645">
        <v>72500</v>
      </c>
      <c r="H18" s="167">
        <v>106330</v>
      </c>
      <c r="I18" s="645">
        <v>212716</v>
      </c>
      <c r="J18" s="167">
        <v>12565</v>
      </c>
      <c r="K18" s="645">
        <f t="shared" si="3"/>
        <v>250281</v>
      </c>
      <c r="L18" s="787">
        <f t="shared" si="4"/>
        <v>284111</v>
      </c>
      <c r="M18" s="778"/>
      <c r="O18" s="780"/>
    </row>
    <row r="19" spans="1:15" ht="21" customHeight="1" thickBot="1">
      <c r="A19" s="115" t="s">
        <v>29</v>
      </c>
      <c r="B19" s="167">
        <v>17509</v>
      </c>
      <c r="C19" s="785">
        <v>151</v>
      </c>
      <c r="D19" s="786">
        <v>148</v>
      </c>
      <c r="E19" s="785">
        <v>956</v>
      </c>
      <c r="F19" s="782">
        <f t="shared" si="2"/>
        <v>1255</v>
      </c>
      <c r="G19" s="645">
        <v>7260</v>
      </c>
      <c r="H19" s="167">
        <v>11238</v>
      </c>
      <c r="I19" s="645">
        <v>24073</v>
      </c>
      <c r="J19" s="167">
        <v>1976</v>
      </c>
      <c r="K19" s="645">
        <f t="shared" si="3"/>
        <v>26024</v>
      </c>
      <c r="L19" s="787">
        <f t="shared" si="4"/>
        <v>30002</v>
      </c>
      <c r="M19" s="778"/>
      <c r="O19" s="780"/>
    </row>
    <row r="20" spans="1:15" ht="21" customHeight="1" thickBot="1">
      <c r="A20" s="115" t="s">
        <v>17</v>
      </c>
      <c r="B20" s="167">
        <v>141716</v>
      </c>
      <c r="C20" s="785">
        <v>1330</v>
      </c>
      <c r="D20" s="786">
        <v>1835</v>
      </c>
      <c r="E20" s="785">
        <v>9560</v>
      </c>
      <c r="F20" s="782">
        <f t="shared" si="2"/>
        <v>12725</v>
      </c>
      <c r="G20" s="645">
        <v>90479</v>
      </c>
      <c r="H20" s="167">
        <v>144759</v>
      </c>
      <c r="I20" s="645">
        <v>217510</v>
      </c>
      <c r="J20" s="167">
        <v>20880</v>
      </c>
      <c r="K20" s="645">
        <f t="shared" si="3"/>
        <v>244920</v>
      </c>
      <c r="L20" s="787">
        <f t="shared" si="4"/>
        <v>299200</v>
      </c>
      <c r="M20" s="778"/>
      <c r="O20" s="780"/>
    </row>
    <row r="21" spans="1:15" ht="21" customHeight="1" thickBot="1">
      <c r="A21" s="115" t="s">
        <v>18</v>
      </c>
      <c r="B21" s="167">
        <v>36737</v>
      </c>
      <c r="C21" s="785">
        <v>294</v>
      </c>
      <c r="D21" s="786">
        <v>302</v>
      </c>
      <c r="E21" s="785">
        <v>2439</v>
      </c>
      <c r="F21" s="782">
        <f t="shared" si="2"/>
        <v>3035</v>
      </c>
      <c r="G21" s="645">
        <v>13667</v>
      </c>
      <c r="H21" s="167">
        <v>19301</v>
      </c>
      <c r="I21" s="645">
        <v>48574</v>
      </c>
      <c r="J21" s="167">
        <v>4542</v>
      </c>
      <c r="K21" s="645">
        <f t="shared" si="3"/>
        <v>53439</v>
      </c>
      <c r="L21" s="787">
        <f t="shared" si="4"/>
        <v>59073</v>
      </c>
      <c r="M21" s="778"/>
      <c r="O21" s="780"/>
    </row>
    <row r="22" spans="1:15" ht="21" customHeight="1" thickBot="1">
      <c r="A22" s="115" t="s">
        <v>19</v>
      </c>
      <c r="B22" s="167">
        <v>34115</v>
      </c>
      <c r="C22" s="785">
        <v>218</v>
      </c>
      <c r="D22" s="786">
        <v>266</v>
      </c>
      <c r="E22" s="785">
        <v>1417</v>
      </c>
      <c r="F22" s="782">
        <f t="shared" si="2"/>
        <v>1901</v>
      </c>
      <c r="G22" s="645">
        <v>13931</v>
      </c>
      <c r="H22" s="167">
        <v>18847</v>
      </c>
      <c r="I22" s="645">
        <v>42274</v>
      </c>
      <c r="J22" s="167">
        <v>2312</v>
      </c>
      <c r="K22" s="645">
        <f t="shared" si="3"/>
        <v>49947</v>
      </c>
      <c r="L22" s="787">
        <f t="shared" si="4"/>
        <v>54863</v>
      </c>
      <c r="M22" s="778"/>
      <c r="O22" s="780"/>
    </row>
    <row r="23" spans="1:15" ht="21" customHeight="1" thickBot="1">
      <c r="A23" s="115" t="s">
        <v>123</v>
      </c>
      <c r="B23" s="167">
        <v>25537</v>
      </c>
      <c r="C23" s="785">
        <v>142</v>
      </c>
      <c r="D23" s="786">
        <v>87</v>
      </c>
      <c r="E23" s="785">
        <v>1400</v>
      </c>
      <c r="F23" s="782">
        <f t="shared" si="2"/>
        <v>1629</v>
      </c>
      <c r="G23" s="645">
        <v>13274</v>
      </c>
      <c r="H23" s="167">
        <v>28078</v>
      </c>
      <c r="I23" s="645">
        <v>45982</v>
      </c>
      <c r="J23" s="167">
        <v>3433</v>
      </c>
      <c r="K23" s="645">
        <f t="shared" si="3"/>
        <v>40440</v>
      </c>
      <c r="L23" s="787">
        <f t="shared" si="4"/>
        <v>55244</v>
      </c>
      <c r="M23" s="778"/>
      <c r="O23" s="780"/>
    </row>
    <row r="24" spans="1:15" ht="21" customHeight="1" thickBot="1">
      <c r="A24" s="115" t="s">
        <v>124</v>
      </c>
      <c r="B24" s="167">
        <v>259704</v>
      </c>
      <c r="C24" s="785">
        <v>516</v>
      </c>
      <c r="D24" s="786">
        <v>481</v>
      </c>
      <c r="E24" s="785">
        <v>6934</v>
      </c>
      <c r="F24" s="782">
        <f t="shared" si="2"/>
        <v>7931</v>
      </c>
      <c r="G24" s="645">
        <v>103478</v>
      </c>
      <c r="H24" s="167">
        <v>139103</v>
      </c>
      <c r="I24" s="645">
        <v>275941</v>
      </c>
      <c r="J24" s="167">
        <v>9015</v>
      </c>
      <c r="K24" s="645">
        <f t="shared" si="3"/>
        <v>371113</v>
      </c>
      <c r="L24" s="787">
        <f t="shared" si="4"/>
        <v>406738</v>
      </c>
      <c r="M24" s="778"/>
    </row>
    <row r="25" spans="1:15" ht="21" customHeight="1" thickBot="1">
      <c r="A25" s="115" t="s">
        <v>125</v>
      </c>
      <c r="B25" s="167">
        <v>142735</v>
      </c>
      <c r="C25" s="785">
        <v>994</v>
      </c>
      <c r="D25" s="786">
        <v>975</v>
      </c>
      <c r="E25" s="785">
        <v>5253</v>
      </c>
      <c r="F25" s="782">
        <f t="shared" si="2"/>
        <v>7222</v>
      </c>
      <c r="G25" s="645">
        <v>63993</v>
      </c>
      <c r="H25" s="167">
        <v>90664</v>
      </c>
      <c r="I25" s="645">
        <v>180861</v>
      </c>
      <c r="J25" s="167">
        <v>10098</v>
      </c>
      <c r="K25" s="645">
        <f t="shared" si="3"/>
        <v>213950</v>
      </c>
      <c r="L25" s="787">
        <f t="shared" si="4"/>
        <v>240621</v>
      </c>
      <c r="M25" s="778"/>
      <c r="O25" s="780"/>
    </row>
    <row r="26" spans="1:15" ht="21" customHeight="1" thickBot="1">
      <c r="A26" s="115" t="s">
        <v>126</v>
      </c>
      <c r="B26" s="167">
        <v>252254</v>
      </c>
      <c r="C26" s="785">
        <v>495</v>
      </c>
      <c r="D26" s="786">
        <v>523</v>
      </c>
      <c r="E26" s="785">
        <v>6355</v>
      </c>
      <c r="F26" s="782">
        <f t="shared" si="2"/>
        <v>7373</v>
      </c>
      <c r="G26" s="645">
        <v>93431</v>
      </c>
      <c r="H26" s="167">
        <v>125722</v>
      </c>
      <c r="I26" s="645">
        <v>268869</v>
      </c>
      <c r="J26" s="167">
        <v>8301</v>
      </c>
      <c r="K26" s="645">
        <f t="shared" si="3"/>
        <v>353058</v>
      </c>
      <c r="L26" s="787">
        <f t="shared" si="4"/>
        <v>385349</v>
      </c>
      <c r="M26" s="778"/>
    </row>
    <row r="27" spans="1:15" ht="21" customHeight="1" thickBot="1">
      <c r="A27" s="115" t="s">
        <v>20</v>
      </c>
      <c r="B27" s="167">
        <v>156109</v>
      </c>
      <c r="C27" s="785">
        <v>823</v>
      </c>
      <c r="D27" s="786">
        <v>654</v>
      </c>
      <c r="E27" s="785">
        <v>6159</v>
      </c>
      <c r="F27" s="782">
        <f t="shared" si="2"/>
        <v>7636</v>
      </c>
      <c r="G27" s="645">
        <v>61439</v>
      </c>
      <c r="H27" s="167">
        <v>92373</v>
      </c>
      <c r="I27" s="645">
        <v>188036</v>
      </c>
      <c r="J27" s="167">
        <v>10302</v>
      </c>
      <c r="K27" s="645">
        <f t="shared" si="3"/>
        <v>225184</v>
      </c>
      <c r="L27" s="787">
        <f t="shared" si="4"/>
        <v>256118</v>
      </c>
      <c r="M27" s="778"/>
      <c r="O27" s="780"/>
    </row>
    <row r="28" spans="1:15" ht="21" customHeight="1" thickBot="1">
      <c r="A28" s="115" t="s">
        <v>127</v>
      </c>
      <c r="B28" s="167">
        <v>66157</v>
      </c>
      <c r="C28" s="785">
        <v>404</v>
      </c>
      <c r="D28" s="786">
        <v>412</v>
      </c>
      <c r="E28" s="785">
        <v>2408</v>
      </c>
      <c r="F28" s="782">
        <f t="shared" si="2"/>
        <v>3224</v>
      </c>
      <c r="G28" s="645">
        <v>23561</v>
      </c>
      <c r="H28" s="167">
        <v>33101</v>
      </c>
      <c r="I28" s="645">
        <v>89801</v>
      </c>
      <c r="J28" s="167">
        <v>4613</v>
      </c>
      <c r="K28" s="645">
        <f t="shared" si="3"/>
        <v>92942</v>
      </c>
      <c r="L28" s="787">
        <f t="shared" si="4"/>
        <v>102482</v>
      </c>
      <c r="M28" s="778"/>
      <c r="O28" s="780"/>
    </row>
    <row r="29" spans="1:15" ht="21" customHeight="1" thickBot="1">
      <c r="A29" s="115" t="s">
        <v>22</v>
      </c>
      <c r="B29" s="167">
        <v>38435</v>
      </c>
      <c r="C29" s="785">
        <v>295</v>
      </c>
      <c r="D29" s="786">
        <v>222</v>
      </c>
      <c r="E29" s="785">
        <v>1828</v>
      </c>
      <c r="F29" s="782">
        <f t="shared" si="2"/>
        <v>2345</v>
      </c>
      <c r="G29" s="645">
        <v>16037</v>
      </c>
      <c r="H29" s="167">
        <v>23808</v>
      </c>
      <c r="I29" s="645">
        <v>48218</v>
      </c>
      <c r="J29" s="167">
        <v>3414</v>
      </c>
      <c r="K29" s="645">
        <f t="shared" si="3"/>
        <v>56817</v>
      </c>
      <c r="L29" s="787">
        <f t="shared" si="4"/>
        <v>64588</v>
      </c>
      <c r="M29" s="778"/>
      <c r="O29" s="780"/>
    </row>
    <row r="30" spans="1:15" ht="21" customHeight="1" thickBot="1">
      <c r="A30" s="115" t="s">
        <v>128</v>
      </c>
      <c r="B30" s="167">
        <v>39061</v>
      </c>
      <c r="C30" s="785">
        <v>324</v>
      </c>
      <c r="D30" s="786">
        <v>200</v>
      </c>
      <c r="E30" s="785">
        <v>2228</v>
      </c>
      <c r="F30" s="782">
        <f t="shared" si="2"/>
        <v>2752</v>
      </c>
      <c r="G30" s="645">
        <v>15498</v>
      </c>
      <c r="H30" s="167">
        <v>22811</v>
      </c>
      <c r="I30" s="645">
        <v>44694</v>
      </c>
      <c r="J30" s="167">
        <v>4056</v>
      </c>
      <c r="K30" s="645">
        <f t="shared" si="3"/>
        <v>57311</v>
      </c>
      <c r="L30" s="787">
        <f t="shared" si="4"/>
        <v>64624</v>
      </c>
      <c r="M30" s="778"/>
      <c r="O30" s="780"/>
    </row>
    <row r="31" spans="1:15" ht="21" customHeight="1" thickBot="1">
      <c r="A31" s="115" t="s">
        <v>129</v>
      </c>
      <c r="B31" s="167">
        <v>82033</v>
      </c>
      <c r="C31" s="785">
        <v>344</v>
      </c>
      <c r="D31" s="786">
        <v>228</v>
      </c>
      <c r="E31" s="785">
        <v>3272</v>
      </c>
      <c r="F31" s="782">
        <f t="shared" si="2"/>
        <v>3844</v>
      </c>
      <c r="G31" s="645">
        <v>36624</v>
      </c>
      <c r="H31" s="167">
        <v>54050</v>
      </c>
      <c r="I31" s="645">
        <v>99331</v>
      </c>
      <c r="J31" s="167">
        <v>5167</v>
      </c>
      <c r="K31" s="645">
        <f t="shared" si="3"/>
        <v>122501</v>
      </c>
      <c r="L31" s="787">
        <f t="shared" si="4"/>
        <v>139927</v>
      </c>
      <c r="M31" s="778"/>
      <c r="O31" s="780"/>
    </row>
    <row r="32" spans="1:15" ht="21" customHeight="1" thickBot="1">
      <c r="A32" s="115" t="s">
        <v>130</v>
      </c>
      <c r="B32" s="167">
        <v>49278</v>
      </c>
      <c r="C32" s="785">
        <v>357</v>
      </c>
      <c r="D32" s="786">
        <v>345</v>
      </c>
      <c r="E32" s="785">
        <v>1999</v>
      </c>
      <c r="F32" s="782">
        <f t="shared" si="2"/>
        <v>2701</v>
      </c>
      <c r="G32" s="645">
        <v>23301</v>
      </c>
      <c r="H32" s="167">
        <v>35485</v>
      </c>
      <c r="I32" s="645">
        <v>62423</v>
      </c>
      <c r="J32" s="167">
        <v>3901</v>
      </c>
      <c r="K32" s="645">
        <f t="shared" si="3"/>
        <v>75280</v>
      </c>
      <c r="L32" s="787">
        <f t="shared" si="4"/>
        <v>87464</v>
      </c>
      <c r="M32" s="778"/>
      <c r="O32" s="780"/>
    </row>
    <row r="33" spans="1:15" ht="21" customHeight="1" thickBot="1">
      <c r="A33" s="116" t="s">
        <v>56</v>
      </c>
      <c r="B33" s="167">
        <v>11844</v>
      </c>
      <c r="C33" s="785">
        <v>146</v>
      </c>
      <c r="D33" s="786">
        <v>135</v>
      </c>
      <c r="E33" s="785">
        <v>772</v>
      </c>
      <c r="F33" s="782">
        <f t="shared" si="2"/>
        <v>1053</v>
      </c>
      <c r="G33" s="645">
        <v>6530</v>
      </c>
      <c r="H33" s="167">
        <v>11223</v>
      </c>
      <c r="I33" s="645">
        <v>17735</v>
      </c>
      <c r="J33" s="167">
        <v>1776</v>
      </c>
      <c r="K33" s="645">
        <f t="shared" si="3"/>
        <v>19427</v>
      </c>
      <c r="L33" s="787">
        <f t="shared" si="4"/>
        <v>24120</v>
      </c>
      <c r="M33" s="778"/>
      <c r="O33" s="780"/>
    </row>
    <row r="34" spans="1:15" ht="21" customHeight="1" thickBot="1">
      <c r="A34" s="115" t="s">
        <v>131</v>
      </c>
      <c r="B34" s="167">
        <v>41886</v>
      </c>
      <c r="C34" s="785">
        <v>340</v>
      </c>
      <c r="D34" s="786">
        <v>217</v>
      </c>
      <c r="E34" s="785">
        <v>2624</v>
      </c>
      <c r="F34" s="782">
        <f t="shared" si="2"/>
        <v>3181</v>
      </c>
      <c r="G34" s="645">
        <v>19380</v>
      </c>
      <c r="H34" s="167">
        <v>29110</v>
      </c>
      <c r="I34" s="645">
        <v>46559</v>
      </c>
      <c r="J34" s="167">
        <v>4504</v>
      </c>
      <c r="K34" s="645">
        <f t="shared" si="3"/>
        <v>64447</v>
      </c>
      <c r="L34" s="787">
        <f t="shared" si="4"/>
        <v>74177</v>
      </c>
      <c r="M34" s="778"/>
      <c r="O34" s="780"/>
    </row>
    <row r="35" spans="1:15" ht="21" customHeight="1" thickBot="1">
      <c r="A35" s="115" t="s">
        <v>132</v>
      </c>
      <c r="B35" s="167">
        <v>121341</v>
      </c>
      <c r="C35" s="785">
        <v>836</v>
      </c>
      <c r="D35" s="786">
        <v>745</v>
      </c>
      <c r="E35" s="785">
        <v>5615</v>
      </c>
      <c r="F35" s="782">
        <f t="shared" si="2"/>
        <v>7196</v>
      </c>
      <c r="G35" s="645">
        <v>45056</v>
      </c>
      <c r="H35" s="167">
        <v>60869</v>
      </c>
      <c r="I35" s="645">
        <v>128867</v>
      </c>
      <c r="J35" s="167">
        <v>8754</v>
      </c>
      <c r="K35" s="645">
        <f t="shared" si="3"/>
        <v>173593</v>
      </c>
      <c r="L35" s="787">
        <f t="shared" si="4"/>
        <v>189406</v>
      </c>
      <c r="M35" s="778"/>
      <c r="O35" s="780"/>
    </row>
    <row r="36" spans="1:15" ht="21" customHeight="1" thickBot="1">
      <c r="A36" s="115" t="s">
        <v>24</v>
      </c>
      <c r="B36" s="167">
        <v>51491</v>
      </c>
      <c r="C36" s="785">
        <v>356</v>
      </c>
      <c r="D36" s="786">
        <v>228</v>
      </c>
      <c r="E36" s="785">
        <v>1894</v>
      </c>
      <c r="F36" s="782">
        <f t="shared" si="2"/>
        <v>2478</v>
      </c>
      <c r="G36" s="645">
        <v>22899</v>
      </c>
      <c r="H36" s="167">
        <v>35521</v>
      </c>
      <c r="I36" s="645">
        <v>70372</v>
      </c>
      <c r="J36" s="167">
        <v>3978</v>
      </c>
      <c r="K36" s="645">
        <f t="shared" si="3"/>
        <v>76868</v>
      </c>
      <c r="L36" s="787">
        <f t="shared" si="4"/>
        <v>89490</v>
      </c>
      <c r="M36" s="778"/>
      <c r="O36" s="780"/>
    </row>
    <row r="37" spans="1:15" ht="21" customHeight="1" thickBot="1">
      <c r="A37" s="115" t="s">
        <v>25</v>
      </c>
      <c r="B37" s="167">
        <v>140618</v>
      </c>
      <c r="C37" s="785">
        <v>835</v>
      </c>
      <c r="D37" s="786">
        <v>658</v>
      </c>
      <c r="E37" s="785">
        <v>7053</v>
      </c>
      <c r="F37" s="782">
        <f t="shared" si="2"/>
        <v>8546</v>
      </c>
      <c r="G37" s="645">
        <v>52070</v>
      </c>
      <c r="H37" s="167">
        <v>71812</v>
      </c>
      <c r="I37" s="645">
        <v>160098</v>
      </c>
      <c r="J37" s="167">
        <v>11338</v>
      </c>
      <c r="K37" s="645">
        <f t="shared" si="3"/>
        <v>201234</v>
      </c>
      <c r="L37" s="787">
        <f t="shared" si="4"/>
        <v>220976</v>
      </c>
      <c r="M37" s="778"/>
      <c r="O37" s="780"/>
    </row>
    <row r="38" spans="1:15" ht="21" customHeight="1" thickBot="1">
      <c r="A38" s="115" t="s">
        <v>133</v>
      </c>
      <c r="B38" s="167">
        <v>73394</v>
      </c>
      <c r="C38" s="785">
        <v>506</v>
      </c>
      <c r="D38" s="786">
        <v>500</v>
      </c>
      <c r="E38" s="785">
        <v>2670</v>
      </c>
      <c r="F38" s="782">
        <f t="shared" si="2"/>
        <v>3676</v>
      </c>
      <c r="G38" s="645">
        <v>23842</v>
      </c>
      <c r="H38" s="167">
        <v>33718</v>
      </c>
      <c r="I38" s="645">
        <v>98616</v>
      </c>
      <c r="J38" s="167">
        <v>5026</v>
      </c>
      <c r="K38" s="645">
        <f t="shared" si="3"/>
        <v>100912</v>
      </c>
      <c r="L38" s="787">
        <f t="shared" si="4"/>
        <v>110788</v>
      </c>
      <c r="M38" s="778"/>
      <c r="O38" s="780"/>
    </row>
    <row r="39" spans="1:15" ht="21" customHeight="1" thickBot="1">
      <c r="A39" s="115" t="s">
        <v>26</v>
      </c>
      <c r="B39" s="167">
        <v>33301</v>
      </c>
      <c r="C39" s="785">
        <v>115</v>
      </c>
      <c r="D39" s="786">
        <v>157</v>
      </c>
      <c r="E39" s="785">
        <v>1167</v>
      </c>
      <c r="F39" s="782">
        <f t="shared" si="2"/>
        <v>1439</v>
      </c>
      <c r="G39" s="645">
        <v>15048</v>
      </c>
      <c r="H39" s="167">
        <v>26285</v>
      </c>
      <c r="I39" s="645">
        <v>49894</v>
      </c>
      <c r="J39" s="167">
        <v>2347</v>
      </c>
      <c r="K39" s="645">
        <f t="shared" si="3"/>
        <v>49788</v>
      </c>
      <c r="L39" s="787">
        <f t="shared" si="4"/>
        <v>61025</v>
      </c>
      <c r="M39" s="778"/>
      <c r="O39" s="780"/>
    </row>
    <row r="40" spans="1:15" ht="21" customHeight="1" thickBot="1">
      <c r="A40" s="115" t="s">
        <v>27</v>
      </c>
      <c r="B40" s="167">
        <v>51802</v>
      </c>
      <c r="C40" s="785">
        <v>324</v>
      </c>
      <c r="D40" s="786">
        <v>222</v>
      </c>
      <c r="E40" s="785">
        <v>3141</v>
      </c>
      <c r="F40" s="782">
        <f t="shared" si="2"/>
        <v>3687</v>
      </c>
      <c r="G40" s="645">
        <v>22248</v>
      </c>
      <c r="H40" s="167">
        <v>31789</v>
      </c>
      <c r="I40" s="645">
        <v>59170</v>
      </c>
      <c r="J40" s="167">
        <v>5261</v>
      </c>
      <c r="K40" s="645">
        <f t="shared" si="3"/>
        <v>77737</v>
      </c>
      <c r="L40" s="167">
        <f t="shared" si="4"/>
        <v>87278</v>
      </c>
      <c r="M40" s="778"/>
      <c r="O40" s="780"/>
    </row>
    <row r="41" spans="1:15" ht="21" customHeight="1" thickBot="1">
      <c r="A41" s="115" t="s">
        <v>134</v>
      </c>
      <c r="B41" s="167">
        <v>68147</v>
      </c>
      <c r="C41" s="785">
        <v>347</v>
      </c>
      <c r="D41" s="786">
        <v>228</v>
      </c>
      <c r="E41" s="785">
        <v>2512</v>
      </c>
      <c r="F41" s="782">
        <f t="shared" si="2"/>
        <v>3087</v>
      </c>
      <c r="G41" s="645">
        <v>18802</v>
      </c>
      <c r="H41" s="167">
        <v>25599</v>
      </c>
      <c r="I41" s="645">
        <v>92464</v>
      </c>
      <c r="J41" s="167">
        <v>4291</v>
      </c>
      <c r="K41" s="645">
        <f t="shared" si="3"/>
        <v>90036</v>
      </c>
      <c r="L41" s="167">
        <f t="shared" si="4"/>
        <v>96833</v>
      </c>
      <c r="M41" s="778"/>
      <c r="O41" s="780"/>
    </row>
    <row r="42" spans="1:15" ht="21" customHeight="1">
      <c r="A42" s="927" t="s">
        <v>170</v>
      </c>
      <c r="B42" s="928"/>
      <c r="C42" s="928"/>
      <c r="D42" s="928"/>
      <c r="E42" s="928"/>
      <c r="F42" s="928"/>
      <c r="G42" s="928"/>
      <c r="H42" s="788"/>
      <c r="I42" s="36"/>
      <c r="J42" s="36"/>
      <c r="K42" s="36"/>
      <c r="L42" s="36"/>
      <c r="M42" s="778"/>
    </row>
    <row r="43" spans="1:15" ht="21">
      <c r="A43" s="927" t="s">
        <v>135</v>
      </c>
      <c r="B43" s="928"/>
      <c r="C43" s="928"/>
      <c r="D43" s="928"/>
      <c r="E43" s="928"/>
      <c r="F43" s="928"/>
      <c r="G43" s="928"/>
      <c r="H43" s="789"/>
    </row>
    <row r="44" spans="1:15">
      <c r="B44" s="789"/>
      <c r="C44" s="789"/>
      <c r="D44" s="789"/>
      <c r="E44" s="789"/>
      <c r="F44" s="789"/>
      <c r="G44" s="789"/>
      <c r="H44" s="789"/>
      <c r="K44" s="36"/>
    </row>
    <row r="45" spans="1:15">
      <c r="B45" s="789"/>
      <c r="C45" s="789"/>
      <c r="D45" s="789"/>
      <c r="E45" s="789"/>
      <c r="F45" s="789"/>
      <c r="G45" s="789"/>
      <c r="H45" s="789"/>
    </row>
    <row r="46" spans="1:15">
      <c r="B46" s="789"/>
      <c r="C46" s="789"/>
      <c r="D46" s="789"/>
      <c r="E46" s="789"/>
      <c r="F46" s="789"/>
      <c r="G46" s="789"/>
      <c r="H46" s="789"/>
    </row>
    <row r="47" spans="1:15" ht="18.75" customHeight="1">
      <c r="B47" s="789"/>
      <c r="C47" s="789"/>
      <c r="D47" s="789"/>
      <c r="E47" s="789"/>
      <c r="F47" s="789"/>
      <c r="G47" s="789"/>
      <c r="H47" s="789"/>
    </row>
    <row r="48" spans="1:15">
      <c r="B48" s="789"/>
      <c r="C48" s="789"/>
      <c r="D48" s="789"/>
      <c r="E48" s="789"/>
      <c r="F48" s="789"/>
      <c r="G48" s="789"/>
      <c r="H48" s="789"/>
    </row>
    <row r="49" spans="2:8">
      <c r="B49" s="789"/>
      <c r="C49" s="789"/>
      <c r="D49" s="789"/>
      <c r="E49" s="789"/>
      <c r="F49" s="789"/>
      <c r="G49" s="789"/>
      <c r="H49" s="789"/>
    </row>
    <row r="50" spans="2:8">
      <c r="B50" s="789"/>
      <c r="C50" s="789"/>
      <c r="D50" s="789"/>
      <c r="E50" s="789"/>
      <c r="F50" s="789"/>
      <c r="G50" s="789"/>
      <c r="H50" s="789"/>
    </row>
    <row r="51" spans="2:8">
      <c r="B51" s="789"/>
      <c r="C51" s="789"/>
      <c r="D51" s="789"/>
      <c r="E51" s="789"/>
      <c r="F51" s="789"/>
      <c r="G51" s="789"/>
      <c r="H51" s="789"/>
    </row>
    <row r="52" spans="2:8">
      <c r="B52" s="789"/>
      <c r="C52" s="789"/>
      <c r="D52" s="789"/>
      <c r="E52" s="789"/>
      <c r="F52" s="789"/>
      <c r="G52" s="789"/>
      <c r="H52" s="789"/>
    </row>
  </sheetData>
  <mergeCells count="12">
    <mergeCell ref="A42:G42"/>
    <mergeCell ref="A43:G43"/>
    <mergeCell ref="A1:L1"/>
    <mergeCell ref="A2:A3"/>
    <mergeCell ref="B2:B3"/>
    <mergeCell ref="C2:F2"/>
    <mergeCell ref="G2:G3"/>
    <mergeCell ref="H2:H3"/>
    <mergeCell ref="I2:I3"/>
    <mergeCell ref="J2:J3"/>
    <mergeCell ref="K2:K3"/>
    <mergeCell ref="L2:L3"/>
  </mergeCells>
  <printOptions horizontalCentered="1" verticalCentered="1"/>
  <pageMargins left="0.39370078740157499" right="0.39370078740157499" top="0.45" bottom="0.55000000000000004" header="0" footer="0"/>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09AD3-B6F8-4DD9-963E-2F0C134345EE}">
  <sheetPr>
    <tabColor theme="7" tint="0.39997558519241921"/>
    <pageSetUpPr fitToPage="1"/>
  </sheetPr>
  <dimension ref="A1:R52"/>
  <sheetViews>
    <sheetView rightToLeft="1" view="pageBreakPreview" topLeftCell="C19" zoomScaleNormal="100" zoomScaleSheetLayoutView="100" workbookViewId="0">
      <selection activeCell="M14" sqref="M14"/>
    </sheetView>
  </sheetViews>
  <sheetFormatPr defaultRowHeight="18.75"/>
  <cols>
    <col min="1" max="1" width="14.5703125" style="777" customWidth="1"/>
    <col min="2" max="2" width="10.7109375" style="777" bestFit="1" customWidth="1"/>
    <col min="3" max="3" width="9.7109375" style="777" customWidth="1"/>
    <col min="4" max="4" width="10.85546875" style="777" bestFit="1" customWidth="1"/>
    <col min="5" max="7" width="9.7109375" style="777" customWidth="1"/>
    <col min="8" max="8" width="10.28515625" style="777" bestFit="1" customWidth="1"/>
    <col min="9" max="11" width="9.7109375" style="777" customWidth="1"/>
    <col min="12" max="13" width="10.7109375" style="777" bestFit="1" customWidth="1"/>
    <col min="14" max="14" width="10.5703125" style="776" bestFit="1" customWidth="1"/>
    <col min="15" max="256" width="9.140625" style="777"/>
    <col min="257" max="257" width="14.5703125" style="777" customWidth="1"/>
    <col min="258" max="258" width="10.5703125" style="777" bestFit="1" customWidth="1"/>
    <col min="259" max="259" width="9.5703125" style="777" bestFit="1" customWidth="1"/>
    <col min="260" max="260" width="10.7109375" style="777" bestFit="1" customWidth="1"/>
    <col min="261" max="261" width="8.7109375" style="777" bestFit="1" customWidth="1"/>
    <col min="262" max="262" width="6.5703125" style="777" bestFit="1" customWidth="1"/>
    <col min="263" max="263" width="10" style="777" bestFit="1" customWidth="1"/>
    <col min="264" max="264" width="9" style="777" bestFit="1" customWidth="1"/>
    <col min="265" max="265" width="8" style="777" bestFit="1" customWidth="1"/>
    <col min="266" max="266" width="9.42578125" style="777" bestFit="1" customWidth="1"/>
    <col min="267" max="267" width="9.140625" style="777"/>
    <col min="268" max="268" width="10.42578125" style="777" bestFit="1" customWidth="1"/>
    <col min="269" max="270" width="10.5703125" style="777" bestFit="1" customWidth="1"/>
    <col min="271" max="512" width="9.140625" style="777"/>
    <col min="513" max="513" width="14.5703125" style="777" customWidth="1"/>
    <col min="514" max="514" width="10.5703125" style="777" bestFit="1" customWidth="1"/>
    <col min="515" max="515" width="9.5703125" style="777" bestFit="1" customWidth="1"/>
    <col min="516" max="516" width="10.7109375" style="777" bestFit="1" customWidth="1"/>
    <col min="517" max="517" width="8.7109375" style="777" bestFit="1" customWidth="1"/>
    <col min="518" max="518" width="6.5703125" style="777" bestFit="1" customWidth="1"/>
    <col min="519" max="519" width="10" style="777" bestFit="1" customWidth="1"/>
    <col min="520" max="520" width="9" style="777" bestFit="1" customWidth="1"/>
    <col min="521" max="521" width="8" style="777" bestFit="1" customWidth="1"/>
    <col min="522" max="522" width="9.42578125" style="777" bestFit="1" customWidth="1"/>
    <col min="523" max="523" width="9.140625" style="777"/>
    <col min="524" max="524" width="10.42578125" style="777" bestFit="1" customWidth="1"/>
    <col min="525" max="526" width="10.5703125" style="777" bestFit="1" customWidth="1"/>
    <col min="527" max="768" width="9.140625" style="777"/>
    <col min="769" max="769" width="14.5703125" style="777" customWidth="1"/>
    <col min="770" max="770" width="10.5703125" style="777" bestFit="1" customWidth="1"/>
    <col min="771" max="771" width="9.5703125" style="777" bestFit="1" customWidth="1"/>
    <col min="772" max="772" width="10.7109375" style="777" bestFit="1" customWidth="1"/>
    <col min="773" max="773" width="8.7109375" style="777" bestFit="1" customWidth="1"/>
    <col min="774" max="774" width="6.5703125" style="777" bestFit="1" customWidth="1"/>
    <col min="775" max="775" width="10" style="777" bestFit="1" customWidth="1"/>
    <col min="776" max="776" width="9" style="777" bestFit="1" customWidth="1"/>
    <col min="777" max="777" width="8" style="777" bestFit="1" customWidth="1"/>
    <col min="778" max="778" width="9.42578125" style="777" bestFit="1" customWidth="1"/>
    <col min="779" max="779" width="9.140625" style="777"/>
    <col min="780" max="780" width="10.42578125" style="777" bestFit="1" customWidth="1"/>
    <col min="781" max="782" width="10.5703125" style="777" bestFit="1" customWidth="1"/>
    <col min="783" max="1024" width="9.140625" style="777"/>
    <col min="1025" max="1025" width="14.5703125" style="777" customWidth="1"/>
    <col min="1026" max="1026" width="10.5703125" style="777" bestFit="1" customWidth="1"/>
    <col min="1027" max="1027" width="9.5703125" style="777" bestFit="1" customWidth="1"/>
    <col min="1028" max="1028" width="10.7109375" style="777" bestFit="1" customWidth="1"/>
    <col min="1029" max="1029" width="8.7109375" style="777" bestFit="1" customWidth="1"/>
    <col min="1030" max="1030" width="6.5703125" style="777" bestFit="1" customWidth="1"/>
    <col min="1031" max="1031" width="10" style="777" bestFit="1" customWidth="1"/>
    <col min="1032" max="1032" width="9" style="777" bestFit="1" customWidth="1"/>
    <col min="1033" max="1033" width="8" style="777" bestFit="1" customWidth="1"/>
    <col min="1034" max="1034" width="9.42578125" style="777" bestFit="1" customWidth="1"/>
    <col min="1035" max="1035" width="9.140625" style="777"/>
    <col min="1036" max="1036" width="10.42578125" style="777" bestFit="1" customWidth="1"/>
    <col min="1037" max="1038" width="10.5703125" style="777" bestFit="1" customWidth="1"/>
    <col min="1039" max="1280" width="9.140625" style="777"/>
    <col min="1281" max="1281" width="14.5703125" style="777" customWidth="1"/>
    <col min="1282" max="1282" width="10.5703125" style="777" bestFit="1" customWidth="1"/>
    <col min="1283" max="1283" width="9.5703125" style="777" bestFit="1" customWidth="1"/>
    <col min="1284" max="1284" width="10.7109375" style="777" bestFit="1" customWidth="1"/>
    <col min="1285" max="1285" width="8.7109375" style="777" bestFit="1" customWidth="1"/>
    <col min="1286" max="1286" width="6.5703125" style="777" bestFit="1" customWidth="1"/>
    <col min="1287" max="1287" width="10" style="777" bestFit="1" customWidth="1"/>
    <col min="1288" max="1288" width="9" style="777" bestFit="1" customWidth="1"/>
    <col min="1289" max="1289" width="8" style="777" bestFit="1" customWidth="1"/>
    <col min="1290" max="1290" width="9.42578125" style="777" bestFit="1" customWidth="1"/>
    <col min="1291" max="1291" width="9.140625" style="777"/>
    <col min="1292" max="1292" width="10.42578125" style="777" bestFit="1" customWidth="1"/>
    <col min="1293" max="1294" width="10.5703125" style="777" bestFit="1" customWidth="1"/>
    <col min="1295" max="1536" width="9.140625" style="777"/>
    <col min="1537" max="1537" width="14.5703125" style="777" customWidth="1"/>
    <col min="1538" max="1538" width="10.5703125" style="777" bestFit="1" customWidth="1"/>
    <col min="1539" max="1539" width="9.5703125" style="777" bestFit="1" customWidth="1"/>
    <col min="1540" max="1540" width="10.7109375" style="777" bestFit="1" customWidth="1"/>
    <col min="1541" max="1541" width="8.7109375" style="777" bestFit="1" customWidth="1"/>
    <col min="1542" max="1542" width="6.5703125" style="777" bestFit="1" customWidth="1"/>
    <col min="1543" max="1543" width="10" style="777" bestFit="1" customWidth="1"/>
    <col min="1544" max="1544" width="9" style="777" bestFit="1" customWidth="1"/>
    <col min="1545" max="1545" width="8" style="777" bestFit="1" customWidth="1"/>
    <col min="1546" max="1546" width="9.42578125" style="777" bestFit="1" customWidth="1"/>
    <col min="1547" max="1547" width="9.140625" style="777"/>
    <col min="1548" max="1548" width="10.42578125" style="777" bestFit="1" customWidth="1"/>
    <col min="1549" max="1550" width="10.5703125" style="777" bestFit="1" customWidth="1"/>
    <col min="1551" max="1792" width="9.140625" style="777"/>
    <col min="1793" max="1793" width="14.5703125" style="777" customWidth="1"/>
    <col min="1794" max="1794" width="10.5703125" style="777" bestFit="1" customWidth="1"/>
    <col min="1795" max="1795" width="9.5703125" style="777" bestFit="1" customWidth="1"/>
    <col min="1796" max="1796" width="10.7109375" style="777" bestFit="1" customWidth="1"/>
    <col min="1797" max="1797" width="8.7109375" style="777" bestFit="1" customWidth="1"/>
    <col min="1798" max="1798" width="6.5703125" style="777" bestFit="1" customWidth="1"/>
    <col min="1799" max="1799" width="10" style="777" bestFit="1" customWidth="1"/>
    <col min="1800" max="1800" width="9" style="777" bestFit="1" customWidth="1"/>
    <col min="1801" max="1801" width="8" style="777" bestFit="1" customWidth="1"/>
    <col min="1802" max="1802" width="9.42578125" style="777" bestFit="1" customWidth="1"/>
    <col min="1803" max="1803" width="9.140625" style="777"/>
    <col min="1804" max="1804" width="10.42578125" style="777" bestFit="1" customWidth="1"/>
    <col min="1805" max="1806" width="10.5703125" style="777" bestFit="1" customWidth="1"/>
    <col min="1807" max="2048" width="9.140625" style="777"/>
    <col min="2049" max="2049" width="14.5703125" style="777" customWidth="1"/>
    <col min="2050" max="2050" width="10.5703125" style="777" bestFit="1" customWidth="1"/>
    <col min="2051" max="2051" width="9.5703125" style="777" bestFit="1" customWidth="1"/>
    <col min="2052" max="2052" width="10.7109375" style="777" bestFit="1" customWidth="1"/>
    <col min="2053" max="2053" width="8.7109375" style="777" bestFit="1" customWidth="1"/>
    <col min="2054" max="2054" width="6.5703125" style="777" bestFit="1" customWidth="1"/>
    <col min="2055" max="2055" width="10" style="777" bestFit="1" customWidth="1"/>
    <col min="2056" max="2056" width="9" style="777" bestFit="1" customWidth="1"/>
    <col min="2057" max="2057" width="8" style="777" bestFit="1" customWidth="1"/>
    <col min="2058" max="2058" width="9.42578125" style="777" bestFit="1" customWidth="1"/>
    <col min="2059" max="2059" width="9.140625" style="777"/>
    <col min="2060" max="2060" width="10.42578125" style="777" bestFit="1" customWidth="1"/>
    <col min="2061" max="2062" width="10.5703125" style="777" bestFit="1" customWidth="1"/>
    <col min="2063" max="2304" width="9.140625" style="777"/>
    <col min="2305" max="2305" width="14.5703125" style="777" customWidth="1"/>
    <col min="2306" max="2306" width="10.5703125" style="777" bestFit="1" customWidth="1"/>
    <col min="2307" max="2307" width="9.5703125" style="777" bestFit="1" customWidth="1"/>
    <col min="2308" max="2308" width="10.7109375" style="777" bestFit="1" customWidth="1"/>
    <col min="2309" max="2309" width="8.7109375" style="777" bestFit="1" customWidth="1"/>
    <col min="2310" max="2310" width="6.5703125" style="777" bestFit="1" customWidth="1"/>
    <col min="2311" max="2311" width="10" style="777" bestFit="1" customWidth="1"/>
    <col min="2312" max="2312" width="9" style="777" bestFit="1" customWidth="1"/>
    <col min="2313" max="2313" width="8" style="777" bestFit="1" customWidth="1"/>
    <col min="2314" max="2314" width="9.42578125" style="777" bestFit="1" customWidth="1"/>
    <col min="2315" max="2315" width="9.140625" style="777"/>
    <col min="2316" max="2316" width="10.42578125" style="777" bestFit="1" customWidth="1"/>
    <col min="2317" max="2318" width="10.5703125" style="777" bestFit="1" customWidth="1"/>
    <col min="2319" max="2560" width="9.140625" style="777"/>
    <col min="2561" max="2561" width="14.5703125" style="777" customWidth="1"/>
    <col min="2562" max="2562" width="10.5703125" style="777" bestFit="1" customWidth="1"/>
    <col min="2563" max="2563" width="9.5703125" style="777" bestFit="1" customWidth="1"/>
    <col min="2564" max="2564" width="10.7109375" style="777" bestFit="1" customWidth="1"/>
    <col min="2565" max="2565" width="8.7109375" style="777" bestFit="1" customWidth="1"/>
    <col min="2566" max="2566" width="6.5703125" style="777" bestFit="1" customWidth="1"/>
    <col min="2567" max="2567" width="10" style="777" bestFit="1" customWidth="1"/>
    <col min="2568" max="2568" width="9" style="777" bestFit="1" customWidth="1"/>
    <col min="2569" max="2569" width="8" style="777" bestFit="1" customWidth="1"/>
    <col min="2570" max="2570" width="9.42578125" style="777" bestFit="1" customWidth="1"/>
    <col min="2571" max="2571" width="9.140625" style="777"/>
    <col min="2572" max="2572" width="10.42578125" style="777" bestFit="1" customWidth="1"/>
    <col min="2573" max="2574" width="10.5703125" style="777" bestFit="1" customWidth="1"/>
    <col min="2575" max="2816" width="9.140625" style="777"/>
    <col min="2817" max="2817" width="14.5703125" style="777" customWidth="1"/>
    <col min="2818" max="2818" width="10.5703125" style="777" bestFit="1" customWidth="1"/>
    <col min="2819" max="2819" width="9.5703125" style="777" bestFit="1" customWidth="1"/>
    <col min="2820" max="2820" width="10.7109375" style="777" bestFit="1" customWidth="1"/>
    <col min="2821" max="2821" width="8.7109375" style="777" bestFit="1" customWidth="1"/>
    <col min="2822" max="2822" width="6.5703125" style="777" bestFit="1" customWidth="1"/>
    <col min="2823" max="2823" width="10" style="777" bestFit="1" customWidth="1"/>
    <col min="2824" max="2824" width="9" style="777" bestFit="1" customWidth="1"/>
    <col min="2825" max="2825" width="8" style="777" bestFit="1" customWidth="1"/>
    <col min="2826" max="2826" width="9.42578125" style="777" bestFit="1" customWidth="1"/>
    <col min="2827" max="2827" width="9.140625" style="777"/>
    <col min="2828" max="2828" width="10.42578125" style="777" bestFit="1" customWidth="1"/>
    <col min="2829" max="2830" width="10.5703125" style="777" bestFit="1" customWidth="1"/>
    <col min="2831" max="3072" width="9.140625" style="777"/>
    <col min="3073" max="3073" width="14.5703125" style="777" customWidth="1"/>
    <col min="3074" max="3074" width="10.5703125" style="777" bestFit="1" customWidth="1"/>
    <col min="3075" max="3075" width="9.5703125" style="777" bestFit="1" customWidth="1"/>
    <col min="3076" max="3076" width="10.7109375" style="777" bestFit="1" customWidth="1"/>
    <col min="3077" max="3077" width="8.7109375" style="777" bestFit="1" customWidth="1"/>
    <col min="3078" max="3078" width="6.5703125" style="777" bestFit="1" customWidth="1"/>
    <col min="3079" max="3079" width="10" style="777" bestFit="1" customWidth="1"/>
    <col min="3080" max="3080" width="9" style="777" bestFit="1" customWidth="1"/>
    <col min="3081" max="3081" width="8" style="777" bestFit="1" customWidth="1"/>
    <col min="3082" max="3082" width="9.42578125" style="777" bestFit="1" customWidth="1"/>
    <col min="3083" max="3083" width="9.140625" style="777"/>
    <col min="3084" max="3084" width="10.42578125" style="777" bestFit="1" customWidth="1"/>
    <col min="3085" max="3086" width="10.5703125" style="777" bestFit="1" customWidth="1"/>
    <col min="3087" max="3328" width="9.140625" style="777"/>
    <col min="3329" max="3329" width="14.5703125" style="777" customWidth="1"/>
    <col min="3330" max="3330" width="10.5703125" style="777" bestFit="1" customWidth="1"/>
    <col min="3331" max="3331" width="9.5703125" style="777" bestFit="1" customWidth="1"/>
    <col min="3332" max="3332" width="10.7109375" style="777" bestFit="1" customWidth="1"/>
    <col min="3333" max="3333" width="8.7109375" style="777" bestFit="1" customWidth="1"/>
    <col min="3334" max="3334" width="6.5703125" style="777" bestFit="1" customWidth="1"/>
    <col min="3335" max="3335" width="10" style="777" bestFit="1" customWidth="1"/>
    <col min="3336" max="3336" width="9" style="777" bestFit="1" customWidth="1"/>
    <col min="3337" max="3337" width="8" style="777" bestFit="1" customWidth="1"/>
    <col min="3338" max="3338" width="9.42578125" style="777" bestFit="1" customWidth="1"/>
    <col min="3339" max="3339" width="9.140625" style="777"/>
    <col min="3340" max="3340" width="10.42578125" style="777" bestFit="1" customWidth="1"/>
    <col min="3341" max="3342" width="10.5703125" style="777" bestFit="1" customWidth="1"/>
    <col min="3343" max="3584" width="9.140625" style="777"/>
    <col min="3585" max="3585" width="14.5703125" style="777" customWidth="1"/>
    <col min="3586" max="3586" width="10.5703125" style="777" bestFit="1" customWidth="1"/>
    <col min="3587" max="3587" width="9.5703125" style="777" bestFit="1" customWidth="1"/>
    <col min="3588" max="3588" width="10.7109375" style="777" bestFit="1" customWidth="1"/>
    <col min="3589" max="3589" width="8.7109375" style="777" bestFit="1" customWidth="1"/>
    <col min="3590" max="3590" width="6.5703125" style="777" bestFit="1" customWidth="1"/>
    <col min="3591" max="3591" width="10" style="777" bestFit="1" customWidth="1"/>
    <col min="3592" max="3592" width="9" style="777" bestFit="1" customWidth="1"/>
    <col min="3593" max="3593" width="8" style="777" bestFit="1" customWidth="1"/>
    <col min="3594" max="3594" width="9.42578125" style="777" bestFit="1" customWidth="1"/>
    <col min="3595" max="3595" width="9.140625" style="777"/>
    <col min="3596" max="3596" width="10.42578125" style="777" bestFit="1" customWidth="1"/>
    <col min="3597" max="3598" width="10.5703125" style="777" bestFit="1" customWidth="1"/>
    <col min="3599" max="3840" width="9.140625" style="777"/>
    <col min="3841" max="3841" width="14.5703125" style="777" customWidth="1"/>
    <col min="3842" max="3842" width="10.5703125" style="777" bestFit="1" customWidth="1"/>
    <col min="3843" max="3843" width="9.5703125" style="777" bestFit="1" customWidth="1"/>
    <col min="3844" max="3844" width="10.7109375" style="777" bestFit="1" customWidth="1"/>
    <col min="3845" max="3845" width="8.7109375" style="777" bestFit="1" customWidth="1"/>
    <col min="3846" max="3846" width="6.5703125" style="777" bestFit="1" customWidth="1"/>
    <col min="3847" max="3847" width="10" style="777" bestFit="1" customWidth="1"/>
    <col min="3848" max="3848" width="9" style="777" bestFit="1" customWidth="1"/>
    <col min="3849" max="3849" width="8" style="777" bestFit="1" customWidth="1"/>
    <col min="3850" max="3850" width="9.42578125" style="777" bestFit="1" customWidth="1"/>
    <col min="3851" max="3851" width="9.140625" style="777"/>
    <col min="3852" max="3852" width="10.42578125" style="777" bestFit="1" customWidth="1"/>
    <col min="3853" max="3854" width="10.5703125" style="777" bestFit="1" customWidth="1"/>
    <col min="3855" max="4096" width="9.140625" style="777"/>
    <col min="4097" max="4097" width="14.5703125" style="777" customWidth="1"/>
    <col min="4098" max="4098" width="10.5703125" style="777" bestFit="1" customWidth="1"/>
    <col min="4099" max="4099" width="9.5703125" style="777" bestFit="1" customWidth="1"/>
    <col min="4100" max="4100" width="10.7109375" style="777" bestFit="1" customWidth="1"/>
    <col min="4101" max="4101" width="8.7109375" style="777" bestFit="1" customWidth="1"/>
    <col min="4102" max="4102" width="6.5703125" style="777" bestFit="1" customWidth="1"/>
    <col min="4103" max="4103" width="10" style="777" bestFit="1" customWidth="1"/>
    <col min="4104" max="4104" width="9" style="777" bestFit="1" customWidth="1"/>
    <col min="4105" max="4105" width="8" style="777" bestFit="1" customWidth="1"/>
    <col min="4106" max="4106" width="9.42578125" style="777" bestFit="1" customWidth="1"/>
    <col min="4107" max="4107" width="9.140625" style="777"/>
    <col min="4108" max="4108" width="10.42578125" style="777" bestFit="1" customWidth="1"/>
    <col min="4109" max="4110" width="10.5703125" style="777" bestFit="1" customWidth="1"/>
    <col min="4111" max="4352" width="9.140625" style="777"/>
    <col min="4353" max="4353" width="14.5703125" style="777" customWidth="1"/>
    <col min="4354" max="4354" width="10.5703125" style="777" bestFit="1" customWidth="1"/>
    <col min="4355" max="4355" width="9.5703125" style="777" bestFit="1" customWidth="1"/>
    <col min="4356" max="4356" width="10.7109375" style="777" bestFit="1" customWidth="1"/>
    <col min="4357" max="4357" width="8.7109375" style="777" bestFit="1" customWidth="1"/>
    <col min="4358" max="4358" width="6.5703125" style="777" bestFit="1" customWidth="1"/>
    <col min="4359" max="4359" width="10" style="777" bestFit="1" customWidth="1"/>
    <col min="4360" max="4360" width="9" style="777" bestFit="1" customWidth="1"/>
    <col min="4361" max="4361" width="8" style="777" bestFit="1" customWidth="1"/>
    <col min="4362" max="4362" width="9.42578125" style="777" bestFit="1" customWidth="1"/>
    <col min="4363" max="4363" width="9.140625" style="777"/>
    <col min="4364" max="4364" width="10.42578125" style="777" bestFit="1" customWidth="1"/>
    <col min="4365" max="4366" width="10.5703125" style="777" bestFit="1" customWidth="1"/>
    <col min="4367" max="4608" width="9.140625" style="777"/>
    <col min="4609" max="4609" width="14.5703125" style="777" customWidth="1"/>
    <col min="4610" max="4610" width="10.5703125" style="777" bestFit="1" customWidth="1"/>
    <col min="4611" max="4611" width="9.5703125" style="777" bestFit="1" customWidth="1"/>
    <col min="4612" max="4612" width="10.7109375" style="777" bestFit="1" customWidth="1"/>
    <col min="4613" max="4613" width="8.7109375" style="777" bestFit="1" customWidth="1"/>
    <col min="4614" max="4614" width="6.5703125" style="777" bestFit="1" customWidth="1"/>
    <col min="4615" max="4615" width="10" style="777" bestFit="1" customWidth="1"/>
    <col min="4616" max="4616" width="9" style="777" bestFit="1" customWidth="1"/>
    <col min="4617" max="4617" width="8" style="777" bestFit="1" customWidth="1"/>
    <col min="4618" max="4618" width="9.42578125" style="777" bestFit="1" customWidth="1"/>
    <col min="4619" max="4619" width="9.140625" style="777"/>
    <col min="4620" max="4620" width="10.42578125" style="777" bestFit="1" customWidth="1"/>
    <col min="4621" max="4622" width="10.5703125" style="777" bestFit="1" customWidth="1"/>
    <col min="4623" max="4864" width="9.140625" style="777"/>
    <col min="4865" max="4865" width="14.5703125" style="777" customWidth="1"/>
    <col min="4866" max="4866" width="10.5703125" style="777" bestFit="1" customWidth="1"/>
    <col min="4867" max="4867" width="9.5703125" style="777" bestFit="1" customWidth="1"/>
    <col min="4868" max="4868" width="10.7109375" style="777" bestFit="1" customWidth="1"/>
    <col min="4869" max="4869" width="8.7109375" style="777" bestFit="1" customWidth="1"/>
    <col min="4870" max="4870" width="6.5703125" style="777" bestFit="1" customWidth="1"/>
    <col min="4871" max="4871" width="10" style="777" bestFit="1" customWidth="1"/>
    <col min="4872" max="4872" width="9" style="777" bestFit="1" customWidth="1"/>
    <col min="4873" max="4873" width="8" style="777" bestFit="1" customWidth="1"/>
    <col min="4874" max="4874" width="9.42578125" style="777" bestFit="1" customWidth="1"/>
    <col min="4875" max="4875" width="9.140625" style="777"/>
    <col min="4876" max="4876" width="10.42578125" style="777" bestFit="1" customWidth="1"/>
    <col min="4877" max="4878" width="10.5703125" style="777" bestFit="1" customWidth="1"/>
    <col min="4879" max="5120" width="9.140625" style="777"/>
    <col min="5121" max="5121" width="14.5703125" style="777" customWidth="1"/>
    <col min="5122" max="5122" width="10.5703125" style="777" bestFit="1" customWidth="1"/>
    <col min="5123" max="5123" width="9.5703125" style="777" bestFit="1" customWidth="1"/>
    <col min="5124" max="5124" width="10.7109375" style="777" bestFit="1" customWidth="1"/>
    <col min="5125" max="5125" width="8.7109375" style="777" bestFit="1" customWidth="1"/>
    <col min="5126" max="5126" width="6.5703125" style="777" bestFit="1" customWidth="1"/>
    <col min="5127" max="5127" width="10" style="777" bestFit="1" customWidth="1"/>
    <col min="5128" max="5128" width="9" style="777" bestFit="1" customWidth="1"/>
    <col min="5129" max="5129" width="8" style="777" bestFit="1" customWidth="1"/>
    <col min="5130" max="5130" width="9.42578125" style="777" bestFit="1" customWidth="1"/>
    <col min="5131" max="5131" width="9.140625" style="777"/>
    <col min="5132" max="5132" width="10.42578125" style="777" bestFit="1" customWidth="1"/>
    <col min="5133" max="5134" width="10.5703125" style="777" bestFit="1" customWidth="1"/>
    <col min="5135" max="5376" width="9.140625" style="777"/>
    <col min="5377" max="5377" width="14.5703125" style="777" customWidth="1"/>
    <col min="5378" max="5378" width="10.5703125" style="777" bestFit="1" customWidth="1"/>
    <col min="5379" max="5379" width="9.5703125" style="777" bestFit="1" customWidth="1"/>
    <col min="5380" max="5380" width="10.7109375" style="777" bestFit="1" customWidth="1"/>
    <col min="5381" max="5381" width="8.7109375" style="777" bestFit="1" customWidth="1"/>
    <col min="5382" max="5382" width="6.5703125" style="777" bestFit="1" customWidth="1"/>
    <col min="5383" max="5383" width="10" style="777" bestFit="1" customWidth="1"/>
    <col min="5384" max="5384" width="9" style="777" bestFit="1" customWidth="1"/>
    <col min="5385" max="5385" width="8" style="777" bestFit="1" customWidth="1"/>
    <col min="5386" max="5386" width="9.42578125" style="777" bestFit="1" customWidth="1"/>
    <col min="5387" max="5387" width="9.140625" style="777"/>
    <col min="5388" max="5388" width="10.42578125" style="777" bestFit="1" customWidth="1"/>
    <col min="5389" max="5390" width="10.5703125" style="777" bestFit="1" customWidth="1"/>
    <col min="5391" max="5632" width="9.140625" style="777"/>
    <col min="5633" max="5633" width="14.5703125" style="777" customWidth="1"/>
    <col min="5634" max="5634" width="10.5703125" style="777" bestFit="1" customWidth="1"/>
    <col min="5635" max="5635" width="9.5703125" style="777" bestFit="1" customWidth="1"/>
    <col min="5636" max="5636" width="10.7109375" style="777" bestFit="1" customWidth="1"/>
    <col min="5637" max="5637" width="8.7109375" style="777" bestFit="1" customWidth="1"/>
    <col min="5638" max="5638" width="6.5703125" style="777" bestFit="1" customWidth="1"/>
    <col min="5639" max="5639" width="10" style="777" bestFit="1" customWidth="1"/>
    <col min="5640" max="5640" width="9" style="777" bestFit="1" customWidth="1"/>
    <col min="5641" max="5641" width="8" style="777" bestFit="1" customWidth="1"/>
    <col min="5642" max="5642" width="9.42578125" style="777" bestFit="1" customWidth="1"/>
    <col min="5643" max="5643" width="9.140625" style="777"/>
    <col min="5644" max="5644" width="10.42578125" style="777" bestFit="1" customWidth="1"/>
    <col min="5645" max="5646" width="10.5703125" style="777" bestFit="1" customWidth="1"/>
    <col min="5647" max="5888" width="9.140625" style="777"/>
    <col min="5889" max="5889" width="14.5703125" style="777" customWidth="1"/>
    <col min="5890" max="5890" width="10.5703125" style="777" bestFit="1" customWidth="1"/>
    <col min="5891" max="5891" width="9.5703125" style="777" bestFit="1" customWidth="1"/>
    <col min="5892" max="5892" width="10.7109375" style="777" bestFit="1" customWidth="1"/>
    <col min="5893" max="5893" width="8.7109375" style="777" bestFit="1" customWidth="1"/>
    <col min="5894" max="5894" width="6.5703125" style="777" bestFit="1" customWidth="1"/>
    <col min="5895" max="5895" width="10" style="777" bestFit="1" customWidth="1"/>
    <col min="5896" max="5896" width="9" style="777" bestFit="1" customWidth="1"/>
    <col min="5897" max="5897" width="8" style="777" bestFit="1" customWidth="1"/>
    <col min="5898" max="5898" width="9.42578125" style="777" bestFit="1" customWidth="1"/>
    <col min="5899" max="5899" width="9.140625" style="777"/>
    <col min="5900" max="5900" width="10.42578125" style="777" bestFit="1" customWidth="1"/>
    <col min="5901" max="5902" width="10.5703125" style="777" bestFit="1" customWidth="1"/>
    <col min="5903" max="6144" width="9.140625" style="777"/>
    <col min="6145" max="6145" width="14.5703125" style="777" customWidth="1"/>
    <col min="6146" max="6146" width="10.5703125" style="777" bestFit="1" customWidth="1"/>
    <col min="6147" max="6147" width="9.5703125" style="777" bestFit="1" customWidth="1"/>
    <col min="6148" max="6148" width="10.7109375" style="777" bestFit="1" customWidth="1"/>
    <col min="6149" max="6149" width="8.7109375" style="777" bestFit="1" customWidth="1"/>
    <col min="6150" max="6150" width="6.5703125" style="777" bestFit="1" customWidth="1"/>
    <col min="6151" max="6151" width="10" style="777" bestFit="1" customWidth="1"/>
    <col min="6152" max="6152" width="9" style="777" bestFit="1" customWidth="1"/>
    <col min="6153" max="6153" width="8" style="777" bestFit="1" customWidth="1"/>
    <col min="6154" max="6154" width="9.42578125" style="777" bestFit="1" customWidth="1"/>
    <col min="6155" max="6155" width="9.140625" style="777"/>
    <col min="6156" max="6156" width="10.42578125" style="777" bestFit="1" customWidth="1"/>
    <col min="6157" max="6158" width="10.5703125" style="777" bestFit="1" customWidth="1"/>
    <col min="6159" max="6400" width="9.140625" style="777"/>
    <col min="6401" max="6401" width="14.5703125" style="777" customWidth="1"/>
    <col min="6402" max="6402" width="10.5703125" style="777" bestFit="1" customWidth="1"/>
    <col min="6403" max="6403" width="9.5703125" style="777" bestFit="1" customWidth="1"/>
    <col min="6404" max="6404" width="10.7109375" style="777" bestFit="1" customWidth="1"/>
    <col min="6405" max="6405" width="8.7109375" style="777" bestFit="1" customWidth="1"/>
    <col min="6406" max="6406" width="6.5703125" style="777" bestFit="1" customWidth="1"/>
    <col min="6407" max="6407" width="10" style="777" bestFit="1" customWidth="1"/>
    <col min="6408" max="6408" width="9" style="777" bestFit="1" customWidth="1"/>
    <col min="6409" max="6409" width="8" style="777" bestFit="1" customWidth="1"/>
    <col min="6410" max="6410" width="9.42578125" style="777" bestFit="1" customWidth="1"/>
    <col min="6411" max="6411" width="9.140625" style="777"/>
    <col min="6412" max="6412" width="10.42578125" style="777" bestFit="1" customWidth="1"/>
    <col min="6413" max="6414" width="10.5703125" style="777" bestFit="1" customWidth="1"/>
    <col min="6415" max="6656" width="9.140625" style="777"/>
    <col min="6657" max="6657" width="14.5703125" style="777" customWidth="1"/>
    <col min="6658" max="6658" width="10.5703125" style="777" bestFit="1" customWidth="1"/>
    <col min="6659" max="6659" width="9.5703125" style="777" bestFit="1" customWidth="1"/>
    <col min="6660" max="6660" width="10.7109375" style="777" bestFit="1" customWidth="1"/>
    <col min="6661" max="6661" width="8.7109375" style="777" bestFit="1" customWidth="1"/>
    <col min="6662" max="6662" width="6.5703125" style="777" bestFit="1" customWidth="1"/>
    <col min="6663" max="6663" width="10" style="777" bestFit="1" customWidth="1"/>
    <col min="6664" max="6664" width="9" style="777" bestFit="1" customWidth="1"/>
    <col min="6665" max="6665" width="8" style="777" bestFit="1" customWidth="1"/>
    <col min="6666" max="6666" width="9.42578125" style="777" bestFit="1" customWidth="1"/>
    <col min="6667" max="6667" width="9.140625" style="777"/>
    <col min="6668" max="6668" width="10.42578125" style="777" bestFit="1" customWidth="1"/>
    <col min="6669" max="6670" width="10.5703125" style="777" bestFit="1" customWidth="1"/>
    <col min="6671" max="6912" width="9.140625" style="777"/>
    <col min="6913" max="6913" width="14.5703125" style="777" customWidth="1"/>
    <col min="6914" max="6914" width="10.5703125" style="777" bestFit="1" customWidth="1"/>
    <col min="6915" max="6915" width="9.5703125" style="777" bestFit="1" customWidth="1"/>
    <col min="6916" max="6916" width="10.7109375" style="777" bestFit="1" customWidth="1"/>
    <col min="6917" max="6917" width="8.7109375" style="777" bestFit="1" customWidth="1"/>
    <col min="6918" max="6918" width="6.5703125" style="777" bestFit="1" customWidth="1"/>
    <col min="6919" max="6919" width="10" style="777" bestFit="1" customWidth="1"/>
    <col min="6920" max="6920" width="9" style="777" bestFit="1" customWidth="1"/>
    <col min="6921" max="6921" width="8" style="777" bestFit="1" customWidth="1"/>
    <col min="6922" max="6922" width="9.42578125" style="777" bestFit="1" customWidth="1"/>
    <col min="6923" max="6923" width="9.140625" style="777"/>
    <col min="6924" max="6924" width="10.42578125" style="777" bestFit="1" customWidth="1"/>
    <col min="6925" max="6926" width="10.5703125" style="777" bestFit="1" customWidth="1"/>
    <col min="6927" max="7168" width="9.140625" style="777"/>
    <col min="7169" max="7169" width="14.5703125" style="777" customWidth="1"/>
    <col min="7170" max="7170" width="10.5703125" style="777" bestFit="1" customWidth="1"/>
    <col min="7171" max="7171" width="9.5703125" style="777" bestFit="1" customWidth="1"/>
    <col min="7172" max="7172" width="10.7109375" style="777" bestFit="1" customWidth="1"/>
    <col min="7173" max="7173" width="8.7109375" style="777" bestFit="1" customWidth="1"/>
    <col min="7174" max="7174" width="6.5703125" style="777" bestFit="1" customWidth="1"/>
    <col min="7175" max="7175" width="10" style="777" bestFit="1" customWidth="1"/>
    <col min="7176" max="7176" width="9" style="777" bestFit="1" customWidth="1"/>
    <col min="7177" max="7177" width="8" style="777" bestFit="1" customWidth="1"/>
    <col min="7178" max="7178" width="9.42578125" style="777" bestFit="1" customWidth="1"/>
    <col min="7179" max="7179" width="9.140625" style="777"/>
    <col min="7180" max="7180" width="10.42578125" style="777" bestFit="1" customWidth="1"/>
    <col min="7181" max="7182" width="10.5703125" style="777" bestFit="1" customWidth="1"/>
    <col min="7183" max="7424" width="9.140625" style="777"/>
    <col min="7425" max="7425" width="14.5703125" style="777" customWidth="1"/>
    <col min="7426" max="7426" width="10.5703125" style="777" bestFit="1" customWidth="1"/>
    <col min="7427" max="7427" width="9.5703125" style="777" bestFit="1" customWidth="1"/>
    <col min="7428" max="7428" width="10.7109375" style="777" bestFit="1" customWidth="1"/>
    <col min="7429" max="7429" width="8.7109375" style="777" bestFit="1" customWidth="1"/>
    <col min="7430" max="7430" width="6.5703125" style="777" bestFit="1" customWidth="1"/>
    <col min="7431" max="7431" width="10" style="777" bestFit="1" customWidth="1"/>
    <col min="7432" max="7432" width="9" style="777" bestFit="1" customWidth="1"/>
    <col min="7433" max="7433" width="8" style="777" bestFit="1" customWidth="1"/>
    <col min="7434" max="7434" width="9.42578125" style="777" bestFit="1" customWidth="1"/>
    <col min="7435" max="7435" width="9.140625" style="777"/>
    <col min="7436" max="7436" width="10.42578125" style="777" bestFit="1" customWidth="1"/>
    <col min="7437" max="7438" width="10.5703125" style="777" bestFit="1" customWidth="1"/>
    <col min="7439" max="7680" width="9.140625" style="777"/>
    <col min="7681" max="7681" width="14.5703125" style="777" customWidth="1"/>
    <col min="7682" max="7682" width="10.5703125" style="777" bestFit="1" customWidth="1"/>
    <col min="7683" max="7683" width="9.5703125" style="777" bestFit="1" customWidth="1"/>
    <col min="7684" max="7684" width="10.7109375" style="777" bestFit="1" customWidth="1"/>
    <col min="7685" max="7685" width="8.7109375" style="777" bestFit="1" customWidth="1"/>
    <col min="7686" max="7686" width="6.5703125" style="777" bestFit="1" customWidth="1"/>
    <col min="7687" max="7687" width="10" style="777" bestFit="1" customWidth="1"/>
    <col min="7688" max="7688" width="9" style="777" bestFit="1" customWidth="1"/>
    <col min="7689" max="7689" width="8" style="777" bestFit="1" customWidth="1"/>
    <col min="7690" max="7690" width="9.42578125" style="777" bestFit="1" customWidth="1"/>
    <col min="7691" max="7691" width="9.140625" style="777"/>
    <col min="7692" max="7692" width="10.42578125" style="777" bestFit="1" customWidth="1"/>
    <col min="7693" max="7694" width="10.5703125" style="777" bestFit="1" customWidth="1"/>
    <col min="7695" max="7936" width="9.140625" style="777"/>
    <col min="7937" max="7937" width="14.5703125" style="777" customWidth="1"/>
    <col min="7938" max="7938" width="10.5703125" style="777" bestFit="1" customWidth="1"/>
    <col min="7939" max="7939" width="9.5703125" style="777" bestFit="1" customWidth="1"/>
    <col min="7940" max="7940" width="10.7109375" style="777" bestFit="1" customWidth="1"/>
    <col min="7941" max="7941" width="8.7109375" style="777" bestFit="1" customWidth="1"/>
    <col min="7942" max="7942" width="6.5703125" style="777" bestFit="1" customWidth="1"/>
    <col min="7943" max="7943" width="10" style="777" bestFit="1" customWidth="1"/>
    <col min="7944" max="7944" width="9" style="777" bestFit="1" customWidth="1"/>
    <col min="7945" max="7945" width="8" style="777" bestFit="1" customWidth="1"/>
    <col min="7946" max="7946" width="9.42578125" style="777" bestFit="1" customWidth="1"/>
    <col min="7947" max="7947" width="9.140625" style="777"/>
    <col min="7948" max="7948" width="10.42578125" style="777" bestFit="1" customWidth="1"/>
    <col min="7949" max="7950" width="10.5703125" style="777" bestFit="1" customWidth="1"/>
    <col min="7951" max="8192" width="9.140625" style="777"/>
    <col min="8193" max="8193" width="14.5703125" style="777" customWidth="1"/>
    <col min="8194" max="8194" width="10.5703125" style="777" bestFit="1" customWidth="1"/>
    <col min="8195" max="8195" width="9.5703125" style="777" bestFit="1" customWidth="1"/>
    <col min="8196" max="8196" width="10.7109375" style="777" bestFit="1" customWidth="1"/>
    <col min="8197" max="8197" width="8.7109375" style="777" bestFit="1" customWidth="1"/>
    <col min="8198" max="8198" width="6.5703125" style="777" bestFit="1" customWidth="1"/>
    <col min="8199" max="8199" width="10" style="777" bestFit="1" customWidth="1"/>
    <col min="8200" max="8200" width="9" style="777" bestFit="1" customWidth="1"/>
    <col min="8201" max="8201" width="8" style="777" bestFit="1" customWidth="1"/>
    <col min="8202" max="8202" width="9.42578125" style="777" bestFit="1" customWidth="1"/>
    <col min="8203" max="8203" width="9.140625" style="777"/>
    <col min="8204" max="8204" width="10.42578125" style="777" bestFit="1" customWidth="1"/>
    <col min="8205" max="8206" width="10.5703125" style="777" bestFit="1" customWidth="1"/>
    <col min="8207" max="8448" width="9.140625" style="777"/>
    <col min="8449" max="8449" width="14.5703125" style="777" customWidth="1"/>
    <col min="8450" max="8450" width="10.5703125" style="777" bestFit="1" customWidth="1"/>
    <col min="8451" max="8451" width="9.5703125" style="777" bestFit="1" customWidth="1"/>
    <col min="8452" max="8452" width="10.7109375" style="777" bestFit="1" customWidth="1"/>
    <col min="8453" max="8453" width="8.7109375" style="777" bestFit="1" customWidth="1"/>
    <col min="8454" max="8454" width="6.5703125" style="777" bestFit="1" customWidth="1"/>
    <col min="8455" max="8455" width="10" style="777" bestFit="1" customWidth="1"/>
    <col min="8456" max="8456" width="9" style="777" bestFit="1" customWidth="1"/>
    <col min="8457" max="8457" width="8" style="777" bestFit="1" customWidth="1"/>
    <col min="8458" max="8458" width="9.42578125" style="777" bestFit="1" customWidth="1"/>
    <col min="8459" max="8459" width="9.140625" style="777"/>
    <col min="8460" max="8460" width="10.42578125" style="777" bestFit="1" customWidth="1"/>
    <col min="8461" max="8462" width="10.5703125" style="777" bestFit="1" customWidth="1"/>
    <col min="8463" max="8704" width="9.140625" style="777"/>
    <col min="8705" max="8705" width="14.5703125" style="777" customWidth="1"/>
    <col min="8706" max="8706" width="10.5703125" style="777" bestFit="1" customWidth="1"/>
    <col min="8707" max="8707" width="9.5703125" style="777" bestFit="1" customWidth="1"/>
    <col min="8708" max="8708" width="10.7109375" style="777" bestFit="1" customWidth="1"/>
    <col min="8709" max="8709" width="8.7109375" style="777" bestFit="1" customWidth="1"/>
    <col min="8710" max="8710" width="6.5703125" style="777" bestFit="1" customWidth="1"/>
    <col min="8711" max="8711" width="10" style="777" bestFit="1" customWidth="1"/>
    <col min="8712" max="8712" width="9" style="777" bestFit="1" customWidth="1"/>
    <col min="8713" max="8713" width="8" style="777" bestFit="1" customWidth="1"/>
    <col min="8714" max="8714" width="9.42578125" style="777" bestFit="1" customWidth="1"/>
    <col min="8715" max="8715" width="9.140625" style="777"/>
    <col min="8716" max="8716" width="10.42578125" style="777" bestFit="1" customWidth="1"/>
    <col min="8717" max="8718" width="10.5703125" style="777" bestFit="1" customWidth="1"/>
    <col min="8719" max="8960" width="9.140625" style="777"/>
    <col min="8961" max="8961" width="14.5703125" style="777" customWidth="1"/>
    <col min="8962" max="8962" width="10.5703125" style="777" bestFit="1" customWidth="1"/>
    <col min="8963" max="8963" width="9.5703125" style="777" bestFit="1" customWidth="1"/>
    <col min="8964" max="8964" width="10.7109375" style="777" bestFit="1" customWidth="1"/>
    <col min="8965" max="8965" width="8.7109375" style="777" bestFit="1" customWidth="1"/>
    <col min="8966" max="8966" width="6.5703125" style="777" bestFit="1" customWidth="1"/>
    <col min="8967" max="8967" width="10" style="777" bestFit="1" customWidth="1"/>
    <col min="8968" max="8968" width="9" style="777" bestFit="1" customWidth="1"/>
    <col min="8969" max="8969" width="8" style="777" bestFit="1" customWidth="1"/>
    <col min="8970" max="8970" width="9.42578125" style="777" bestFit="1" customWidth="1"/>
    <col min="8971" max="8971" width="9.140625" style="777"/>
    <col min="8972" max="8972" width="10.42578125" style="777" bestFit="1" customWidth="1"/>
    <col min="8973" max="8974" width="10.5703125" style="777" bestFit="1" customWidth="1"/>
    <col min="8975" max="9216" width="9.140625" style="777"/>
    <col min="9217" max="9217" width="14.5703125" style="777" customWidth="1"/>
    <col min="9218" max="9218" width="10.5703125" style="777" bestFit="1" customWidth="1"/>
    <col min="9219" max="9219" width="9.5703125" style="777" bestFit="1" customWidth="1"/>
    <col min="9220" max="9220" width="10.7109375" style="777" bestFit="1" customWidth="1"/>
    <col min="9221" max="9221" width="8.7109375" style="777" bestFit="1" customWidth="1"/>
    <col min="9222" max="9222" width="6.5703125" style="777" bestFit="1" customWidth="1"/>
    <col min="9223" max="9223" width="10" style="777" bestFit="1" customWidth="1"/>
    <col min="9224" max="9224" width="9" style="777" bestFit="1" customWidth="1"/>
    <col min="9225" max="9225" width="8" style="777" bestFit="1" customWidth="1"/>
    <col min="9226" max="9226" width="9.42578125" style="777" bestFit="1" customWidth="1"/>
    <col min="9227" max="9227" width="9.140625" style="777"/>
    <col min="9228" max="9228" width="10.42578125" style="777" bestFit="1" customWidth="1"/>
    <col min="9229" max="9230" width="10.5703125" style="777" bestFit="1" customWidth="1"/>
    <col min="9231" max="9472" width="9.140625" style="777"/>
    <col min="9473" max="9473" width="14.5703125" style="777" customWidth="1"/>
    <col min="9474" max="9474" width="10.5703125" style="777" bestFit="1" customWidth="1"/>
    <col min="9475" max="9475" width="9.5703125" style="777" bestFit="1" customWidth="1"/>
    <col min="9476" max="9476" width="10.7109375" style="777" bestFit="1" customWidth="1"/>
    <col min="9477" max="9477" width="8.7109375" style="777" bestFit="1" customWidth="1"/>
    <col min="9478" max="9478" width="6.5703125" style="777" bestFit="1" customWidth="1"/>
    <col min="9479" max="9479" width="10" style="777" bestFit="1" customWidth="1"/>
    <col min="9480" max="9480" width="9" style="777" bestFit="1" customWidth="1"/>
    <col min="9481" max="9481" width="8" style="777" bestFit="1" customWidth="1"/>
    <col min="9482" max="9482" width="9.42578125" style="777" bestFit="1" customWidth="1"/>
    <col min="9483" max="9483" width="9.140625" style="777"/>
    <col min="9484" max="9484" width="10.42578125" style="777" bestFit="1" customWidth="1"/>
    <col min="9485" max="9486" width="10.5703125" style="777" bestFit="1" customWidth="1"/>
    <col min="9487" max="9728" width="9.140625" style="777"/>
    <col min="9729" max="9729" width="14.5703125" style="777" customWidth="1"/>
    <col min="9730" max="9730" width="10.5703125" style="777" bestFit="1" customWidth="1"/>
    <col min="9731" max="9731" width="9.5703125" style="777" bestFit="1" customWidth="1"/>
    <col min="9732" max="9732" width="10.7109375" style="777" bestFit="1" customWidth="1"/>
    <col min="9733" max="9733" width="8.7109375" style="777" bestFit="1" customWidth="1"/>
    <col min="9734" max="9734" width="6.5703125" style="777" bestFit="1" customWidth="1"/>
    <col min="9735" max="9735" width="10" style="777" bestFit="1" customWidth="1"/>
    <col min="9736" max="9736" width="9" style="777" bestFit="1" customWidth="1"/>
    <col min="9737" max="9737" width="8" style="777" bestFit="1" customWidth="1"/>
    <col min="9738" max="9738" width="9.42578125" style="777" bestFit="1" customWidth="1"/>
    <col min="9739" max="9739" width="9.140625" style="777"/>
    <col min="9740" max="9740" width="10.42578125" style="777" bestFit="1" customWidth="1"/>
    <col min="9741" max="9742" width="10.5703125" style="777" bestFit="1" customWidth="1"/>
    <col min="9743" max="9984" width="9.140625" style="777"/>
    <col min="9985" max="9985" width="14.5703125" style="777" customWidth="1"/>
    <col min="9986" max="9986" width="10.5703125" style="777" bestFit="1" customWidth="1"/>
    <col min="9987" max="9987" width="9.5703125" style="777" bestFit="1" customWidth="1"/>
    <col min="9988" max="9988" width="10.7109375" style="777" bestFit="1" customWidth="1"/>
    <col min="9989" max="9989" width="8.7109375" style="777" bestFit="1" customWidth="1"/>
    <col min="9990" max="9990" width="6.5703125" style="777" bestFit="1" customWidth="1"/>
    <col min="9991" max="9991" width="10" style="777" bestFit="1" customWidth="1"/>
    <col min="9992" max="9992" width="9" style="777" bestFit="1" customWidth="1"/>
    <col min="9993" max="9993" width="8" style="777" bestFit="1" customWidth="1"/>
    <col min="9994" max="9994" width="9.42578125" style="777" bestFit="1" customWidth="1"/>
    <col min="9995" max="9995" width="9.140625" style="777"/>
    <col min="9996" max="9996" width="10.42578125" style="777" bestFit="1" customWidth="1"/>
    <col min="9997" max="9998" width="10.5703125" style="777" bestFit="1" customWidth="1"/>
    <col min="9999" max="10240" width="9.140625" style="777"/>
    <col min="10241" max="10241" width="14.5703125" style="777" customWidth="1"/>
    <col min="10242" max="10242" width="10.5703125" style="777" bestFit="1" customWidth="1"/>
    <col min="10243" max="10243" width="9.5703125" style="777" bestFit="1" customWidth="1"/>
    <col min="10244" max="10244" width="10.7109375" style="777" bestFit="1" customWidth="1"/>
    <col min="10245" max="10245" width="8.7109375" style="777" bestFit="1" customWidth="1"/>
    <col min="10246" max="10246" width="6.5703125" style="777" bestFit="1" customWidth="1"/>
    <col min="10247" max="10247" width="10" style="777" bestFit="1" customWidth="1"/>
    <col min="10248" max="10248" width="9" style="777" bestFit="1" customWidth="1"/>
    <col min="10249" max="10249" width="8" style="777" bestFit="1" customWidth="1"/>
    <col min="10250" max="10250" width="9.42578125" style="777" bestFit="1" customWidth="1"/>
    <col min="10251" max="10251" width="9.140625" style="777"/>
    <col min="10252" max="10252" width="10.42578125" style="777" bestFit="1" customWidth="1"/>
    <col min="10253" max="10254" width="10.5703125" style="777" bestFit="1" customWidth="1"/>
    <col min="10255" max="10496" width="9.140625" style="777"/>
    <col min="10497" max="10497" width="14.5703125" style="777" customWidth="1"/>
    <col min="10498" max="10498" width="10.5703125" style="777" bestFit="1" customWidth="1"/>
    <col min="10499" max="10499" width="9.5703125" style="777" bestFit="1" customWidth="1"/>
    <col min="10500" max="10500" width="10.7109375" style="777" bestFit="1" customWidth="1"/>
    <col min="10501" max="10501" width="8.7109375" style="777" bestFit="1" customWidth="1"/>
    <col min="10502" max="10502" width="6.5703125" style="777" bestFit="1" customWidth="1"/>
    <col min="10503" max="10503" width="10" style="777" bestFit="1" customWidth="1"/>
    <col min="10504" max="10504" width="9" style="777" bestFit="1" customWidth="1"/>
    <col min="10505" max="10505" width="8" style="777" bestFit="1" customWidth="1"/>
    <col min="10506" max="10506" width="9.42578125" style="777" bestFit="1" customWidth="1"/>
    <col min="10507" max="10507" width="9.140625" style="777"/>
    <col min="10508" max="10508" width="10.42578125" style="777" bestFit="1" customWidth="1"/>
    <col min="10509" max="10510" width="10.5703125" style="777" bestFit="1" customWidth="1"/>
    <col min="10511" max="10752" width="9.140625" style="777"/>
    <col min="10753" max="10753" width="14.5703125" style="777" customWidth="1"/>
    <col min="10754" max="10754" width="10.5703125" style="777" bestFit="1" customWidth="1"/>
    <col min="10755" max="10755" width="9.5703125" style="777" bestFit="1" customWidth="1"/>
    <col min="10756" max="10756" width="10.7109375" style="777" bestFit="1" customWidth="1"/>
    <col min="10757" max="10757" width="8.7109375" style="777" bestFit="1" customWidth="1"/>
    <col min="10758" max="10758" width="6.5703125" style="777" bestFit="1" customWidth="1"/>
    <col min="10759" max="10759" width="10" style="777" bestFit="1" customWidth="1"/>
    <col min="10760" max="10760" width="9" style="777" bestFit="1" customWidth="1"/>
    <col min="10761" max="10761" width="8" style="777" bestFit="1" customWidth="1"/>
    <col min="10762" max="10762" width="9.42578125" style="777" bestFit="1" customWidth="1"/>
    <col min="10763" max="10763" width="9.140625" style="777"/>
    <col min="10764" max="10764" width="10.42578125" style="777" bestFit="1" customWidth="1"/>
    <col min="10765" max="10766" width="10.5703125" style="777" bestFit="1" customWidth="1"/>
    <col min="10767" max="11008" width="9.140625" style="777"/>
    <col min="11009" max="11009" width="14.5703125" style="777" customWidth="1"/>
    <col min="11010" max="11010" width="10.5703125" style="777" bestFit="1" customWidth="1"/>
    <col min="11011" max="11011" width="9.5703125" style="777" bestFit="1" customWidth="1"/>
    <col min="11012" max="11012" width="10.7109375" style="777" bestFit="1" customWidth="1"/>
    <col min="11013" max="11013" width="8.7109375" style="777" bestFit="1" customWidth="1"/>
    <col min="11014" max="11014" width="6.5703125" style="777" bestFit="1" customWidth="1"/>
    <col min="11015" max="11015" width="10" style="777" bestFit="1" customWidth="1"/>
    <col min="11016" max="11016" width="9" style="777" bestFit="1" customWidth="1"/>
    <col min="11017" max="11017" width="8" style="777" bestFit="1" customWidth="1"/>
    <col min="11018" max="11018" width="9.42578125" style="777" bestFit="1" customWidth="1"/>
    <col min="11019" max="11019" width="9.140625" style="777"/>
    <col min="11020" max="11020" width="10.42578125" style="777" bestFit="1" customWidth="1"/>
    <col min="11021" max="11022" width="10.5703125" style="777" bestFit="1" customWidth="1"/>
    <col min="11023" max="11264" width="9.140625" style="777"/>
    <col min="11265" max="11265" width="14.5703125" style="777" customWidth="1"/>
    <col min="11266" max="11266" width="10.5703125" style="777" bestFit="1" customWidth="1"/>
    <col min="11267" max="11267" width="9.5703125" style="777" bestFit="1" customWidth="1"/>
    <col min="11268" max="11268" width="10.7109375" style="777" bestFit="1" customWidth="1"/>
    <col min="11269" max="11269" width="8.7109375" style="777" bestFit="1" customWidth="1"/>
    <col min="11270" max="11270" width="6.5703125" style="777" bestFit="1" customWidth="1"/>
    <col min="11271" max="11271" width="10" style="777" bestFit="1" customWidth="1"/>
    <col min="11272" max="11272" width="9" style="777" bestFit="1" customWidth="1"/>
    <col min="11273" max="11273" width="8" style="777" bestFit="1" customWidth="1"/>
    <col min="11274" max="11274" width="9.42578125" style="777" bestFit="1" customWidth="1"/>
    <col min="11275" max="11275" width="9.140625" style="777"/>
    <col min="11276" max="11276" width="10.42578125" style="777" bestFit="1" customWidth="1"/>
    <col min="11277" max="11278" width="10.5703125" style="777" bestFit="1" customWidth="1"/>
    <col min="11279" max="11520" width="9.140625" style="777"/>
    <col min="11521" max="11521" width="14.5703125" style="777" customWidth="1"/>
    <col min="11522" max="11522" width="10.5703125" style="777" bestFit="1" customWidth="1"/>
    <col min="11523" max="11523" width="9.5703125" style="777" bestFit="1" customWidth="1"/>
    <col min="11524" max="11524" width="10.7109375" style="777" bestFit="1" customWidth="1"/>
    <col min="11525" max="11525" width="8.7109375" style="777" bestFit="1" customWidth="1"/>
    <col min="11526" max="11526" width="6.5703125" style="777" bestFit="1" customWidth="1"/>
    <col min="11527" max="11527" width="10" style="777" bestFit="1" customWidth="1"/>
    <col min="11528" max="11528" width="9" style="777" bestFit="1" customWidth="1"/>
    <col min="11529" max="11529" width="8" style="777" bestFit="1" customWidth="1"/>
    <col min="11530" max="11530" width="9.42578125" style="777" bestFit="1" customWidth="1"/>
    <col min="11531" max="11531" width="9.140625" style="777"/>
    <col min="11532" max="11532" width="10.42578125" style="777" bestFit="1" customWidth="1"/>
    <col min="11533" max="11534" width="10.5703125" style="777" bestFit="1" customWidth="1"/>
    <col min="11535" max="11776" width="9.140625" style="777"/>
    <col min="11777" max="11777" width="14.5703125" style="777" customWidth="1"/>
    <col min="11778" max="11778" width="10.5703125" style="777" bestFit="1" customWidth="1"/>
    <col min="11779" max="11779" width="9.5703125" style="777" bestFit="1" customWidth="1"/>
    <col min="11780" max="11780" width="10.7109375" style="777" bestFit="1" customWidth="1"/>
    <col min="11781" max="11781" width="8.7109375" style="777" bestFit="1" customWidth="1"/>
    <col min="11782" max="11782" width="6.5703125" style="777" bestFit="1" customWidth="1"/>
    <col min="11783" max="11783" width="10" style="777" bestFit="1" customWidth="1"/>
    <col min="11784" max="11784" width="9" style="777" bestFit="1" customWidth="1"/>
    <col min="11785" max="11785" width="8" style="777" bestFit="1" customWidth="1"/>
    <col min="11786" max="11786" width="9.42578125" style="777" bestFit="1" customWidth="1"/>
    <col min="11787" max="11787" width="9.140625" style="777"/>
    <col min="11788" max="11788" width="10.42578125" style="777" bestFit="1" customWidth="1"/>
    <col min="11789" max="11790" width="10.5703125" style="777" bestFit="1" customWidth="1"/>
    <col min="11791" max="12032" width="9.140625" style="777"/>
    <col min="12033" max="12033" width="14.5703125" style="777" customWidth="1"/>
    <col min="12034" max="12034" width="10.5703125" style="777" bestFit="1" customWidth="1"/>
    <col min="12035" max="12035" width="9.5703125" style="777" bestFit="1" customWidth="1"/>
    <col min="12036" max="12036" width="10.7109375" style="777" bestFit="1" customWidth="1"/>
    <col min="12037" max="12037" width="8.7109375" style="777" bestFit="1" customWidth="1"/>
    <col min="12038" max="12038" width="6.5703125" style="777" bestFit="1" customWidth="1"/>
    <col min="12039" max="12039" width="10" style="777" bestFit="1" customWidth="1"/>
    <col min="12040" max="12040" width="9" style="777" bestFit="1" customWidth="1"/>
    <col min="12041" max="12041" width="8" style="777" bestFit="1" customWidth="1"/>
    <col min="12042" max="12042" width="9.42578125" style="777" bestFit="1" customWidth="1"/>
    <col min="12043" max="12043" width="9.140625" style="777"/>
    <col min="12044" max="12044" width="10.42578125" style="777" bestFit="1" customWidth="1"/>
    <col min="12045" max="12046" width="10.5703125" style="777" bestFit="1" customWidth="1"/>
    <col min="12047" max="12288" width="9.140625" style="777"/>
    <col min="12289" max="12289" width="14.5703125" style="777" customWidth="1"/>
    <col min="12290" max="12290" width="10.5703125" style="777" bestFit="1" customWidth="1"/>
    <col min="12291" max="12291" width="9.5703125" style="777" bestFit="1" customWidth="1"/>
    <col min="12292" max="12292" width="10.7109375" style="777" bestFit="1" customWidth="1"/>
    <col min="12293" max="12293" width="8.7109375" style="777" bestFit="1" customWidth="1"/>
    <col min="12294" max="12294" width="6.5703125" style="777" bestFit="1" customWidth="1"/>
    <col min="12295" max="12295" width="10" style="777" bestFit="1" customWidth="1"/>
    <col min="12296" max="12296" width="9" style="777" bestFit="1" customWidth="1"/>
    <col min="12297" max="12297" width="8" style="777" bestFit="1" customWidth="1"/>
    <col min="12298" max="12298" width="9.42578125" style="777" bestFit="1" customWidth="1"/>
    <col min="12299" max="12299" width="9.140625" style="777"/>
    <col min="12300" max="12300" width="10.42578125" style="777" bestFit="1" customWidth="1"/>
    <col min="12301" max="12302" width="10.5703125" style="777" bestFit="1" customWidth="1"/>
    <col min="12303" max="12544" width="9.140625" style="777"/>
    <col min="12545" max="12545" width="14.5703125" style="777" customWidth="1"/>
    <col min="12546" max="12546" width="10.5703125" style="777" bestFit="1" customWidth="1"/>
    <col min="12547" max="12547" width="9.5703125" style="777" bestFit="1" customWidth="1"/>
    <col min="12548" max="12548" width="10.7109375" style="777" bestFit="1" customWidth="1"/>
    <col min="12549" max="12549" width="8.7109375" style="777" bestFit="1" customWidth="1"/>
    <col min="12550" max="12550" width="6.5703125" style="777" bestFit="1" customWidth="1"/>
    <col min="12551" max="12551" width="10" style="777" bestFit="1" customWidth="1"/>
    <col min="12552" max="12552" width="9" style="777" bestFit="1" customWidth="1"/>
    <col min="12553" max="12553" width="8" style="777" bestFit="1" customWidth="1"/>
    <col min="12554" max="12554" width="9.42578125" style="777" bestFit="1" customWidth="1"/>
    <col min="12555" max="12555" width="9.140625" style="777"/>
    <col min="12556" max="12556" width="10.42578125" style="777" bestFit="1" customWidth="1"/>
    <col min="12557" max="12558" width="10.5703125" style="777" bestFit="1" customWidth="1"/>
    <col min="12559" max="12800" width="9.140625" style="777"/>
    <col min="12801" max="12801" width="14.5703125" style="777" customWidth="1"/>
    <col min="12802" max="12802" width="10.5703125" style="777" bestFit="1" customWidth="1"/>
    <col min="12803" max="12803" width="9.5703125" style="777" bestFit="1" customWidth="1"/>
    <col min="12804" max="12804" width="10.7109375" style="777" bestFit="1" customWidth="1"/>
    <col min="12805" max="12805" width="8.7109375" style="777" bestFit="1" customWidth="1"/>
    <col min="12806" max="12806" width="6.5703125" style="777" bestFit="1" customWidth="1"/>
    <col min="12807" max="12807" width="10" style="777" bestFit="1" customWidth="1"/>
    <col min="12808" max="12808" width="9" style="777" bestFit="1" customWidth="1"/>
    <col min="12809" max="12809" width="8" style="777" bestFit="1" customWidth="1"/>
    <col min="12810" max="12810" width="9.42578125" style="777" bestFit="1" customWidth="1"/>
    <col min="12811" max="12811" width="9.140625" style="777"/>
    <col min="12812" max="12812" width="10.42578125" style="777" bestFit="1" customWidth="1"/>
    <col min="12813" max="12814" width="10.5703125" style="777" bestFit="1" customWidth="1"/>
    <col min="12815" max="13056" width="9.140625" style="777"/>
    <col min="13057" max="13057" width="14.5703125" style="777" customWidth="1"/>
    <col min="13058" max="13058" width="10.5703125" style="777" bestFit="1" customWidth="1"/>
    <col min="13059" max="13059" width="9.5703125" style="777" bestFit="1" customWidth="1"/>
    <col min="13060" max="13060" width="10.7109375" style="777" bestFit="1" customWidth="1"/>
    <col min="13061" max="13061" width="8.7109375" style="777" bestFit="1" customWidth="1"/>
    <col min="13062" max="13062" width="6.5703125" style="777" bestFit="1" customWidth="1"/>
    <col min="13063" max="13063" width="10" style="777" bestFit="1" customWidth="1"/>
    <col min="13064" max="13064" width="9" style="777" bestFit="1" customWidth="1"/>
    <col min="13065" max="13065" width="8" style="777" bestFit="1" customWidth="1"/>
    <col min="13066" max="13066" width="9.42578125" style="777" bestFit="1" customWidth="1"/>
    <col min="13067" max="13067" width="9.140625" style="777"/>
    <col min="13068" max="13068" width="10.42578125" style="777" bestFit="1" customWidth="1"/>
    <col min="13069" max="13070" width="10.5703125" style="777" bestFit="1" customWidth="1"/>
    <col min="13071" max="13312" width="9.140625" style="777"/>
    <col min="13313" max="13313" width="14.5703125" style="777" customWidth="1"/>
    <col min="13314" max="13314" width="10.5703125" style="777" bestFit="1" customWidth="1"/>
    <col min="13315" max="13315" width="9.5703125" style="777" bestFit="1" customWidth="1"/>
    <col min="13316" max="13316" width="10.7109375" style="777" bestFit="1" customWidth="1"/>
    <col min="13317" max="13317" width="8.7109375" style="777" bestFit="1" customWidth="1"/>
    <col min="13318" max="13318" width="6.5703125" style="777" bestFit="1" customWidth="1"/>
    <col min="13319" max="13319" width="10" style="777" bestFit="1" customWidth="1"/>
    <col min="13320" max="13320" width="9" style="777" bestFit="1" customWidth="1"/>
    <col min="13321" max="13321" width="8" style="777" bestFit="1" customWidth="1"/>
    <col min="13322" max="13322" width="9.42578125" style="777" bestFit="1" customWidth="1"/>
    <col min="13323" max="13323" width="9.140625" style="777"/>
    <col min="13324" max="13324" width="10.42578125" style="777" bestFit="1" customWidth="1"/>
    <col min="13325" max="13326" width="10.5703125" style="777" bestFit="1" customWidth="1"/>
    <col min="13327" max="13568" width="9.140625" style="777"/>
    <col min="13569" max="13569" width="14.5703125" style="777" customWidth="1"/>
    <col min="13570" max="13570" width="10.5703125" style="777" bestFit="1" customWidth="1"/>
    <col min="13571" max="13571" width="9.5703125" style="777" bestFit="1" customWidth="1"/>
    <col min="13572" max="13572" width="10.7109375" style="777" bestFit="1" customWidth="1"/>
    <col min="13573" max="13573" width="8.7109375" style="777" bestFit="1" customWidth="1"/>
    <col min="13574" max="13574" width="6.5703125" style="777" bestFit="1" customWidth="1"/>
    <col min="13575" max="13575" width="10" style="777" bestFit="1" customWidth="1"/>
    <col min="13576" max="13576" width="9" style="777" bestFit="1" customWidth="1"/>
    <col min="13577" max="13577" width="8" style="777" bestFit="1" customWidth="1"/>
    <col min="13578" max="13578" width="9.42578125" style="777" bestFit="1" customWidth="1"/>
    <col min="13579" max="13579" width="9.140625" style="777"/>
    <col min="13580" max="13580" width="10.42578125" style="777" bestFit="1" customWidth="1"/>
    <col min="13581" max="13582" width="10.5703125" style="777" bestFit="1" customWidth="1"/>
    <col min="13583" max="13824" width="9.140625" style="777"/>
    <col min="13825" max="13825" width="14.5703125" style="777" customWidth="1"/>
    <col min="13826" max="13826" width="10.5703125" style="777" bestFit="1" customWidth="1"/>
    <col min="13827" max="13827" width="9.5703125" style="777" bestFit="1" customWidth="1"/>
    <col min="13828" max="13828" width="10.7109375" style="777" bestFit="1" customWidth="1"/>
    <col min="13829" max="13829" width="8.7109375" style="777" bestFit="1" customWidth="1"/>
    <col min="13830" max="13830" width="6.5703125" style="777" bestFit="1" customWidth="1"/>
    <col min="13831" max="13831" width="10" style="777" bestFit="1" customWidth="1"/>
    <col min="13832" max="13832" width="9" style="777" bestFit="1" customWidth="1"/>
    <col min="13833" max="13833" width="8" style="777" bestFit="1" customWidth="1"/>
    <col min="13834" max="13834" width="9.42578125" style="777" bestFit="1" customWidth="1"/>
    <col min="13835" max="13835" width="9.140625" style="777"/>
    <col min="13836" max="13836" width="10.42578125" style="777" bestFit="1" customWidth="1"/>
    <col min="13837" max="13838" width="10.5703125" style="777" bestFit="1" customWidth="1"/>
    <col min="13839" max="14080" width="9.140625" style="777"/>
    <col min="14081" max="14081" width="14.5703125" style="777" customWidth="1"/>
    <col min="14082" max="14082" width="10.5703125" style="777" bestFit="1" customWidth="1"/>
    <col min="14083" max="14083" width="9.5703125" style="777" bestFit="1" customWidth="1"/>
    <col min="14084" max="14084" width="10.7109375" style="777" bestFit="1" customWidth="1"/>
    <col min="14085" max="14085" width="8.7109375" style="777" bestFit="1" customWidth="1"/>
    <col min="14086" max="14086" width="6.5703125" style="777" bestFit="1" customWidth="1"/>
    <col min="14087" max="14087" width="10" style="777" bestFit="1" customWidth="1"/>
    <col min="14088" max="14088" width="9" style="777" bestFit="1" customWidth="1"/>
    <col min="14089" max="14089" width="8" style="777" bestFit="1" customWidth="1"/>
    <col min="14090" max="14090" width="9.42578125" style="777" bestFit="1" customWidth="1"/>
    <col min="14091" max="14091" width="9.140625" style="777"/>
    <col min="14092" max="14092" width="10.42578125" style="777" bestFit="1" customWidth="1"/>
    <col min="14093" max="14094" width="10.5703125" style="777" bestFit="1" customWidth="1"/>
    <col min="14095" max="14336" width="9.140625" style="777"/>
    <col min="14337" max="14337" width="14.5703125" style="777" customWidth="1"/>
    <col min="14338" max="14338" width="10.5703125" style="777" bestFit="1" customWidth="1"/>
    <col min="14339" max="14339" width="9.5703125" style="777" bestFit="1" customWidth="1"/>
    <col min="14340" max="14340" width="10.7109375" style="777" bestFit="1" customWidth="1"/>
    <col min="14341" max="14341" width="8.7109375" style="777" bestFit="1" customWidth="1"/>
    <col min="14342" max="14342" width="6.5703125" style="777" bestFit="1" customWidth="1"/>
    <col min="14343" max="14343" width="10" style="777" bestFit="1" customWidth="1"/>
    <col min="14344" max="14344" width="9" style="777" bestFit="1" customWidth="1"/>
    <col min="14345" max="14345" width="8" style="777" bestFit="1" customWidth="1"/>
    <col min="14346" max="14346" width="9.42578125" style="777" bestFit="1" customWidth="1"/>
    <col min="14347" max="14347" width="9.140625" style="777"/>
    <col min="14348" max="14348" width="10.42578125" style="777" bestFit="1" customWidth="1"/>
    <col min="14349" max="14350" width="10.5703125" style="777" bestFit="1" customWidth="1"/>
    <col min="14351" max="14592" width="9.140625" style="777"/>
    <col min="14593" max="14593" width="14.5703125" style="777" customWidth="1"/>
    <col min="14594" max="14594" width="10.5703125" style="777" bestFit="1" customWidth="1"/>
    <col min="14595" max="14595" width="9.5703125" style="777" bestFit="1" customWidth="1"/>
    <col min="14596" max="14596" width="10.7109375" style="777" bestFit="1" customWidth="1"/>
    <col min="14597" max="14597" width="8.7109375" style="777" bestFit="1" customWidth="1"/>
    <col min="14598" max="14598" width="6.5703125" style="777" bestFit="1" customWidth="1"/>
    <col min="14599" max="14599" width="10" style="777" bestFit="1" customWidth="1"/>
    <col min="14600" max="14600" width="9" style="777" bestFit="1" customWidth="1"/>
    <col min="14601" max="14601" width="8" style="777" bestFit="1" customWidth="1"/>
    <col min="14602" max="14602" width="9.42578125" style="777" bestFit="1" customWidth="1"/>
    <col min="14603" max="14603" width="9.140625" style="777"/>
    <col min="14604" max="14604" width="10.42578125" style="777" bestFit="1" customWidth="1"/>
    <col min="14605" max="14606" width="10.5703125" style="777" bestFit="1" customWidth="1"/>
    <col min="14607" max="14848" width="9.140625" style="777"/>
    <col min="14849" max="14849" width="14.5703125" style="777" customWidth="1"/>
    <col min="14850" max="14850" width="10.5703125" style="777" bestFit="1" customWidth="1"/>
    <col min="14851" max="14851" width="9.5703125" style="777" bestFit="1" customWidth="1"/>
    <col min="14852" max="14852" width="10.7109375" style="777" bestFit="1" customWidth="1"/>
    <col min="14853" max="14853" width="8.7109375" style="777" bestFit="1" customWidth="1"/>
    <col min="14854" max="14854" width="6.5703125" style="777" bestFit="1" customWidth="1"/>
    <col min="14855" max="14855" width="10" style="777" bestFit="1" customWidth="1"/>
    <col min="14856" max="14856" width="9" style="777" bestFit="1" customWidth="1"/>
    <col min="14857" max="14857" width="8" style="777" bestFit="1" customWidth="1"/>
    <col min="14858" max="14858" width="9.42578125" style="777" bestFit="1" customWidth="1"/>
    <col min="14859" max="14859" width="9.140625" style="777"/>
    <col min="14860" max="14860" width="10.42578125" style="777" bestFit="1" customWidth="1"/>
    <col min="14861" max="14862" width="10.5703125" style="777" bestFit="1" customWidth="1"/>
    <col min="14863" max="15104" width="9.140625" style="777"/>
    <col min="15105" max="15105" width="14.5703125" style="777" customWidth="1"/>
    <col min="15106" max="15106" width="10.5703125" style="777" bestFit="1" customWidth="1"/>
    <col min="15107" max="15107" width="9.5703125" style="777" bestFit="1" customWidth="1"/>
    <col min="15108" max="15108" width="10.7109375" style="777" bestFit="1" customWidth="1"/>
    <col min="15109" max="15109" width="8.7109375" style="777" bestFit="1" customWidth="1"/>
    <col min="15110" max="15110" width="6.5703125" style="777" bestFit="1" customWidth="1"/>
    <col min="15111" max="15111" width="10" style="777" bestFit="1" customWidth="1"/>
    <col min="15112" max="15112" width="9" style="777" bestFit="1" customWidth="1"/>
    <col min="15113" max="15113" width="8" style="777" bestFit="1" customWidth="1"/>
    <col min="15114" max="15114" width="9.42578125" style="777" bestFit="1" customWidth="1"/>
    <col min="15115" max="15115" width="9.140625" style="777"/>
    <col min="15116" max="15116" width="10.42578125" style="777" bestFit="1" customWidth="1"/>
    <col min="15117" max="15118" width="10.5703125" style="777" bestFit="1" customWidth="1"/>
    <col min="15119" max="15360" width="9.140625" style="777"/>
    <col min="15361" max="15361" width="14.5703125" style="777" customWidth="1"/>
    <col min="15362" max="15362" width="10.5703125" style="777" bestFit="1" customWidth="1"/>
    <col min="15363" max="15363" width="9.5703125" style="777" bestFit="1" customWidth="1"/>
    <col min="15364" max="15364" width="10.7109375" style="777" bestFit="1" customWidth="1"/>
    <col min="15365" max="15365" width="8.7109375" style="777" bestFit="1" customWidth="1"/>
    <col min="15366" max="15366" width="6.5703125" style="777" bestFit="1" customWidth="1"/>
    <col min="15367" max="15367" width="10" style="777" bestFit="1" customWidth="1"/>
    <col min="15368" max="15368" width="9" style="777" bestFit="1" customWidth="1"/>
    <col min="15369" max="15369" width="8" style="777" bestFit="1" customWidth="1"/>
    <col min="15370" max="15370" width="9.42578125" style="777" bestFit="1" customWidth="1"/>
    <col min="15371" max="15371" width="9.140625" style="777"/>
    <col min="15372" max="15372" width="10.42578125" style="777" bestFit="1" customWidth="1"/>
    <col min="15373" max="15374" width="10.5703125" style="777" bestFit="1" customWidth="1"/>
    <col min="15375" max="15616" width="9.140625" style="777"/>
    <col min="15617" max="15617" width="14.5703125" style="777" customWidth="1"/>
    <col min="15618" max="15618" width="10.5703125" style="777" bestFit="1" customWidth="1"/>
    <col min="15619" max="15619" width="9.5703125" style="777" bestFit="1" customWidth="1"/>
    <col min="15620" max="15620" width="10.7109375" style="777" bestFit="1" customWidth="1"/>
    <col min="15621" max="15621" width="8.7109375" style="777" bestFit="1" customWidth="1"/>
    <col min="15622" max="15622" width="6.5703125" style="777" bestFit="1" customWidth="1"/>
    <col min="15623" max="15623" width="10" style="777" bestFit="1" customWidth="1"/>
    <col min="15624" max="15624" width="9" style="777" bestFit="1" customWidth="1"/>
    <col min="15625" max="15625" width="8" style="777" bestFit="1" customWidth="1"/>
    <col min="15626" max="15626" width="9.42578125" style="777" bestFit="1" customWidth="1"/>
    <col min="15627" max="15627" width="9.140625" style="777"/>
    <col min="15628" max="15628" width="10.42578125" style="777" bestFit="1" customWidth="1"/>
    <col min="15629" max="15630" width="10.5703125" style="777" bestFit="1" customWidth="1"/>
    <col min="15631" max="15872" width="9.140625" style="777"/>
    <col min="15873" max="15873" width="14.5703125" style="777" customWidth="1"/>
    <col min="15874" max="15874" width="10.5703125" style="777" bestFit="1" customWidth="1"/>
    <col min="15875" max="15875" width="9.5703125" style="777" bestFit="1" customWidth="1"/>
    <col min="15876" max="15876" width="10.7109375" style="777" bestFit="1" customWidth="1"/>
    <col min="15877" max="15877" width="8.7109375" style="777" bestFit="1" customWidth="1"/>
    <col min="15878" max="15878" width="6.5703125" style="777" bestFit="1" customWidth="1"/>
    <col min="15879" max="15879" width="10" style="777" bestFit="1" customWidth="1"/>
    <col min="15880" max="15880" width="9" style="777" bestFit="1" customWidth="1"/>
    <col min="15881" max="15881" width="8" style="777" bestFit="1" customWidth="1"/>
    <col min="15882" max="15882" width="9.42578125" style="777" bestFit="1" customWidth="1"/>
    <col min="15883" max="15883" width="9.140625" style="777"/>
    <col min="15884" max="15884" width="10.42578125" style="777" bestFit="1" customWidth="1"/>
    <col min="15885" max="15886" width="10.5703125" style="777" bestFit="1" customWidth="1"/>
    <col min="15887" max="16128" width="9.140625" style="777"/>
    <col min="16129" max="16129" width="14.5703125" style="777" customWidth="1"/>
    <col min="16130" max="16130" width="10.5703125" style="777" bestFit="1" customWidth="1"/>
    <col min="16131" max="16131" width="9.5703125" style="777" bestFit="1" customWidth="1"/>
    <col min="16132" max="16132" width="10.7109375" style="777" bestFit="1" customWidth="1"/>
    <col min="16133" max="16133" width="8.7109375" style="777" bestFit="1" customWidth="1"/>
    <col min="16134" max="16134" width="6.5703125" style="777" bestFit="1" customWidth="1"/>
    <col min="16135" max="16135" width="10" style="777" bestFit="1" customWidth="1"/>
    <col min="16136" max="16136" width="9" style="777" bestFit="1" customWidth="1"/>
    <col min="16137" max="16137" width="8" style="777" bestFit="1" customWidth="1"/>
    <col min="16138" max="16138" width="9.42578125" style="777" bestFit="1" customWidth="1"/>
    <col min="16139" max="16139" width="9.140625" style="777"/>
    <col min="16140" max="16140" width="10.42578125" style="777" bestFit="1" customWidth="1"/>
    <col min="16141" max="16142" width="10.5703125" style="777" bestFit="1" customWidth="1"/>
    <col min="16143" max="16384" width="9.140625" style="777"/>
  </cols>
  <sheetData>
    <row r="1" spans="1:18" ht="34.5" customHeight="1" thickBot="1">
      <c r="A1" s="929" t="s">
        <v>312</v>
      </c>
      <c r="B1" s="929"/>
      <c r="C1" s="929"/>
      <c r="D1" s="929"/>
      <c r="E1" s="929"/>
      <c r="F1" s="929"/>
      <c r="G1" s="929"/>
      <c r="H1" s="929"/>
      <c r="I1" s="929"/>
      <c r="J1" s="929"/>
      <c r="K1" s="929"/>
      <c r="L1" s="929"/>
      <c r="M1" s="929"/>
    </row>
    <row r="2" spans="1:18" ht="33.75" customHeight="1" thickBot="1">
      <c r="A2" s="938" t="s">
        <v>136</v>
      </c>
      <c r="B2" s="940" t="s">
        <v>137</v>
      </c>
      <c r="C2" s="941"/>
      <c r="D2" s="942"/>
      <c r="E2" s="940" t="s">
        <v>109</v>
      </c>
      <c r="F2" s="941"/>
      <c r="G2" s="942"/>
      <c r="H2" s="940" t="s">
        <v>110</v>
      </c>
      <c r="I2" s="941"/>
      <c r="J2" s="942"/>
      <c r="K2" s="940" t="s">
        <v>111</v>
      </c>
      <c r="L2" s="941"/>
      <c r="M2" s="942"/>
    </row>
    <row r="3" spans="1:18" ht="36" customHeight="1" thickBot="1">
      <c r="A3" s="939"/>
      <c r="B3" s="55" t="s">
        <v>104</v>
      </c>
      <c r="C3" s="32" t="s">
        <v>106</v>
      </c>
      <c r="D3" s="32" t="s">
        <v>32</v>
      </c>
      <c r="E3" s="32" t="s">
        <v>104</v>
      </c>
      <c r="F3" s="32" t="s">
        <v>106</v>
      </c>
      <c r="G3" s="55" t="s">
        <v>32</v>
      </c>
      <c r="H3" s="55" t="s">
        <v>104</v>
      </c>
      <c r="I3" s="56" t="s">
        <v>106</v>
      </c>
      <c r="J3" s="56" t="s">
        <v>32</v>
      </c>
      <c r="K3" s="57" t="s">
        <v>104</v>
      </c>
      <c r="L3" s="57" t="s">
        <v>106</v>
      </c>
      <c r="M3" s="57" t="s">
        <v>32</v>
      </c>
    </row>
    <row r="4" spans="1:18" ht="21" customHeight="1">
      <c r="A4" s="33">
        <v>1398</v>
      </c>
      <c r="B4" s="161">
        <v>1874781</v>
      </c>
      <c r="C4" s="161">
        <v>204587</v>
      </c>
      <c r="D4" s="161">
        <v>2079368</v>
      </c>
      <c r="E4" s="161">
        <v>134103</v>
      </c>
      <c r="F4" s="161">
        <v>9918</v>
      </c>
      <c r="G4" s="161">
        <v>144021</v>
      </c>
      <c r="H4" s="161">
        <v>891431</v>
      </c>
      <c r="I4" s="161">
        <v>14328</v>
      </c>
      <c r="J4" s="161">
        <v>905759</v>
      </c>
      <c r="K4" s="161">
        <v>124109</v>
      </c>
      <c r="L4" s="161">
        <v>1216766</v>
      </c>
      <c r="M4" s="161">
        <f>K4+L4</f>
        <v>1340875</v>
      </c>
      <c r="N4" s="778"/>
    </row>
    <row r="5" spans="1:18" ht="21" customHeight="1">
      <c r="A5" s="33">
        <v>1399</v>
      </c>
      <c r="B5" s="161">
        <v>1968682</v>
      </c>
      <c r="C5" s="161">
        <v>239620</v>
      </c>
      <c r="D5" s="161">
        <v>2208302</v>
      </c>
      <c r="E5" s="161">
        <v>131651</v>
      </c>
      <c r="F5" s="161">
        <v>9907</v>
      </c>
      <c r="G5" s="161">
        <v>141558</v>
      </c>
      <c r="H5" s="161">
        <v>944236</v>
      </c>
      <c r="I5" s="161">
        <v>15624</v>
      </c>
      <c r="J5" s="161">
        <v>959860</v>
      </c>
      <c r="K5" s="161">
        <v>129517</v>
      </c>
      <c r="L5" s="779">
        <v>1296758</v>
      </c>
      <c r="M5" s="161">
        <f>K5+L5</f>
        <v>1426275</v>
      </c>
      <c r="N5" s="778"/>
      <c r="O5" s="780"/>
      <c r="Q5" s="780"/>
    </row>
    <row r="6" spans="1:18" ht="21" customHeight="1">
      <c r="A6" s="33">
        <v>1400</v>
      </c>
      <c r="B6" s="161">
        <v>2109743</v>
      </c>
      <c r="C6" s="161">
        <v>288332</v>
      </c>
      <c r="D6" s="161">
        <v>2398075</v>
      </c>
      <c r="E6" s="161">
        <v>132141</v>
      </c>
      <c r="F6" s="161">
        <v>10087</v>
      </c>
      <c r="G6" s="161">
        <v>142228</v>
      </c>
      <c r="H6" s="161">
        <v>1030004</v>
      </c>
      <c r="I6" s="161">
        <v>18067</v>
      </c>
      <c r="J6" s="161">
        <v>1048071</v>
      </c>
      <c r="K6" s="161">
        <v>140771</v>
      </c>
      <c r="L6" s="779">
        <v>1395626</v>
      </c>
      <c r="M6" s="161">
        <v>1536397</v>
      </c>
      <c r="N6" s="778"/>
      <c r="O6" s="780"/>
      <c r="Q6" s="780"/>
    </row>
    <row r="7" spans="1:18" ht="21" customHeight="1">
      <c r="A7" s="33">
        <v>1401</v>
      </c>
      <c r="B7" s="161">
        <v>2279729</v>
      </c>
      <c r="C7" s="161">
        <v>343558</v>
      </c>
      <c r="D7" s="161">
        <v>2623287</v>
      </c>
      <c r="E7" s="161">
        <v>135162</v>
      </c>
      <c r="F7" s="161">
        <v>10432</v>
      </c>
      <c r="G7" s="161">
        <v>145594</v>
      </c>
      <c r="H7" s="161">
        <v>1090881</v>
      </c>
      <c r="I7" s="161">
        <v>19778</v>
      </c>
      <c r="J7" s="161">
        <v>1110659</v>
      </c>
      <c r="K7" s="161">
        <v>144223</v>
      </c>
      <c r="L7" s="779">
        <v>1473938</v>
      </c>
      <c r="M7" s="161">
        <v>1618161</v>
      </c>
      <c r="N7" s="778"/>
      <c r="O7" s="154"/>
      <c r="Q7" s="780"/>
    </row>
    <row r="8" spans="1:18" ht="21" customHeight="1" thickBot="1">
      <c r="A8" s="33">
        <v>1402</v>
      </c>
      <c r="B8" s="161">
        <f>SUM(B9:B41)</f>
        <v>2438490</v>
      </c>
      <c r="C8" s="161">
        <f t="shared" ref="C8:M8" si="0">SUM(C9:C41)</f>
        <v>395859</v>
      </c>
      <c r="D8" s="161">
        <f t="shared" si="0"/>
        <v>2834349</v>
      </c>
      <c r="E8" s="161">
        <f t="shared" si="0"/>
        <v>136634</v>
      </c>
      <c r="F8" s="161">
        <f t="shared" si="0"/>
        <v>10673</v>
      </c>
      <c r="G8" s="161">
        <f t="shared" si="0"/>
        <v>147307</v>
      </c>
      <c r="H8" s="161">
        <f t="shared" si="0"/>
        <v>1147882</v>
      </c>
      <c r="I8" s="161">
        <f t="shared" si="0"/>
        <v>21350</v>
      </c>
      <c r="J8" s="161">
        <f t="shared" si="0"/>
        <v>1169232</v>
      </c>
      <c r="K8" s="161">
        <f t="shared" si="0"/>
        <v>144908</v>
      </c>
      <c r="L8" s="779">
        <f t="shared" si="0"/>
        <v>1545080</v>
      </c>
      <c r="M8" s="161">
        <f t="shared" si="0"/>
        <v>1689988</v>
      </c>
      <c r="N8" s="778"/>
      <c r="O8" s="154"/>
      <c r="Q8" s="780"/>
    </row>
    <row r="9" spans="1:18" ht="21" customHeight="1" thickBot="1">
      <c r="A9" s="62" t="s">
        <v>119</v>
      </c>
      <c r="B9" s="168">
        <v>127596</v>
      </c>
      <c r="C9" s="783">
        <v>18621</v>
      </c>
      <c r="D9" s="168">
        <v>146217</v>
      </c>
      <c r="E9" s="783">
        <v>7537</v>
      </c>
      <c r="F9" s="168">
        <v>396</v>
      </c>
      <c r="G9" s="783">
        <f>E9+F9</f>
        <v>7933</v>
      </c>
      <c r="H9" s="168">
        <v>59408</v>
      </c>
      <c r="I9" s="783">
        <v>1008</v>
      </c>
      <c r="J9" s="168">
        <f>H9+I9</f>
        <v>60416</v>
      </c>
      <c r="K9" s="783">
        <v>7042</v>
      </c>
      <c r="L9" s="784">
        <v>76307</v>
      </c>
      <c r="M9" s="783">
        <f>K9+L9</f>
        <v>83349</v>
      </c>
      <c r="N9" s="778"/>
      <c r="O9" s="790">
        <f>D9-'34'!B9</f>
        <v>0</v>
      </c>
      <c r="P9" s="780">
        <f>G9-'34'!F9</f>
        <v>0</v>
      </c>
      <c r="Q9" s="780">
        <f>J9-'34'!G9</f>
        <v>0</v>
      </c>
      <c r="R9" s="780">
        <f>M9-'34'!H9</f>
        <v>0</v>
      </c>
    </row>
    <row r="10" spans="1:18" ht="21" customHeight="1" thickBot="1">
      <c r="A10" s="61" t="s">
        <v>120</v>
      </c>
      <c r="B10" s="168">
        <v>54649</v>
      </c>
      <c r="C10" s="783">
        <v>8537</v>
      </c>
      <c r="D10" s="168">
        <f t="shared" ref="D10:D41" si="1">B10+C10</f>
        <v>63186</v>
      </c>
      <c r="E10" s="783">
        <v>3320</v>
      </c>
      <c r="F10" s="168">
        <v>222</v>
      </c>
      <c r="G10" s="783">
        <f t="shared" ref="G10:G41" si="2">E10+F10</f>
        <v>3542</v>
      </c>
      <c r="H10" s="168">
        <v>27381</v>
      </c>
      <c r="I10" s="783">
        <v>602</v>
      </c>
      <c r="J10" s="168">
        <f t="shared" ref="J10:J41" si="3">H10+I10</f>
        <v>27983</v>
      </c>
      <c r="K10" s="645">
        <v>4256</v>
      </c>
      <c r="L10" s="787">
        <v>36834</v>
      </c>
      <c r="M10" s="783">
        <f t="shared" ref="M10:M41" si="4">K10+L10</f>
        <v>41090</v>
      </c>
      <c r="N10" s="778"/>
      <c r="O10" s="790">
        <f>D10-'34'!B10</f>
        <v>0</v>
      </c>
      <c r="P10" s="780">
        <f>G10-'34'!F10</f>
        <v>0</v>
      </c>
      <c r="Q10" s="780">
        <f>J10-'34'!G10</f>
        <v>0</v>
      </c>
      <c r="R10" s="780">
        <f>M10-'34'!H10</f>
        <v>0</v>
      </c>
    </row>
    <row r="11" spans="1:18" ht="21" customHeight="1" thickBot="1">
      <c r="A11" s="61" t="s">
        <v>43</v>
      </c>
      <c r="B11" s="168">
        <v>29851</v>
      </c>
      <c r="C11" s="783">
        <v>4042</v>
      </c>
      <c r="D11" s="168">
        <f t="shared" si="1"/>
        <v>33893</v>
      </c>
      <c r="E11" s="783">
        <v>2076</v>
      </c>
      <c r="F11" s="168">
        <v>135</v>
      </c>
      <c r="G11" s="783">
        <f t="shared" si="2"/>
        <v>2211</v>
      </c>
      <c r="H11" s="168">
        <v>16486</v>
      </c>
      <c r="I11" s="783">
        <v>212</v>
      </c>
      <c r="J11" s="168">
        <f t="shared" si="3"/>
        <v>16698</v>
      </c>
      <c r="K11" s="645">
        <v>2266</v>
      </c>
      <c r="L11" s="787">
        <v>21625</v>
      </c>
      <c r="M11" s="783">
        <f t="shared" si="4"/>
        <v>23891</v>
      </c>
      <c r="N11" s="778"/>
      <c r="O11" s="790">
        <f>D11-'34'!B11</f>
        <v>0</v>
      </c>
      <c r="P11" s="780">
        <f>G11-'34'!F11</f>
        <v>0</v>
      </c>
      <c r="Q11" s="780">
        <f>J11-'34'!G11</f>
        <v>0</v>
      </c>
      <c r="R11" s="780">
        <f>M11-'34'!H11</f>
        <v>0</v>
      </c>
    </row>
    <row r="12" spans="1:18" ht="21" customHeight="1" thickBot="1">
      <c r="A12" s="61" t="s">
        <v>14</v>
      </c>
      <c r="B12" s="168">
        <v>235492</v>
      </c>
      <c r="C12" s="783">
        <v>31935</v>
      </c>
      <c r="D12" s="168">
        <f t="shared" si="1"/>
        <v>267427</v>
      </c>
      <c r="E12" s="783">
        <v>11042</v>
      </c>
      <c r="F12" s="168">
        <v>597</v>
      </c>
      <c r="G12" s="783">
        <f t="shared" si="2"/>
        <v>11639</v>
      </c>
      <c r="H12" s="168">
        <v>97894</v>
      </c>
      <c r="I12" s="783">
        <v>1462</v>
      </c>
      <c r="J12" s="168">
        <f t="shared" si="3"/>
        <v>99356</v>
      </c>
      <c r="K12" s="645">
        <v>10242</v>
      </c>
      <c r="L12" s="787">
        <v>125462</v>
      </c>
      <c r="M12" s="783">
        <f t="shared" si="4"/>
        <v>135704</v>
      </c>
      <c r="N12" s="778"/>
      <c r="O12" s="790">
        <f>D12-'34'!B12</f>
        <v>0</v>
      </c>
      <c r="P12" s="780">
        <f>G12-'34'!F12</f>
        <v>0</v>
      </c>
      <c r="Q12" s="780">
        <f>J12-'34'!G12</f>
        <v>0</v>
      </c>
      <c r="R12" s="780">
        <f>M12-'34'!H12</f>
        <v>0</v>
      </c>
    </row>
    <row r="13" spans="1:18" ht="21" customHeight="1" thickBot="1">
      <c r="A13" s="61" t="s">
        <v>33</v>
      </c>
      <c r="B13" s="168">
        <v>114062</v>
      </c>
      <c r="C13" s="783">
        <v>15117</v>
      </c>
      <c r="D13" s="168">
        <f t="shared" si="1"/>
        <v>129179</v>
      </c>
      <c r="E13" s="783">
        <v>5251</v>
      </c>
      <c r="F13" s="168">
        <v>449</v>
      </c>
      <c r="G13" s="783">
        <f t="shared" si="2"/>
        <v>5700</v>
      </c>
      <c r="H13" s="168">
        <v>51359</v>
      </c>
      <c r="I13" s="783">
        <v>987</v>
      </c>
      <c r="J13" s="168">
        <f t="shared" si="3"/>
        <v>52346</v>
      </c>
      <c r="K13" s="645">
        <v>4852</v>
      </c>
      <c r="L13" s="787">
        <v>69014</v>
      </c>
      <c r="M13" s="783">
        <f t="shared" si="4"/>
        <v>73866</v>
      </c>
      <c r="N13" s="778"/>
      <c r="O13" s="790">
        <f>D13-'34'!B13</f>
        <v>0</v>
      </c>
      <c r="P13" s="780">
        <f>G13-'34'!F13</f>
        <v>0</v>
      </c>
      <c r="Q13" s="780">
        <f>J13-'34'!G13</f>
        <v>0</v>
      </c>
      <c r="R13" s="780">
        <f>M13-'34'!H13</f>
        <v>0</v>
      </c>
    </row>
    <row r="14" spans="1:18" ht="21" customHeight="1" thickBot="1">
      <c r="A14" s="61" t="s">
        <v>121</v>
      </c>
      <c r="B14" s="168">
        <v>11256</v>
      </c>
      <c r="C14" s="783">
        <v>2726</v>
      </c>
      <c r="D14" s="168">
        <f t="shared" si="1"/>
        <v>13982</v>
      </c>
      <c r="E14" s="783">
        <v>1595</v>
      </c>
      <c r="F14" s="168">
        <v>205</v>
      </c>
      <c r="G14" s="783">
        <f t="shared" si="2"/>
        <v>1800</v>
      </c>
      <c r="H14" s="168">
        <v>5649</v>
      </c>
      <c r="I14" s="783">
        <v>124</v>
      </c>
      <c r="J14" s="168">
        <f t="shared" si="3"/>
        <v>5773</v>
      </c>
      <c r="K14" s="645">
        <v>1106</v>
      </c>
      <c r="L14" s="787">
        <v>8425</v>
      </c>
      <c r="M14" s="783">
        <f t="shared" si="4"/>
        <v>9531</v>
      </c>
      <c r="N14" s="778"/>
      <c r="O14" s="790">
        <f>D14-'34'!B14</f>
        <v>0</v>
      </c>
      <c r="P14" s="780">
        <f>G14-'34'!F14</f>
        <v>0</v>
      </c>
      <c r="Q14" s="780">
        <f>J14-'34'!G14</f>
        <v>0</v>
      </c>
      <c r="R14" s="780">
        <f>M14-'34'!H14</f>
        <v>0</v>
      </c>
    </row>
    <row r="15" spans="1:18" ht="21" customHeight="1" thickBot="1">
      <c r="A15" s="61" t="s">
        <v>16</v>
      </c>
      <c r="B15" s="168">
        <v>22013</v>
      </c>
      <c r="C15" s="783">
        <v>2664</v>
      </c>
      <c r="D15" s="168">
        <f t="shared" si="1"/>
        <v>24677</v>
      </c>
      <c r="E15" s="783">
        <v>2601</v>
      </c>
      <c r="F15" s="168">
        <v>153</v>
      </c>
      <c r="G15" s="783">
        <f t="shared" si="2"/>
        <v>2754</v>
      </c>
      <c r="H15" s="168">
        <v>13458</v>
      </c>
      <c r="I15" s="783">
        <v>160</v>
      </c>
      <c r="J15" s="168">
        <f t="shared" si="3"/>
        <v>13618</v>
      </c>
      <c r="K15" s="645">
        <v>2711</v>
      </c>
      <c r="L15" s="787">
        <v>20091</v>
      </c>
      <c r="M15" s="783">
        <f t="shared" si="4"/>
        <v>22802</v>
      </c>
      <c r="N15" s="778"/>
      <c r="O15" s="790">
        <f>D15-'34'!B15</f>
        <v>0</v>
      </c>
      <c r="P15" s="780">
        <f>G15-'34'!F15</f>
        <v>0</v>
      </c>
      <c r="Q15" s="780">
        <f>J15-'34'!G15</f>
        <v>0</v>
      </c>
      <c r="R15" s="780">
        <f>M15-'34'!H15</f>
        <v>0</v>
      </c>
    </row>
    <row r="16" spans="1:18" ht="21" customHeight="1" thickBot="1">
      <c r="A16" s="61" t="s">
        <v>122</v>
      </c>
      <c r="B16" s="168">
        <v>24634</v>
      </c>
      <c r="C16" s="783">
        <v>7288</v>
      </c>
      <c r="D16" s="168">
        <f t="shared" si="1"/>
        <v>31922</v>
      </c>
      <c r="E16" s="783">
        <v>1936</v>
      </c>
      <c r="F16" s="168">
        <v>149</v>
      </c>
      <c r="G16" s="783">
        <f t="shared" si="2"/>
        <v>2085</v>
      </c>
      <c r="H16" s="168">
        <v>11937</v>
      </c>
      <c r="I16" s="783">
        <v>194</v>
      </c>
      <c r="J16" s="168">
        <f t="shared" si="3"/>
        <v>12131</v>
      </c>
      <c r="K16" s="645">
        <v>2080</v>
      </c>
      <c r="L16" s="787">
        <v>16018</v>
      </c>
      <c r="M16" s="783">
        <f t="shared" si="4"/>
        <v>18098</v>
      </c>
      <c r="N16" s="778"/>
      <c r="O16" s="790">
        <f>D16-'34'!B16</f>
        <v>0</v>
      </c>
      <c r="P16" s="780">
        <f>G16-'34'!F16</f>
        <v>0</v>
      </c>
      <c r="Q16" s="780">
        <f>J16-'34'!G16</f>
        <v>0</v>
      </c>
      <c r="R16" s="780">
        <f>M16-'34'!H16</f>
        <v>0</v>
      </c>
    </row>
    <row r="17" spans="1:18" ht="21" customHeight="1" thickBot="1">
      <c r="A17" s="61" t="s">
        <v>31</v>
      </c>
      <c r="B17" s="168">
        <v>17008</v>
      </c>
      <c r="C17" s="783">
        <v>2721</v>
      </c>
      <c r="D17" s="168">
        <f t="shared" si="1"/>
        <v>19729</v>
      </c>
      <c r="E17" s="783">
        <v>816</v>
      </c>
      <c r="F17" s="168">
        <v>63</v>
      </c>
      <c r="G17" s="783">
        <f t="shared" si="2"/>
        <v>879</v>
      </c>
      <c r="H17" s="168">
        <v>6436</v>
      </c>
      <c r="I17" s="783">
        <v>127</v>
      </c>
      <c r="J17" s="168">
        <f t="shared" si="3"/>
        <v>6563</v>
      </c>
      <c r="K17" s="645">
        <v>1342</v>
      </c>
      <c r="L17" s="787">
        <v>8719</v>
      </c>
      <c r="M17" s="783">
        <f t="shared" si="4"/>
        <v>10061</v>
      </c>
      <c r="N17" s="778"/>
      <c r="O17" s="790">
        <f>D17-'34'!B17</f>
        <v>0</v>
      </c>
      <c r="P17" s="780">
        <f>G17-'34'!F17</f>
        <v>0</v>
      </c>
      <c r="Q17" s="780">
        <f>J17-'34'!G17</f>
        <v>0</v>
      </c>
      <c r="R17" s="780">
        <f>M17-'34'!H17</f>
        <v>0</v>
      </c>
    </row>
    <row r="18" spans="1:18" ht="21" customHeight="1" thickBot="1">
      <c r="A18" s="61" t="s">
        <v>30</v>
      </c>
      <c r="B18" s="168">
        <v>146443</v>
      </c>
      <c r="C18" s="783">
        <v>22490</v>
      </c>
      <c r="D18" s="168">
        <f t="shared" si="1"/>
        <v>168933</v>
      </c>
      <c r="E18" s="783">
        <v>8109</v>
      </c>
      <c r="F18" s="168">
        <v>739</v>
      </c>
      <c r="G18" s="783">
        <f t="shared" si="2"/>
        <v>8848</v>
      </c>
      <c r="H18" s="168">
        <v>70865</v>
      </c>
      <c r="I18" s="783">
        <v>1635</v>
      </c>
      <c r="J18" s="168">
        <f t="shared" si="3"/>
        <v>72500</v>
      </c>
      <c r="K18" s="645">
        <v>10109</v>
      </c>
      <c r="L18" s="787">
        <v>96221</v>
      </c>
      <c r="M18" s="783">
        <f t="shared" si="4"/>
        <v>106330</v>
      </c>
      <c r="N18" s="778"/>
      <c r="O18" s="790">
        <f>D18-'34'!B18</f>
        <v>0</v>
      </c>
      <c r="P18" s="780">
        <f>G18-'34'!F18</f>
        <v>0</v>
      </c>
      <c r="Q18" s="780">
        <f>J18-'34'!G18</f>
        <v>0</v>
      </c>
      <c r="R18" s="780">
        <f>M18-'34'!H18</f>
        <v>0</v>
      </c>
    </row>
    <row r="19" spans="1:18" ht="21" customHeight="1" thickBot="1">
      <c r="A19" s="61" t="s">
        <v>29</v>
      </c>
      <c r="B19" s="168">
        <v>14824</v>
      </c>
      <c r="C19" s="783">
        <v>2685</v>
      </c>
      <c r="D19" s="168">
        <f t="shared" si="1"/>
        <v>17509</v>
      </c>
      <c r="E19" s="783">
        <v>1147</v>
      </c>
      <c r="F19" s="168">
        <v>108</v>
      </c>
      <c r="G19" s="783">
        <f t="shared" si="2"/>
        <v>1255</v>
      </c>
      <c r="H19" s="168">
        <v>7089</v>
      </c>
      <c r="I19" s="783">
        <v>171</v>
      </c>
      <c r="J19" s="168">
        <f t="shared" si="3"/>
        <v>7260</v>
      </c>
      <c r="K19" s="645">
        <v>1339</v>
      </c>
      <c r="L19" s="787">
        <v>9899</v>
      </c>
      <c r="M19" s="783">
        <f t="shared" si="4"/>
        <v>11238</v>
      </c>
      <c r="N19" s="778"/>
      <c r="O19" s="790">
        <f>D19-'34'!B19</f>
        <v>0</v>
      </c>
      <c r="P19" s="780">
        <f>G19-'34'!F19</f>
        <v>0</v>
      </c>
      <c r="Q19" s="780">
        <f>J19-'34'!G19</f>
        <v>0</v>
      </c>
      <c r="R19" s="780">
        <f>M19-'34'!H19</f>
        <v>0</v>
      </c>
    </row>
    <row r="20" spans="1:18" ht="21" customHeight="1" thickBot="1">
      <c r="A20" s="61" t="s">
        <v>17</v>
      </c>
      <c r="B20" s="168">
        <v>132771</v>
      </c>
      <c r="C20" s="783">
        <v>8945</v>
      </c>
      <c r="D20" s="168">
        <f t="shared" si="1"/>
        <v>141716</v>
      </c>
      <c r="E20" s="783">
        <v>12147</v>
      </c>
      <c r="F20" s="168">
        <v>578</v>
      </c>
      <c r="G20" s="783">
        <f t="shared" si="2"/>
        <v>12725</v>
      </c>
      <c r="H20" s="168">
        <v>89851</v>
      </c>
      <c r="I20" s="783">
        <v>628</v>
      </c>
      <c r="J20" s="168">
        <f t="shared" si="3"/>
        <v>90479</v>
      </c>
      <c r="K20" s="645">
        <v>13908</v>
      </c>
      <c r="L20" s="787">
        <v>130851</v>
      </c>
      <c r="M20" s="783">
        <f t="shared" si="4"/>
        <v>144759</v>
      </c>
      <c r="N20" s="778"/>
      <c r="O20" s="790">
        <f>D20-'34'!B20</f>
        <v>0</v>
      </c>
      <c r="P20" s="780">
        <f>G20-'34'!F20</f>
        <v>0</v>
      </c>
      <c r="Q20" s="780">
        <f>J20-'34'!G20</f>
        <v>0</v>
      </c>
      <c r="R20" s="780">
        <f>M20-'34'!H20</f>
        <v>0</v>
      </c>
    </row>
    <row r="21" spans="1:18" ht="21" customHeight="1" thickBot="1">
      <c r="A21" s="61" t="s">
        <v>18</v>
      </c>
      <c r="B21" s="168">
        <v>32362</v>
      </c>
      <c r="C21" s="783">
        <v>4375</v>
      </c>
      <c r="D21" s="168">
        <f t="shared" si="1"/>
        <v>36737</v>
      </c>
      <c r="E21" s="783">
        <v>2817</v>
      </c>
      <c r="F21" s="168">
        <v>218</v>
      </c>
      <c r="G21" s="783">
        <f t="shared" si="2"/>
        <v>3035</v>
      </c>
      <c r="H21" s="168">
        <v>13466</v>
      </c>
      <c r="I21" s="783">
        <v>201</v>
      </c>
      <c r="J21" s="168">
        <f t="shared" si="3"/>
        <v>13667</v>
      </c>
      <c r="K21" s="645">
        <v>1787</v>
      </c>
      <c r="L21" s="787">
        <v>17514</v>
      </c>
      <c r="M21" s="783">
        <f t="shared" si="4"/>
        <v>19301</v>
      </c>
      <c r="N21" s="778"/>
      <c r="O21" s="790">
        <f>D21-'34'!B21</f>
        <v>0</v>
      </c>
      <c r="P21" s="780">
        <f>G21-'34'!F21</f>
        <v>0</v>
      </c>
      <c r="Q21" s="780">
        <f>J21-'34'!G21</f>
        <v>0</v>
      </c>
      <c r="R21" s="780">
        <f>M21-'34'!H21</f>
        <v>0</v>
      </c>
    </row>
    <row r="22" spans="1:18" ht="21" customHeight="1" thickBot="1">
      <c r="A22" s="61" t="s">
        <v>19</v>
      </c>
      <c r="B22" s="168">
        <v>30272</v>
      </c>
      <c r="C22" s="783">
        <v>3843</v>
      </c>
      <c r="D22" s="168">
        <f t="shared" si="1"/>
        <v>34115</v>
      </c>
      <c r="E22" s="783">
        <v>1764</v>
      </c>
      <c r="F22" s="168">
        <v>137</v>
      </c>
      <c r="G22" s="783">
        <f t="shared" si="2"/>
        <v>1901</v>
      </c>
      <c r="H22" s="168">
        <v>13706</v>
      </c>
      <c r="I22" s="783">
        <v>225</v>
      </c>
      <c r="J22" s="168">
        <f t="shared" si="3"/>
        <v>13931</v>
      </c>
      <c r="K22" s="645">
        <v>1447</v>
      </c>
      <c r="L22" s="787">
        <v>17400</v>
      </c>
      <c r="M22" s="783">
        <f t="shared" si="4"/>
        <v>18847</v>
      </c>
      <c r="N22" s="778"/>
      <c r="O22" s="790">
        <f>D22-'34'!B22</f>
        <v>0</v>
      </c>
      <c r="P22" s="780">
        <f>G22-'34'!F22</f>
        <v>0</v>
      </c>
      <c r="Q22" s="780">
        <f>J22-'34'!G22</f>
        <v>0</v>
      </c>
      <c r="R22" s="780">
        <f>M22-'34'!H22</f>
        <v>0</v>
      </c>
    </row>
    <row r="23" spans="1:18" ht="21" customHeight="1" thickBot="1">
      <c r="A23" s="61" t="s">
        <v>123</v>
      </c>
      <c r="B23" s="168">
        <v>21726</v>
      </c>
      <c r="C23" s="783">
        <v>3811</v>
      </c>
      <c r="D23" s="168">
        <f t="shared" si="1"/>
        <v>25537</v>
      </c>
      <c r="E23" s="783">
        <v>1518</v>
      </c>
      <c r="F23" s="168">
        <v>111</v>
      </c>
      <c r="G23" s="783">
        <f t="shared" si="2"/>
        <v>1629</v>
      </c>
      <c r="H23" s="168">
        <v>12970</v>
      </c>
      <c r="I23" s="783">
        <v>304</v>
      </c>
      <c r="J23" s="168">
        <f t="shared" si="3"/>
        <v>13274</v>
      </c>
      <c r="K23" s="645">
        <v>5742</v>
      </c>
      <c r="L23" s="787">
        <v>22336</v>
      </c>
      <c r="M23" s="783">
        <f t="shared" si="4"/>
        <v>28078</v>
      </c>
      <c r="N23" s="778"/>
      <c r="O23" s="790">
        <f>D23-'34'!B23</f>
        <v>0</v>
      </c>
      <c r="P23" s="780">
        <f>G23-'34'!F23</f>
        <v>0</v>
      </c>
      <c r="Q23" s="780">
        <f>J23-'34'!G23</f>
        <v>0</v>
      </c>
      <c r="R23" s="780">
        <f>M23-'34'!H23</f>
        <v>0</v>
      </c>
    </row>
    <row r="24" spans="1:18" ht="21" customHeight="1" thickBot="1">
      <c r="A24" s="61" t="s">
        <v>124</v>
      </c>
      <c r="B24" s="168">
        <v>214404</v>
      </c>
      <c r="C24" s="783">
        <v>45300</v>
      </c>
      <c r="D24" s="168">
        <f t="shared" si="1"/>
        <v>259704</v>
      </c>
      <c r="E24" s="783">
        <v>7059</v>
      </c>
      <c r="F24" s="168">
        <v>872</v>
      </c>
      <c r="G24" s="783">
        <f t="shared" si="2"/>
        <v>7931</v>
      </c>
      <c r="H24" s="168">
        <v>101363</v>
      </c>
      <c r="I24" s="783">
        <v>2115</v>
      </c>
      <c r="J24" s="168">
        <f t="shared" si="3"/>
        <v>103478</v>
      </c>
      <c r="K24" s="645">
        <v>7319</v>
      </c>
      <c r="L24" s="787">
        <v>131784</v>
      </c>
      <c r="M24" s="783">
        <f t="shared" si="4"/>
        <v>139103</v>
      </c>
      <c r="N24" s="778"/>
      <c r="O24" s="790">
        <f>D24-'34'!B24</f>
        <v>0</v>
      </c>
      <c r="P24" s="780">
        <f>G24-'34'!F24</f>
        <v>0</v>
      </c>
      <c r="Q24" s="780">
        <f>J24-'34'!G24</f>
        <v>0</v>
      </c>
      <c r="R24" s="780">
        <f>M24-'34'!H24</f>
        <v>0</v>
      </c>
    </row>
    <row r="25" spans="1:18" ht="21" customHeight="1" thickBot="1">
      <c r="A25" s="61" t="s">
        <v>125</v>
      </c>
      <c r="B25" s="168">
        <v>130984</v>
      </c>
      <c r="C25" s="783">
        <v>11751</v>
      </c>
      <c r="D25" s="168">
        <f t="shared" si="1"/>
        <v>142735</v>
      </c>
      <c r="E25" s="783">
        <v>6849</v>
      </c>
      <c r="F25" s="168">
        <v>373</v>
      </c>
      <c r="G25" s="783">
        <f t="shared" si="2"/>
        <v>7222</v>
      </c>
      <c r="H25" s="168">
        <v>62884</v>
      </c>
      <c r="I25" s="783">
        <v>1109</v>
      </c>
      <c r="J25" s="168">
        <f t="shared" si="3"/>
        <v>63993</v>
      </c>
      <c r="K25" s="645">
        <v>7278</v>
      </c>
      <c r="L25" s="787">
        <v>83386</v>
      </c>
      <c r="M25" s="783">
        <f t="shared" si="4"/>
        <v>90664</v>
      </c>
      <c r="N25" s="778"/>
      <c r="O25" s="790">
        <f>D25-'34'!B25</f>
        <v>0</v>
      </c>
      <c r="P25" s="780">
        <f>G25-'34'!F25</f>
        <v>0</v>
      </c>
      <c r="Q25" s="780">
        <f>J25-'34'!G25</f>
        <v>0</v>
      </c>
      <c r="R25" s="780">
        <f>M25-'34'!H25</f>
        <v>0</v>
      </c>
    </row>
    <row r="26" spans="1:18" ht="21" customHeight="1" thickBot="1">
      <c r="A26" s="61" t="s">
        <v>126</v>
      </c>
      <c r="B26" s="168">
        <v>205773</v>
      </c>
      <c r="C26" s="783">
        <v>46481</v>
      </c>
      <c r="D26" s="168">
        <f t="shared" si="1"/>
        <v>252254</v>
      </c>
      <c r="E26" s="783">
        <v>6469</v>
      </c>
      <c r="F26" s="168">
        <v>904</v>
      </c>
      <c r="G26" s="783">
        <f t="shared" si="2"/>
        <v>7373</v>
      </c>
      <c r="H26" s="168">
        <v>91453</v>
      </c>
      <c r="I26" s="783">
        <v>1978</v>
      </c>
      <c r="J26" s="168">
        <f t="shared" si="3"/>
        <v>93431</v>
      </c>
      <c r="K26" s="645">
        <v>6633</v>
      </c>
      <c r="L26" s="787">
        <v>119089</v>
      </c>
      <c r="M26" s="783">
        <f t="shared" si="4"/>
        <v>125722</v>
      </c>
      <c r="N26" s="778"/>
      <c r="O26" s="790">
        <f>D26-'34'!B26</f>
        <v>0</v>
      </c>
      <c r="P26" s="780">
        <f>G26-'34'!F26</f>
        <v>0</v>
      </c>
      <c r="Q26" s="780">
        <f>J26-'34'!G26</f>
        <v>0</v>
      </c>
      <c r="R26" s="780">
        <f>M26-'34'!H26</f>
        <v>0</v>
      </c>
    </row>
    <row r="27" spans="1:18" ht="21" customHeight="1" thickBot="1">
      <c r="A27" s="61" t="s">
        <v>20</v>
      </c>
      <c r="B27" s="168">
        <v>129249</v>
      </c>
      <c r="C27" s="783">
        <v>26860</v>
      </c>
      <c r="D27" s="168">
        <f t="shared" si="1"/>
        <v>156109</v>
      </c>
      <c r="E27" s="783">
        <v>7006</v>
      </c>
      <c r="F27" s="168">
        <v>630</v>
      </c>
      <c r="G27" s="783">
        <f t="shared" si="2"/>
        <v>7636</v>
      </c>
      <c r="H27" s="168">
        <v>60320</v>
      </c>
      <c r="I27" s="783">
        <v>1119</v>
      </c>
      <c r="J27" s="168">
        <f t="shared" si="3"/>
        <v>61439</v>
      </c>
      <c r="K27" s="645">
        <v>8312</v>
      </c>
      <c r="L27" s="787">
        <v>84061</v>
      </c>
      <c r="M27" s="783">
        <f t="shared" si="4"/>
        <v>92373</v>
      </c>
      <c r="N27" s="778"/>
      <c r="O27" s="790">
        <f>D27-'34'!B27</f>
        <v>0</v>
      </c>
      <c r="P27" s="780">
        <f>G27-'34'!F27</f>
        <v>0</v>
      </c>
      <c r="Q27" s="780">
        <f>J27-'34'!G27</f>
        <v>0</v>
      </c>
      <c r="R27" s="780">
        <f>M27-'34'!H27</f>
        <v>0</v>
      </c>
    </row>
    <row r="28" spans="1:18" ht="21" customHeight="1" thickBot="1">
      <c r="A28" s="61" t="s">
        <v>127</v>
      </c>
      <c r="B28" s="168">
        <v>61237</v>
      </c>
      <c r="C28" s="783">
        <v>4920</v>
      </c>
      <c r="D28" s="168">
        <f t="shared" si="1"/>
        <v>66157</v>
      </c>
      <c r="E28" s="783">
        <v>3077</v>
      </c>
      <c r="F28" s="168">
        <v>147</v>
      </c>
      <c r="G28" s="783">
        <f t="shared" si="2"/>
        <v>3224</v>
      </c>
      <c r="H28" s="168">
        <v>23274</v>
      </c>
      <c r="I28" s="783">
        <v>287</v>
      </c>
      <c r="J28" s="168">
        <f t="shared" si="3"/>
        <v>23561</v>
      </c>
      <c r="K28" s="645">
        <v>2600</v>
      </c>
      <c r="L28" s="787">
        <v>30501</v>
      </c>
      <c r="M28" s="783">
        <f t="shared" si="4"/>
        <v>33101</v>
      </c>
      <c r="N28" s="778"/>
      <c r="O28" s="790">
        <f>D28-'34'!B28</f>
        <v>0</v>
      </c>
      <c r="P28" s="780">
        <f>G28-'34'!F28</f>
        <v>0</v>
      </c>
      <c r="Q28" s="780">
        <f>J28-'34'!G28</f>
        <v>0</v>
      </c>
      <c r="R28" s="780">
        <f>M28-'34'!H28</f>
        <v>0</v>
      </c>
    </row>
    <row r="29" spans="1:18" ht="21" customHeight="1" thickBot="1">
      <c r="A29" s="61" t="s">
        <v>22</v>
      </c>
      <c r="B29" s="168">
        <v>33530</v>
      </c>
      <c r="C29" s="783">
        <v>4905</v>
      </c>
      <c r="D29" s="168">
        <f t="shared" si="1"/>
        <v>38435</v>
      </c>
      <c r="E29" s="783">
        <v>2212</v>
      </c>
      <c r="F29" s="168">
        <v>133</v>
      </c>
      <c r="G29" s="783">
        <f t="shared" si="2"/>
        <v>2345</v>
      </c>
      <c r="H29" s="168">
        <v>15818</v>
      </c>
      <c r="I29" s="783">
        <v>219</v>
      </c>
      <c r="J29" s="168">
        <f t="shared" si="3"/>
        <v>16037</v>
      </c>
      <c r="K29" s="645">
        <v>2338</v>
      </c>
      <c r="L29" s="787">
        <v>21470</v>
      </c>
      <c r="M29" s="783">
        <f t="shared" si="4"/>
        <v>23808</v>
      </c>
      <c r="N29" s="778"/>
      <c r="O29" s="790">
        <f>D29-'34'!B29</f>
        <v>0</v>
      </c>
      <c r="P29" s="780">
        <f>G29-'34'!F29</f>
        <v>0</v>
      </c>
      <c r="Q29" s="780">
        <f>J29-'34'!G29</f>
        <v>0</v>
      </c>
      <c r="R29" s="780">
        <f>M29-'34'!H29</f>
        <v>0</v>
      </c>
    </row>
    <row r="30" spans="1:18" ht="21" customHeight="1" thickBot="1">
      <c r="A30" s="61" t="s">
        <v>128</v>
      </c>
      <c r="B30" s="168">
        <v>30898</v>
      </c>
      <c r="C30" s="783">
        <v>8163</v>
      </c>
      <c r="D30" s="168">
        <f t="shared" si="1"/>
        <v>39061</v>
      </c>
      <c r="E30" s="783">
        <v>2529</v>
      </c>
      <c r="F30" s="168">
        <v>223</v>
      </c>
      <c r="G30" s="783">
        <f t="shared" si="2"/>
        <v>2752</v>
      </c>
      <c r="H30" s="168">
        <v>15154</v>
      </c>
      <c r="I30" s="783">
        <v>344</v>
      </c>
      <c r="J30" s="168">
        <f t="shared" si="3"/>
        <v>15498</v>
      </c>
      <c r="K30" s="645">
        <v>2356</v>
      </c>
      <c r="L30" s="787">
        <v>20455</v>
      </c>
      <c r="M30" s="783">
        <f t="shared" si="4"/>
        <v>22811</v>
      </c>
      <c r="N30" s="778"/>
      <c r="O30" s="790">
        <f>D30-'34'!B30</f>
        <v>0</v>
      </c>
      <c r="P30" s="780">
        <f>G30-'34'!F30</f>
        <v>0</v>
      </c>
      <c r="Q30" s="780">
        <f>J30-'34'!G30</f>
        <v>0</v>
      </c>
      <c r="R30" s="780">
        <f>M30-'34'!H30</f>
        <v>0</v>
      </c>
    </row>
    <row r="31" spans="1:18" ht="21" customHeight="1" thickBot="1">
      <c r="A31" s="61" t="s">
        <v>129</v>
      </c>
      <c r="B31" s="168">
        <v>67184</v>
      </c>
      <c r="C31" s="783">
        <v>14849</v>
      </c>
      <c r="D31" s="168">
        <f t="shared" si="1"/>
        <v>82033</v>
      </c>
      <c r="E31" s="783">
        <v>3453</v>
      </c>
      <c r="F31" s="168">
        <v>391</v>
      </c>
      <c r="G31" s="783">
        <f t="shared" si="2"/>
        <v>3844</v>
      </c>
      <c r="H31" s="168">
        <v>35731</v>
      </c>
      <c r="I31" s="783">
        <v>893</v>
      </c>
      <c r="J31" s="168">
        <f t="shared" si="3"/>
        <v>36624</v>
      </c>
      <c r="K31" s="645">
        <v>5372</v>
      </c>
      <c r="L31" s="787">
        <v>48678</v>
      </c>
      <c r="M31" s="783">
        <f t="shared" si="4"/>
        <v>54050</v>
      </c>
      <c r="N31" s="778"/>
      <c r="O31" s="790">
        <f>D31-'34'!B31</f>
        <v>0</v>
      </c>
      <c r="P31" s="780">
        <f>G31-'34'!F31</f>
        <v>0</v>
      </c>
      <c r="Q31" s="780">
        <f>J31-'34'!G31</f>
        <v>0</v>
      </c>
      <c r="R31" s="780">
        <f>M31-'34'!H31</f>
        <v>0</v>
      </c>
    </row>
    <row r="32" spans="1:18" ht="21" customHeight="1" thickBot="1">
      <c r="A32" s="61" t="s">
        <v>130</v>
      </c>
      <c r="B32" s="168">
        <v>41326</v>
      </c>
      <c r="C32" s="783">
        <v>7952</v>
      </c>
      <c r="D32" s="168">
        <f t="shared" si="1"/>
        <v>49278</v>
      </c>
      <c r="E32" s="783">
        <v>2533</v>
      </c>
      <c r="F32" s="168">
        <v>168</v>
      </c>
      <c r="G32" s="783">
        <f t="shared" si="2"/>
        <v>2701</v>
      </c>
      <c r="H32" s="168">
        <v>22896</v>
      </c>
      <c r="I32" s="783">
        <v>405</v>
      </c>
      <c r="J32" s="168">
        <f t="shared" si="3"/>
        <v>23301</v>
      </c>
      <c r="K32" s="645">
        <v>3277</v>
      </c>
      <c r="L32" s="787">
        <v>32208</v>
      </c>
      <c r="M32" s="783">
        <f t="shared" si="4"/>
        <v>35485</v>
      </c>
      <c r="N32" s="778"/>
      <c r="O32" s="790">
        <f>D32-'34'!B32</f>
        <v>0</v>
      </c>
      <c r="P32" s="780">
        <f>G32-'34'!F32</f>
        <v>0</v>
      </c>
      <c r="Q32" s="780">
        <f>J32-'34'!G32</f>
        <v>0</v>
      </c>
      <c r="R32" s="780">
        <f>M32-'34'!H32</f>
        <v>0</v>
      </c>
    </row>
    <row r="33" spans="1:18" ht="21" customHeight="1" thickBot="1">
      <c r="A33" s="63" t="s">
        <v>56</v>
      </c>
      <c r="B33" s="168">
        <v>10499</v>
      </c>
      <c r="C33" s="783">
        <v>1345</v>
      </c>
      <c r="D33" s="168">
        <f t="shared" si="1"/>
        <v>11844</v>
      </c>
      <c r="E33" s="783">
        <v>990</v>
      </c>
      <c r="F33" s="168">
        <v>63</v>
      </c>
      <c r="G33" s="783">
        <f t="shared" si="2"/>
        <v>1053</v>
      </c>
      <c r="H33" s="168">
        <v>6446</v>
      </c>
      <c r="I33" s="783">
        <v>84</v>
      </c>
      <c r="J33" s="168">
        <f t="shared" si="3"/>
        <v>6530</v>
      </c>
      <c r="K33" s="645">
        <v>1335</v>
      </c>
      <c r="L33" s="787">
        <v>9888</v>
      </c>
      <c r="M33" s="783">
        <f t="shared" si="4"/>
        <v>11223</v>
      </c>
      <c r="N33" s="778"/>
      <c r="O33" s="790">
        <f>D33-'34'!B33</f>
        <v>0</v>
      </c>
      <c r="P33" s="780">
        <f>G33-'34'!F33</f>
        <v>0</v>
      </c>
      <c r="Q33" s="780">
        <f>J33-'34'!G33</f>
        <v>0</v>
      </c>
      <c r="R33" s="780">
        <f>M33-'34'!H33</f>
        <v>0</v>
      </c>
    </row>
    <row r="34" spans="1:18" ht="21" customHeight="1" thickBot="1">
      <c r="A34" s="61" t="s">
        <v>131</v>
      </c>
      <c r="B34" s="168">
        <v>35160</v>
      </c>
      <c r="C34" s="783">
        <v>6726</v>
      </c>
      <c r="D34" s="168">
        <f t="shared" si="1"/>
        <v>41886</v>
      </c>
      <c r="E34" s="783">
        <v>2937</v>
      </c>
      <c r="F34" s="168">
        <v>244</v>
      </c>
      <c r="G34" s="783">
        <f t="shared" si="2"/>
        <v>3181</v>
      </c>
      <c r="H34" s="168">
        <v>18897</v>
      </c>
      <c r="I34" s="783">
        <v>483</v>
      </c>
      <c r="J34" s="168">
        <f t="shared" si="3"/>
        <v>19380</v>
      </c>
      <c r="K34" s="645">
        <v>3102</v>
      </c>
      <c r="L34" s="787">
        <v>26008</v>
      </c>
      <c r="M34" s="783">
        <f t="shared" si="4"/>
        <v>29110</v>
      </c>
      <c r="N34" s="778"/>
      <c r="O34" s="790">
        <f>D34-'34'!B34</f>
        <v>0</v>
      </c>
      <c r="P34" s="780">
        <f>G34-'34'!F34</f>
        <v>0</v>
      </c>
      <c r="Q34" s="780">
        <f>J34-'34'!G34</f>
        <v>0</v>
      </c>
      <c r="R34" s="780">
        <f>M34-'34'!H34</f>
        <v>0</v>
      </c>
    </row>
    <row r="35" spans="1:18" ht="21" customHeight="1" thickBot="1">
      <c r="A35" s="61" t="s">
        <v>132</v>
      </c>
      <c r="B35" s="168">
        <v>99921</v>
      </c>
      <c r="C35" s="783">
        <v>21420</v>
      </c>
      <c r="D35" s="168">
        <f t="shared" si="1"/>
        <v>121341</v>
      </c>
      <c r="E35" s="783">
        <v>6615</v>
      </c>
      <c r="F35" s="168">
        <v>581</v>
      </c>
      <c r="G35" s="783">
        <f t="shared" si="2"/>
        <v>7196</v>
      </c>
      <c r="H35" s="168">
        <v>43704</v>
      </c>
      <c r="I35" s="783">
        <v>1352</v>
      </c>
      <c r="J35" s="168">
        <f t="shared" si="3"/>
        <v>45056</v>
      </c>
      <c r="K35" s="645">
        <v>3938</v>
      </c>
      <c r="L35" s="787">
        <v>56931</v>
      </c>
      <c r="M35" s="783">
        <f t="shared" si="4"/>
        <v>60869</v>
      </c>
      <c r="N35" s="778"/>
      <c r="O35" s="790">
        <f>D35-'34'!B35</f>
        <v>0</v>
      </c>
      <c r="P35" s="780">
        <f>G35-'34'!F35</f>
        <v>0</v>
      </c>
      <c r="Q35" s="780">
        <f>J35-'34'!G35</f>
        <v>0</v>
      </c>
      <c r="R35" s="780">
        <f>M35-'34'!H35</f>
        <v>0</v>
      </c>
    </row>
    <row r="36" spans="1:18" ht="21" customHeight="1" thickBot="1">
      <c r="A36" s="61" t="s">
        <v>24</v>
      </c>
      <c r="B36" s="168">
        <v>44509</v>
      </c>
      <c r="C36" s="783">
        <v>6982</v>
      </c>
      <c r="D36" s="168">
        <f t="shared" si="1"/>
        <v>51491</v>
      </c>
      <c r="E36" s="783">
        <v>2335</v>
      </c>
      <c r="F36" s="168">
        <v>143</v>
      </c>
      <c r="G36" s="783">
        <f t="shared" si="2"/>
        <v>2478</v>
      </c>
      <c r="H36" s="168">
        <v>22606</v>
      </c>
      <c r="I36" s="783">
        <v>293</v>
      </c>
      <c r="J36" s="168">
        <f t="shared" si="3"/>
        <v>22899</v>
      </c>
      <c r="K36" s="645">
        <v>3655</v>
      </c>
      <c r="L36" s="787">
        <v>31866</v>
      </c>
      <c r="M36" s="783">
        <f t="shared" si="4"/>
        <v>35521</v>
      </c>
      <c r="N36" s="778"/>
      <c r="O36" s="790">
        <f>D36-'34'!B36</f>
        <v>0</v>
      </c>
      <c r="P36" s="780">
        <f>G36-'34'!F36</f>
        <v>0</v>
      </c>
      <c r="Q36" s="780">
        <f>J36-'34'!G36</f>
        <v>0</v>
      </c>
      <c r="R36" s="780">
        <f>M36-'34'!H36</f>
        <v>0</v>
      </c>
    </row>
    <row r="37" spans="1:18" ht="21" customHeight="1" thickBot="1">
      <c r="A37" s="61" t="s">
        <v>25</v>
      </c>
      <c r="B37" s="168">
        <v>120932</v>
      </c>
      <c r="C37" s="783">
        <v>19686</v>
      </c>
      <c r="D37" s="168">
        <f t="shared" si="1"/>
        <v>140618</v>
      </c>
      <c r="E37" s="783">
        <v>7824</v>
      </c>
      <c r="F37" s="168">
        <v>722</v>
      </c>
      <c r="G37" s="783">
        <f t="shared" si="2"/>
        <v>8546</v>
      </c>
      <c r="H37" s="168">
        <v>50702</v>
      </c>
      <c r="I37" s="783">
        <v>1368</v>
      </c>
      <c r="J37" s="168">
        <f t="shared" si="3"/>
        <v>52070</v>
      </c>
      <c r="K37" s="645">
        <v>5335</v>
      </c>
      <c r="L37" s="787">
        <v>66477</v>
      </c>
      <c r="M37" s="783">
        <f t="shared" si="4"/>
        <v>71812</v>
      </c>
      <c r="N37" s="778"/>
      <c r="O37" s="790">
        <f>D37-'34'!B37</f>
        <v>0</v>
      </c>
      <c r="P37" s="780">
        <f>G37-'34'!F37</f>
        <v>0</v>
      </c>
      <c r="Q37" s="780">
        <f>J37-'34'!G37</f>
        <v>0</v>
      </c>
      <c r="R37" s="780">
        <f>M37-'34'!H37</f>
        <v>0</v>
      </c>
    </row>
    <row r="38" spans="1:18" ht="21" customHeight="1" thickBot="1">
      <c r="A38" s="61" t="s">
        <v>133</v>
      </c>
      <c r="B38" s="168">
        <v>65263</v>
      </c>
      <c r="C38" s="783">
        <v>8131</v>
      </c>
      <c r="D38" s="168">
        <f t="shared" si="1"/>
        <v>73394</v>
      </c>
      <c r="E38" s="783">
        <v>3406</v>
      </c>
      <c r="F38" s="168">
        <v>270</v>
      </c>
      <c r="G38" s="783">
        <f t="shared" si="2"/>
        <v>3676</v>
      </c>
      <c r="H38" s="168">
        <v>23546</v>
      </c>
      <c r="I38" s="783">
        <v>296</v>
      </c>
      <c r="J38" s="168">
        <f t="shared" si="3"/>
        <v>23842</v>
      </c>
      <c r="K38" s="645">
        <v>2793</v>
      </c>
      <c r="L38" s="787">
        <v>30925</v>
      </c>
      <c r="M38" s="783">
        <f t="shared" si="4"/>
        <v>33718</v>
      </c>
      <c r="N38" s="778"/>
      <c r="O38" s="790">
        <f>D38-'34'!B38</f>
        <v>0</v>
      </c>
      <c r="P38" s="780">
        <f>G38-'34'!F38</f>
        <v>0</v>
      </c>
      <c r="Q38" s="780">
        <f>J38-'34'!G38</f>
        <v>0</v>
      </c>
      <c r="R38" s="780">
        <f>M38-'34'!H38</f>
        <v>0</v>
      </c>
    </row>
    <row r="39" spans="1:18" ht="21" customHeight="1" thickBot="1">
      <c r="A39" s="61" t="s">
        <v>26</v>
      </c>
      <c r="B39" s="168">
        <v>29337</v>
      </c>
      <c r="C39" s="783">
        <v>3964</v>
      </c>
      <c r="D39" s="168">
        <f t="shared" si="1"/>
        <v>33301</v>
      </c>
      <c r="E39" s="783">
        <v>1351</v>
      </c>
      <c r="F39" s="168">
        <v>88</v>
      </c>
      <c r="G39" s="783">
        <f t="shared" si="2"/>
        <v>1439</v>
      </c>
      <c r="H39" s="168">
        <v>14790</v>
      </c>
      <c r="I39" s="783">
        <v>258</v>
      </c>
      <c r="J39" s="168">
        <f t="shared" si="3"/>
        <v>15048</v>
      </c>
      <c r="K39" s="645">
        <v>3490</v>
      </c>
      <c r="L39" s="787">
        <v>22795</v>
      </c>
      <c r="M39" s="783">
        <f t="shared" si="4"/>
        <v>26285</v>
      </c>
      <c r="N39" s="778"/>
      <c r="O39" s="790">
        <f>D39-'34'!B39</f>
        <v>0</v>
      </c>
      <c r="P39" s="780">
        <f>G39-'34'!F39</f>
        <v>0</v>
      </c>
      <c r="Q39" s="780">
        <f>J39-'34'!G39</f>
        <v>0</v>
      </c>
      <c r="R39" s="780">
        <f>M39-'34'!H39</f>
        <v>0</v>
      </c>
    </row>
    <row r="40" spans="1:18" ht="21" customHeight="1" thickBot="1">
      <c r="A40" s="61" t="s">
        <v>27</v>
      </c>
      <c r="B40" s="168">
        <v>43169</v>
      </c>
      <c r="C40" s="783">
        <v>8633</v>
      </c>
      <c r="D40" s="168">
        <f t="shared" si="1"/>
        <v>51802</v>
      </c>
      <c r="E40" s="783">
        <v>3393</v>
      </c>
      <c r="F40" s="168">
        <v>294</v>
      </c>
      <c r="G40" s="783">
        <f t="shared" si="2"/>
        <v>3687</v>
      </c>
      <c r="H40" s="168">
        <v>21898</v>
      </c>
      <c r="I40" s="783">
        <v>350</v>
      </c>
      <c r="J40" s="168">
        <f t="shared" si="3"/>
        <v>22248</v>
      </c>
      <c r="K40" s="645">
        <v>2898</v>
      </c>
      <c r="L40" s="167">
        <v>28891</v>
      </c>
      <c r="M40" s="783">
        <f t="shared" si="4"/>
        <v>31789</v>
      </c>
      <c r="N40" s="778"/>
      <c r="O40" s="790">
        <f>D40-'34'!B40</f>
        <v>0</v>
      </c>
      <c r="P40" s="780">
        <f>G40-'34'!F40</f>
        <v>0</v>
      </c>
      <c r="Q40" s="780">
        <f>J40-'34'!G40</f>
        <v>0</v>
      </c>
      <c r="R40" s="780">
        <f>M40-'34'!H40</f>
        <v>0</v>
      </c>
    </row>
    <row r="41" spans="1:18" ht="19.5" thickBot="1">
      <c r="A41" s="61" t="s">
        <v>134</v>
      </c>
      <c r="B41" s="168">
        <v>60156</v>
      </c>
      <c r="C41" s="783">
        <v>7991</v>
      </c>
      <c r="D41" s="168">
        <f t="shared" si="1"/>
        <v>68147</v>
      </c>
      <c r="E41" s="783">
        <v>2920</v>
      </c>
      <c r="F41" s="168">
        <v>167</v>
      </c>
      <c r="G41" s="783">
        <f t="shared" si="2"/>
        <v>3087</v>
      </c>
      <c r="H41" s="168">
        <v>18445</v>
      </c>
      <c r="I41" s="783">
        <v>357</v>
      </c>
      <c r="J41" s="168">
        <f t="shared" si="3"/>
        <v>18802</v>
      </c>
      <c r="K41" s="645">
        <v>2648</v>
      </c>
      <c r="L41" s="167">
        <v>22951</v>
      </c>
      <c r="M41" s="783">
        <f t="shared" si="4"/>
        <v>25599</v>
      </c>
      <c r="O41" s="790">
        <f>D41-'34'!B41</f>
        <v>0</v>
      </c>
      <c r="P41" s="780">
        <f>G41-'34'!F41</f>
        <v>0</v>
      </c>
      <c r="Q41" s="780">
        <f>J41-'34'!G41</f>
        <v>0</v>
      </c>
      <c r="R41" s="780">
        <f>M41-'34'!H41</f>
        <v>0</v>
      </c>
    </row>
    <row r="42" spans="1:18">
      <c r="B42" s="789"/>
      <c r="C42" s="789"/>
      <c r="D42" s="789"/>
      <c r="E42" s="789"/>
      <c r="F42" s="789"/>
      <c r="G42" s="789"/>
      <c r="H42" s="789"/>
    </row>
    <row r="43" spans="1:18">
      <c r="B43" s="789"/>
      <c r="C43" s="789"/>
      <c r="D43" s="789"/>
      <c r="E43" s="789"/>
      <c r="F43" s="789"/>
      <c r="G43" s="789"/>
      <c r="H43" s="789"/>
    </row>
    <row r="44" spans="1:18">
      <c r="B44" s="789"/>
      <c r="C44" s="789"/>
      <c r="D44" s="789"/>
      <c r="E44" s="789"/>
      <c r="F44" s="789"/>
      <c r="G44" s="789"/>
      <c r="H44" s="789"/>
    </row>
    <row r="45" spans="1:18">
      <c r="B45" s="789"/>
      <c r="C45" s="789"/>
      <c r="D45" s="789"/>
      <c r="E45" s="789"/>
      <c r="F45" s="789"/>
      <c r="G45" s="789"/>
      <c r="H45" s="789"/>
    </row>
    <row r="46" spans="1:18">
      <c r="B46" s="789"/>
      <c r="C46" s="789"/>
      <c r="D46" s="789"/>
      <c r="E46" s="789"/>
      <c r="F46" s="789"/>
      <c r="G46" s="789"/>
      <c r="H46" s="789"/>
    </row>
    <row r="47" spans="1:18">
      <c r="B47" s="789"/>
      <c r="C47" s="789"/>
      <c r="D47" s="789"/>
      <c r="E47" s="789"/>
      <c r="F47" s="789"/>
      <c r="G47" s="789"/>
      <c r="H47" s="789"/>
    </row>
    <row r="48" spans="1:18">
      <c r="B48" s="789"/>
      <c r="C48" s="789"/>
      <c r="D48" s="789"/>
      <c r="E48" s="789"/>
      <c r="F48" s="789"/>
      <c r="G48" s="789"/>
      <c r="H48" s="789"/>
    </row>
    <row r="49" spans="2:8">
      <c r="B49" s="789"/>
      <c r="C49" s="789"/>
      <c r="D49" s="789"/>
      <c r="E49" s="789"/>
      <c r="F49" s="789"/>
      <c r="G49" s="789"/>
      <c r="H49" s="789"/>
    </row>
    <row r="50" spans="2:8">
      <c r="B50" s="789"/>
      <c r="C50" s="789"/>
      <c r="D50" s="789"/>
      <c r="E50" s="789"/>
      <c r="F50" s="789"/>
      <c r="G50" s="789"/>
      <c r="H50" s="789"/>
    </row>
    <row r="51" spans="2:8">
      <c r="B51" s="789"/>
      <c r="C51" s="789"/>
      <c r="D51" s="789"/>
      <c r="E51" s="789"/>
      <c r="F51" s="789"/>
      <c r="G51" s="789"/>
      <c r="H51" s="789"/>
    </row>
    <row r="52" spans="2:8">
      <c r="B52" s="789"/>
      <c r="C52" s="789"/>
      <c r="D52" s="789"/>
      <c r="E52" s="789"/>
      <c r="F52" s="789"/>
      <c r="G52" s="789"/>
      <c r="H52" s="789"/>
    </row>
  </sheetData>
  <mergeCells count="6">
    <mergeCell ref="A1:M1"/>
    <mergeCell ref="A2:A3"/>
    <mergeCell ref="B2:D2"/>
    <mergeCell ref="E2:G2"/>
    <mergeCell ref="H2:J2"/>
    <mergeCell ref="K2:M2"/>
  </mergeCells>
  <printOptions horizontalCentered="1" verticalCentered="1"/>
  <pageMargins left="0.39370078740157499" right="0.39370078740157499" top="0.45" bottom="0.55000000000000004" header="0" footer="0"/>
  <pageSetup paperSize="9" scale="71"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F4280-E615-4505-9B77-DD1931974B6A}">
  <sheetPr>
    <tabColor theme="7" tint="0.39997558519241921"/>
    <pageSetUpPr fitToPage="1"/>
  </sheetPr>
  <dimension ref="A1:U52"/>
  <sheetViews>
    <sheetView rightToLeft="1" view="pageBreakPreview" zoomScaleSheetLayoutView="100" workbookViewId="0">
      <selection activeCell="M14" sqref="M14"/>
    </sheetView>
  </sheetViews>
  <sheetFormatPr defaultColWidth="16.140625" defaultRowHeight="22.5"/>
  <cols>
    <col min="1" max="1" width="18.5703125" style="14" customWidth="1"/>
    <col min="2" max="5" width="18" style="10" customWidth="1"/>
    <col min="6" max="6" width="22" style="10" customWidth="1"/>
    <col min="7" max="249" width="15.7109375" style="10" customWidth="1"/>
    <col min="250" max="250" width="18.5703125" style="10" customWidth="1"/>
    <col min="251" max="251" width="18" style="10" customWidth="1"/>
    <col min="252" max="254" width="16.140625" style="10"/>
    <col min="255" max="255" width="18.5703125" style="10" customWidth="1"/>
    <col min="256" max="259" width="18" style="10" customWidth="1"/>
    <col min="260" max="260" width="22" style="10" customWidth="1"/>
    <col min="261" max="505" width="15.7109375" style="10" customWidth="1"/>
    <col min="506" max="506" width="18.5703125" style="10" customWidth="1"/>
    <col min="507" max="507" width="18" style="10" customWidth="1"/>
    <col min="508" max="510" width="16.140625" style="10"/>
    <col min="511" max="511" width="18.5703125" style="10" customWidth="1"/>
    <col min="512" max="515" width="18" style="10" customWidth="1"/>
    <col min="516" max="516" width="22" style="10" customWidth="1"/>
    <col min="517" max="761" width="15.7109375" style="10" customWidth="1"/>
    <col min="762" max="762" width="18.5703125" style="10" customWidth="1"/>
    <col min="763" max="763" width="18" style="10" customWidth="1"/>
    <col min="764" max="766" width="16.140625" style="10"/>
    <col min="767" max="767" width="18.5703125" style="10" customWidth="1"/>
    <col min="768" max="771" width="18" style="10" customWidth="1"/>
    <col min="772" max="772" width="22" style="10" customWidth="1"/>
    <col min="773" max="1017" width="15.7109375" style="10" customWidth="1"/>
    <col min="1018" max="1018" width="18.5703125" style="10" customWidth="1"/>
    <col min="1019" max="1019" width="18" style="10" customWidth="1"/>
    <col min="1020" max="1022" width="16.140625" style="10"/>
    <col min="1023" max="1023" width="18.5703125" style="10" customWidth="1"/>
    <col min="1024" max="1027" width="18" style="10" customWidth="1"/>
    <col min="1028" max="1028" width="22" style="10" customWidth="1"/>
    <col min="1029" max="1273" width="15.7109375" style="10" customWidth="1"/>
    <col min="1274" max="1274" width="18.5703125" style="10" customWidth="1"/>
    <col min="1275" max="1275" width="18" style="10" customWidth="1"/>
    <col min="1276" max="1278" width="16.140625" style="10"/>
    <col min="1279" max="1279" width="18.5703125" style="10" customWidth="1"/>
    <col min="1280" max="1283" width="18" style="10" customWidth="1"/>
    <col min="1284" max="1284" width="22" style="10" customWidth="1"/>
    <col min="1285" max="1529" width="15.7109375" style="10" customWidth="1"/>
    <col min="1530" max="1530" width="18.5703125" style="10" customWidth="1"/>
    <col min="1531" max="1531" width="18" style="10" customWidth="1"/>
    <col min="1532" max="1534" width="16.140625" style="10"/>
    <col min="1535" max="1535" width="18.5703125" style="10" customWidth="1"/>
    <col min="1536" max="1539" width="18" style="10" customWidth="1"/>
    <col min="1540" max="1540" width="22" style="10" customWidth="1"/>
    <col min="1541" max="1785" width="15.7109375" style="10" customWidth="1"/>
    <col min="1786" max="1786" width="18.5703125" style="10" customWidth="1"/>
    <col min="1787" max="1787" width="18" style="10" customWidth="1"/>
    <col min="1788" max="1790" width="16.140625" style="10"/>
    <col min="1791" max="1791" width="18.5703125" style="10" customWidth="1"/>
    <col min="1792" max="1795" width="18" style="10" customWidth="1"/>
    <col min="1796" max="1796" width="22" style="10" customWidth="1"/>
    <col min="1797" max="2041" width="15.7109375" style="10" customWidth="1"/>
    <col min="2042" max="2042" width="18.5703125" style="10" customWidth="1"/>
    <col min="2043" max="2043" width="18" style="10" customWidth="1"/>
    <col min="2044" max="2046" width="16.140625" style="10"/>
    <col min="2047" max="2047" width="18.5703125" style="10" customWidth="1"/>
    <col min="2048" max="2051" width="18" style="10" customWidth="1"/>
    <col min="2052" max="2052" width="22" style="10" customWidth="1"/>
    <col min="2053" max="2297" width="15.7109375" style="10" customWidth="1"/>
    <col min="2298" max="2298" width="18.5703125" style="10" customWidth="1"/>
    <col min="2299" max="2299" width="18" style="10" customWidth="1"/>
    <col min="2300" max="2302" width="16.140625" style="10"/>
    <col min="2303" max="2303" width="18.5703125" style="10" customWidth="1"/>
    <col min="2304" max="2307" width="18" style="10" customWidth="1"/>
    <col min="2308" max="2308" width="22" style="10" customWidth="1"/>
    <col min="2309" max="2553" width="15.7109375" style="10" customWidth="1"/>
    <col min="2554" max="2554" width="18.5703125" style="10" customWidth="1"/>
    <col min="2555" max="2555" width="18" style="10" customWidth="1"/>
    <col min="2556" max="2558" width="16.140625" style="10"/>
    <col min="2559" max="2559" width="18.5703125" style="10" customWidth="1"/>
    <col min="2560" max="2563" width="18" style="10" customWidth="1"/>
    <col min="2564" max="2564" width="22" style="10" customWidth="1"/>
    <col min="2565" max="2809" width="15.7109375" style="10" customWidth="1"/>
    <col min="2810" max="2810" width="18.5703125" style="10" customWidth="1"/>
    <col min="2811" max="2811" width="18" style="10" customWidth="1"/>
    <col min="2812" max="2814" width="16.140625" style="10"/>
    <col min="2815" max="2815" width="18.5703125" style="10" customWidth="1"/>
    <col min="2816" max="2819" width="18" style="10" customWidth="1"/>
    <col min="2820" max="2820" width="22" style="10" customWidth="1"/>
    <col min="2821" max="3065" width="15.7109375" style="10" customWidth="1"/>
    <col min="3066" max="3066" width="18.5703125" style="10" customWidth="1"/>
    <col min="3067" max="3067" width="18" style="10" customWidth="1"/>
    <col min="3068" max="3070" width="16.140625" style="10"/>
    <col min="3071" max="3071" width="18.5703125" style="10" customWidth="1"/>
    <col min="3072" max="3075" width="18" style="10" customWidth="1"/>
    <col min="3076" max="3076" width="22" style="10" customWidth="1"/>
    <col min="3077" max="3321" width="15.7109375" style="10" customWidth="1"/>
    <col min="3322" max="3322" width="18.5703125" style="10" customWidth="1"/>
    <col min="3323" max="3323" width="18" style="10" customWidth="1"/>
    <col min="3324" max="3326" width="16.140625" style="10"/>
    <col min="3327" max="3327" width="18.5703125" style="10" customWidth="1"/>
    <col min="3328" max="3331" width="18" style="10" customWidth="1"/>
    <col min="3332" max="3332" width="22" style="10" customWidth="1"/>
    <col min="3333" max="3577" width="15.7109375" style="10" customWidth="1"/>
    <col min="3578" max="3578" width="18.5703125" style="10" customWidth="1"/>
    <col min="3579" max="3579" width="18" style="10" customWidth="1"/>
    <col min="3580" max="3582" width="16.140625" style="10"/>
    <col min="3583" max="3583" width="18.5703125" style="10" customWidth="1"/>
    <col min="3584" max="3587" width="18" style="10" customWidth="1"/>
    <col min="3588" max="3588" width="22" style="10" customWidth="1"/>
    <col min="3589" max="3833" width="15.7109375" style="10" customWidth="1"/>
    <col min="3834" max="3834" width="18.5703125" style="10" customWidth="1"/>
    <col min="3835" max="3835" width="18" style="10" customWidth="1"/>
    <col min="3836" max="3838" width="16.140625" style="10"/>
    <col min="3839" max="3839" width="18.5703125" style="10" customWidth="1"/>
    <col min="3840" max="3843" width="18" style="10" customWidth="1"/>
    <col min="3844" max="3844" width="22" style="10" customWidth="1"/>
    <col min="3845" max="4089" width="15.7109375" style="10" customWidth="1"/>
    <col min="4090" max="4090" width="18.5703125" style="10" customWidth="1"/>
    <col min="4091" max="4091" width="18" style="10" customWidth="1"/>
    <col min="4092" max="4094" width="16.140625" style="10"/>
    <col min="4095" max="4095" width="18.5703125" style="10" customWidth="1"/>
    <col min="4096" max="4099" width="18" style="10" customWidth="1"/>
    <col min="4100" max="4100" width="22" style="10" customWidth="1"/>
    <col min="4101" max="4345" width="15.7109375" style="10" customWidth="1"/>
    <col min="4346" max="4346" width="18.5703125" style="10" customWidth="1"/>
    <col min="4347" max="4347" width="18" style="10" customWidth="1"/>
    <col min="4348" max="4350" width="16.140625" style="10"/>
    <col min="4351" max="4351" width="18.5703125" style="10" customWidth="1"/>
    <col min="4352" max="4355" width="18" style="10" customWidth="1"/>
    <col min="4356" max="4356" width="22" style="10" customWidth="1"/>
    <col min="4357" max="4601" width="15.7109375" style="10" customWidth="1"/>
    <col min="4602" max="4602" width="18.5703125" style="10" customWidth="1"/>
    <col min="4603" max="4603" width="18" style="10" customWidth="1"/>
    <col min="4604" max="4606" width="16.140625" style="10"/>
    <col min="4607" max="4607" width="18.5703125" style="10" customWidth="1"/>
    <col min="4608" max="4611" width="18" style="10" customWidth="1"/>
    <col min="4612" max="4612" width="22" style="10" customWidth="1"/>
    <col min="4613" max="4857" width="15.7109375" style="10" customWidth="1"/>
    <col min="4858" max="4858" width="18.5703125" style="10" customWidth="1"/>
    <col min="4859" max="4859" width="18" style="10" customWidth="1"/>
    <col min="4860" max="4862" width="16.140625" style="10"/>
    <col min="4863" max="4863" width="18.5703125" style="10" customWidth="1"/>
    <col min="4864" max="4867" width="18" style="10" customWidth="1"/>
    <col min="4868" max="4868" width="22" style="10" customWidth="1"/>
    <col min="4869" max="5113" width="15.7109375" style="10" customWidth="1"/>
    <col min="5114" max="5114" width="18.5703125" style="10" customWidth="1"/>
    <col min="5115" max="5115" width="18" style="10" customWidth="1"/>
    <col min="5116" max="5118" width="16.140625" style="10"/>
    <col min="5119" max="5119" width="18.5703125" style="10" customWidth="1"/>
    <col min="5120" max="5123" width="18" style="10" customWidth="1"/>
    <col min="5124" max="5124" width="22" style="10" customWidth="1"/>
    <col min="5125" max="5369" width="15.7109375" style="10" customWidth="1"/>
    <col min="5370" max="5370" width="18.5703125" style="10" customWidth="1"/>
    <col min="5371" max="5371" width="18" style="10" customWidth="1"/>
    <col min="5372" max="5374" width="16.140625" style="10"/>
    <col min="5375" max="5375" width="18.5703125" style="10" customWidth="1"/>
    <col min="5376" max="5379" width="18" style="10" customWidth="1"/>
    <col min="5380" max="5380" width="22" style="10" customWidth="1"/>
    <col min="5381" max="5625" width="15.7109375" style="10" customWidth="1"/>
    <col min="5626" max="5626" width="18.5703125" style="10" customWidth="1"/>
    <col min="5627" max="5627" width="18" style="10" customWidth="1"/>
    <col min="5628" max="5630" width="16.140625" style="10"/>
    <col min="5631" max="5631" width="18.5703125" style="10" customWidth="1"/>
    <col min="5632" max="5635" width="18" style="10" customWidth="1"/>
    <col min="5636" max="5636" width="22" style="10" customWidth="1"/>
    <col min="5637" max="5881" width="15.7109375" style="10" customWidth="1"/>
    <col min="5882" max="5882" width="18.5703125" style="10" customWidth="1"/>
    <col min="5883" max="5883" width="18" style="10" customWidth="1"/>
    <col min="5884" max="5886" width="16.140625" style="10"/>
    <col min="5887" max="5887" width="18.5703125" style="10" customWidth="1"/>
    <col min="5888" max="5891" width="18" style="10" customWidth="1"/>
    <col min="5892" max="5892" width="22" style="10" customWidth="1"/>
    <col min="5893" max="6137" width="15.7109375" style="10" customWidth="1"/>
    <col min="6138" max="6138" width="18.5703125" style="10" customWidth="1"/>
    <col min="6139" max="6139" width="18" style="10" customWidth="1"/>
    <col min="6140" max="6142" width="16.140625" style="10"/>
    <col min="6143" max="6143" width="18.5703125" style="10" customWidth="1"/>
    <col min="6144" max="6147" width="18" style="10" customWidth="1"/>
    <col min="6148" max="6148" width="22" style="10" customWidth="1"/>
    <col min="6149" max="6393" width="15.7109375" style="10" customWidth="1"/>
    <col min="6394" max="6394" width="18.5703125" style="10" customWidth="1"/>
    <col min="6395" max="6395" width="18" style="10" customWidth="1"/>
    <col min="6396" max="6398" width="16.140625" style="10"/>
    <col min="6399" max="6399" width="18.5703125" style="10" customWidth="1"/>
    <col min="6400" max="6403" width="18" style="10" customWidth="1"/>
    <col min="6404" max="6404" width="22" style="10" customWidth="1"/>
    <col min="6405" max="6649" width="15.7109375" style="10" customWidth="1"/>
    <col min="6650" max="6650" width="18.5703125" style="10" customWidth="1"/>
    <col min="6651" max="6651" width="18" style="10" customWidth="1"/>
    <col min="6652" max="6654" width="16.140625" style="10"/>
    <col min="6655" max="6655" width="18.5703125" style="10" customWidth="1"/>
    <col min="6656" max="6659" width="18" style="10" customWidth="1"/>
    <col min="6660" max="6660" width="22" style="10" customWidth="1"/>
    <col min="6661" max="6905" width="15.7109375" style="10" customWidth="1"/>
    <col min="6906" max="6906" width="18.5703125" style="10" customWidth="1"/>
    <col min="6907" max="6907" width="18" style="10" customWidth="1"/>
    <col min="6908" max="6910" width="16.140625" style="10"/>
    <col min="6911" max="6911" width="18.5703125" style="10" customWidth="1"/>
    <col min="6912" max="6915" width="18" style="10" customWidth="1"/>
    <col min="6916" max="6916" width="22" style="10" customWidth="1"/>
    <col min="6917" max="7161" width="15.7109375" style="10" customWidth="1"/>
    <col min="7162" max="7162" width="18.5703125" style="10" customWidth="1"/>
    <col min="7163" max="7163" width="18" style="10" customWidth="1"/>
    <col min="7164" max="7166" width="16.140625" style="10"/>
    <col min="7167" max="7167" width="18.5703125" style="10" customWidth="1"/>
    <col min="7168" max="7171" width="18" style="10" customWidth="1"/>
    <col min="7172" max="7172" width="22" style="10" customWidth="1"/>
    <col min="7173" max="7417" width="15.7109375" style="10" customWidth="1"/>
    <col min="7418" max="7418" width="18.5703125" style="10" customWidth="1"/>
    <col min="7419" max="7419" width="18" style="10" customWidth="1"/>
    <col min="7420" max="7422" width="16.140625" style="10"/>
    <col min="7423" max="7423" width="18.5703125" style="10" customWidth="1"/>
    <col min="7424" max="7427" width="18" style="10" customWidth="1"/>
    <col min="7428" max="7428" width="22" style="10" customWidth="1"/>
    <col min="7429" max="7673" width="15.7109375" style="10" customWidth="1"/>
    <col min="7674" max="7674" width="18.5703125" style="10" customWidth="1"/>
    <col min="7675" max="7675" width="18" style="10" customWidth="1"/>
    <col min="7676" max="7678" width="16.140625" style="10"/>
    <col min="7679" max="7679" width="18.5703125" style="10" customWidth="1"/>
    <col min="7680" max="7683" width="18" style="10" customWidth="1"/>
    <col min="7684" max="7684" width="22" style="10" customWidth="1"/>
    <col min="7685" max="7929" width="15.7109375" style="10" customWidth="1"/>
    <col min="7930" max="7930" width="18.5703125" style="10" customWidth="1"/>
    <col min="7931" max="7931" width="18" style="10" customWidth="1"/>
    <col min="7932" max="7934" width="16.140625" style="10"/>
    <col min="7935" max="7935" width="18.5703125" style="10" customWidth="1"/>
    <col min="7936" max="7939" width="18" style="10" customWidth="1"/>
    <col min="7940" max="7940" width="22" style="10" customWidth="1"/>
    <col min="7941" max="8185" width="15.7109375" style="10" customWidth="1"/>
    <col min="8186" max="8186" width="18.5703125" style="10" customWidth="1"/>
    <col min="8187" max="8187" width="18" style="10" customWidth="1"/>
    <col min="8188" max="8190" width="16.140625" style="10"/>
    <col min="8191" max="8191" width="18.5703125" style="10" customWidth="1"/>
    <col min="8192" max="8195" width="18" style="10" customWidth="1"/>
    <col min="8196" max="8196" width="22" style="10" customWidth="1"/>
    <col min="8197" max="8441" width="15.7109375" style="10" customWidth="1"/>
    <col min="8442" max="8442" width="18.5703125" style="10" customWidth="1"/>
    <col min="8443" max="8443" width="18" style="10" customWidth="1"/>
    <col min="8444" max="8446" width="16.140625" style="10"/>
    <col min="8447" max="8447" width="18.5703125" style="10" customWidth="1"/>
    <col min="8448" max="8451" width="18" style="10" customWidth="1"/>
    <col min="8452" max="8452" width="22" style="10" customWidth="1"/>
    <col min="8453" max="8697" width="15.7109375" style="10" customWidth="1"/>
    <col min="8698" max="8698" width="18.5703125" style="10" customWidth="1"/>
    <col min="8699" max="8699" width="18" style="10" customWidth="1"/>
    <col min="8700" max="8702" width="16.140625" style="10"/>
    <col min="8703" max="8703" width="18.5703125" style="10" customWidth="1"/>
    <col min="8704" max="8707" width="18" style="10" customWidth="1"/>
    <col min="8708" max="8708" width="22" style="10" customWidth="1"/>
    <col min="8709" max="8953" width="15.7109375" style="10" customWidth="1"/>
    <col min="8954" max="8954" width="18.5703125" style="10" customWidth="1"/>
    <col min="8955" max="8955" width="18" style="10" customWidth="1"/>
    <col min="8956" max="8958" width="16.140625" style="10"/>
    <col min="8959" max="8959" width="18.5703125" style="10" customWidth="1"/>
    <col min="8960" max="8963" width="18" style="10" customWidth="1"/>
    <col min="8964" max="8964" width="22" style="10" customWidth="1"/>
    <col min="8965" max="9209" width="15.7109375" style="10" customWidth="1"/>
    <col min="9210" max="9210" width="18.5703125" style="10" customWidth="1"/>
    <col min="9211" max="9211" width="18" style="10" customWidth="1"/>
    <col min="9212" max="9214" width="16.140625" style="10"/>
    <col min="9215" max="9215" width="18.5703125" style="10" customWidth="1"/>
    <col min="9216" max="9219" width="18" style="10" customWidth="1"/>
    <col min="9220" max="9220" width="22" style="10" customWidth="1"/>
    <col min="9221" max="9465" width="15.7109375" style="10" customWidth="1"/>
    <col min="9466" max="9466" width="18.5703125" style="10" customWidth="1"/>
    <col min="9467" max="9467" width="18" style="10" customWidth="1"/>
    <col min="9468" max="9470" width="16.140625" style="10"/>
    <col min="9471" max="9471" width="18.5703125" style="10" customWidth="1"/>
    <col min="9472" max="9475" width="18" style="10" customWidth="1"/>
    <col min="9476" max="9476" width="22" style="10" customWidth="1"/>
    <col min="9477" max="9721" width="15.7109375" style="10" customWidth="1"/>
    <col min="9722" max="9722" width="18.5703125" style="10" customWidth="1"/>
    <col min="9723" max="9723" width="18" style="10" customWidth="1"/>
    <col min="9724" max="9726" width="16.140625" style="10"/>
    <col min="9727" max="9727" width="18.5703125" style="10" customWidth="1"/>
    <col min="9728" max="9731" width="18" style="10" customWidth="1"/>
    <col min="9732" max="9732" width="22" style="10" customWidth="1"/>
    <col min="9733" max="9977" width="15.7109375" style="10" customWidth="1"/>
    <col min="9978" max="9978" width="18.5703125" style="10" customWidth="1"/>
    <col min="9979" max="9979" width="18" style="10" customWidth="1"/>
    <col min="9980" max="9982" width="16.140625" style="10"/>
    <col min="9983" max="9983" width="18.5703125" style="10" customWidth="1"/>
    <col min="9984" max="9987" width="18" style="10" customWidth="1"/>
    <col min="9988" max="9988" width="22" style="10" customWidth="1"/>
    <col min="9989" max="10233" width="15.7109375" style="10" customWidth="1"/>
    <col min="10234" max="10234" width="18.5703125" style="10" customWidth="1"/>
    <col min="10235" max="10235" width="18" style="10" customWidth="1"/>
    <col min="10236" max="10238" width="16.140625" style="10"/>
    <col min="10239" max="10239" width="18.5703125" style="10" customWidth="1"/>
    <col min="10240" max="10243" width="18" style="10" customWidth="1"/>
    <col min="10244" max="10244" width="22" style="10" customWidth="1"/>
    <col min="10245" max="10489" width="15.7109375" style="10" customWidth="1"/>
    <col min="10490" max="10490" width="18.5703125" style="10" customWidth="1"/>
    <col min="10491" max="10491" width="18" style="10" customWidth="1"/>
    <col min="10492" max="10494" width="16.140625" style="10"/>
    <col min="10495" max="10495" width="18.5703125" style="10" customWidth="1"/>
    <col min="10496" max="10499" width="18" style="10" customWidth="1"/>
    <col min="10500" max="10500" width="22" style="10" customWidth="1"/>
    <col min="10501" max="10745" width="15.7109375" style="10" customWidth="1"/>
    <col min="10746" max="10746" width="18.5703125" style="10" customWidth="1"/>
    <col min="10747" max="10747" width="18" style="10" customWidth="1"/>
    <col min="10748" max="10750" width="16.140625" style="10"/>
    <col min="10751" max="10751" width="18.5703125" style="10" customWidth="1"/>
    <col min="10752" max="10755" width="18" style="10" customWidth="1"/>
    <col min="10756" max="10756" width="22" style="10" customWidth="1"/>
    <col min="10757" max="11001" width="15.7109375" style="10" customWidth="1"/>
    <col min="11002" max="11002" width="18.5703125" style="10" customWidth="1"/>
    <col min="11003" max="11003" width="18" style="10" customWidth="1"/>
    <col min="11004" max="11006" width="16.140625" style="10"/>
    <col min="11007" max="11007" width="18.5703125" style="10" customWidth="1"/>
    <col min="11008" max="11011" width="18" style="10" customWidth="1"/>
    <col min="11012" max="11012" width="22" style="10" customWidth="1"/>
    <col min="11013" max="11257" width="15.7109375" style="10" customWidth="1"/>
    <col min="11258" max="11258" width="18.5703125" style="10" customWidth="1"/>
    <col min="11259" max="11259" width="18" style="10" customWidth="1"/>
    <col min="11260" max="11262" width="16.140625" style="10"/>
    <col min="11263" max="11263" width="18.5703125" style="10" customWidth="1"/>
    <col min="11264" max="11267" width="18" style="10" customWidth="1"/>
    <col min="11268" max="11268" width="22" style="10" customWidth="1"/>
    <col min="11269" max="11513" width="15.7109375" style="10" customWidth="1"/>
    <col min="11514" max="11514" width="18.5703125" style="10" customWidth="1"/>
    <col min="11515" max="11515" width="18" style="10" customWidth="1"/>
    <col min="11516" max="11518" width="16.140625" style="10"/>
    <col min="11519" max="11519" width="18.5703125" style="10" customWidth="1"/>
    <col min="11520" max="11523" width="18" style="10" customWidth="1"/>
    <col min="11524" max="11524" width="22" style="10" customWidth="1"/>
    <col min="11525" max="11769" width="15.7109375" style="10" customWidth="1"/>
    <col min="11770" max="11770" width="18.5703125" style="10" customWidth="1"/>
    <col min="11771" max="11771" width="18" style="10" customWidth="1"/>
    <col min="11772" max="11774" width="16.140625" style="10"/>
    <col min="11775" max="11775" width="18.5703125" style="10" customWidth="1"/>
    <col min="11776" max="11779" width="18" style="10" customWidth="1"/>
    <col min="11780" max="11780" width="22" style="10" customWidth="1"/>
    <col min="11781" max="12025" width="15.7109375" style="10" customWidth="1"/>
    <col min="12026" max="12026" width="18.5703125" style="10" customWidth="1"/>
    <col min="12027" max="12027" width="18" style="10" customWidth="1"/>
    <col min="12028" max="12030" width="16.140625" style="10"/>
    <col min="12031" max="12031" width="18.5703125" style="10" customWidth="1"/>
    <col min="12032" max="12035" width="18" style="10" customWidth="1"/>
    <col min="12036" max="12036" width="22" style="10" customWidth="1"/>
    <col min="12037" max="12281" width="15.7109375" style="10" customWidth="1"/>
    <col min="12282" max="12282" width="18.5703125" style="10" customWidth="1"/>
    <col min="12283" max="12283" width="18" style="10" customWidth="1"/>
    <col min="12284" max="12286" width="16.140625" style="10"/>
    <col min="12287" max="12287" width="18.5703125" style="10" customWidth="1"/>
    <col min="12288" max="12291" width="18" style="10" customWidth="1"/>
    <col min="12292" max="12292" width="22" style="10" customWidth="1"/>
    <col min="12293" max="12537" width="15.7109375" style="10" customWidth="1"/>
    <col min="12538" max="12538" width="18.5703125" style="10" customWidth="1"/>
    <col min="12539" max="12539" width="18" style="10" customWidth="1"/>
    <col min="12540" max="12542" width="16.140625" style="10"/>
    <col min="12543" max="12543" width="18.5703125" style="10" customWidth="1"/>
    <col min="12544" max="12547" width="18" style="10" customWidth="1"/>
    <col min="12548" max="12548" width="22" style="10" customWidth="1"/>
    <col min="12549" max="12793" width="15.7109375" style="10" customWidth="1"/>
    <col min="12794" max="12794" width="18.5703125" style="10" customWidth="1"/>
    <col min="12795" max="12795" width="18" style="10" customWidth="1"/>
    <col min="12796" max="12798" width="16.140625" style="10"/>
    <col min="12799" max="12799" width="18.5703125" style="10" customWidth="1"/>
    <col min="12800" max="12803" width="18" style="10" customWidth="1"/>
    <col min="12804" max="12804" width="22" style="10" customWidth="1"/>
    <col min="12805" max="13049" width="15.7109375" style="10" customWidth="1"/>
    <col min="13050" max="13050" width="18.5703125" style="10" customWidth="1"/>
    <col min="13051" max="13051" width="18" style="10" customWidth="1"/>
    <col min="13052" max="13054" width="16.140625" style="10"/>
    <col min="13055" max="13055" width="18.5703125" style="10" customWidth="1"/>
    <col min="13056" max="13059" width="18" style="10" customWidth="1"/>
    <col min="13060" max="13060" width="22" style="10" customWidth="1"/>
    <col min="13061" max="13305" width="15.7109375" style="10" customWidth="1"/>
    <col min="13306" max="13306" width="18.5703125" style="10" customWidth="1"/>
    <col min="13307" max="13307" width="18" style="10" customWidth="1"/>
    <col min="13308" max="13310" width="16.140625" style="10"/>
    <col min="13311" max="13311" width="18.5703125" style="10" customWidth="1"/>
    <col min="13312" max="13315" width="18" style="10" customWidth="1"/>
    <col min="13316" max="13316" width="22" style="10" customWidth="1"/>
    <col min="13317" max="13561" width="15.7109375" style="10" customWidth="1"/>
    <col min="13562" max="13562" width="18.5703125" style="10" customWidth="1"/>
    <col min="13563" max="13563" width="18" style="10" customWidth="1"/>
    <col min="13564" max="13566" width="16.140625" style="10"/>
    <col min="13567" max="13567" width="18.5703125" style="10" customWidth="1"/>
    <col min="13568" max="13571" width="18" style="10" customWidth="1"/>
    <col min="13572" max="13572" width="22" style="10" customWidth="1"/>
    <col min="13573" max="13817" width="15.7109375" style="10" customWidth="1"/>
    <col min="13818" max="13818" width="18.5703125" style="10" customWidth="1"/>
    <col min="13819" max="13819" width="18" style="10" customWidth="1"/>
    <col min="13820" max="13822" width="16.140625" style="10"/>
    <col min="13823" max="13823" width="18.5703125" style="10" customWidth="1"/>
    <col min="13824" max="13827" width="18" style="10" customWidth="1"/>
    <col min="13828" max="13828" width="22" style="10" customWidth="1"/>
    <col min="13829" max="14073" width="15.7109375" style="10" customWidth="1"/>
    <col min="14074" max="14074" width="18.5703125" style="10" customWidth="1"/>
    <col min="14075" max="14075" width="18" style="10" customWidth="1"/>
    <col min="14076" max="14078" width="16.140625" style="10"/>
    <col min="14079" max="14079" width="18.5703125" style="10" customWidth="1"/>
    <col min="14080" max="14083" width="18" style="10" customWidth="1"/>
    <col min="14084" max="14084" width="22" style="10" customWidth="1"/>
    <col min="14085" max="14329" width="15.7109375" style="10" customWidth="1"/>
    <col min="14330" max="14330" width="18.5703125" style="10" customWidth="1"/>
    <col min="14331" max="14331" width="18" style="10" customWidth="1"/>
    <col min="14332" max="14334" width="16.140625" style="10"/>
    <col min="14335" max="14335" width="18.5703125" style="10" customWidth="1"/>
    <col min="14336" max="14339" width="18" style="10" customWidth="1"/>
    <col min="14340" max="14340" width="22" style="10" customWidth="1"/>
    <col min="14341" max="14585" width="15.7109375" style="10" customWidth="1"/>
    <col min="14586" max="14586" width="18.5703125" style="10" customWidth="1"/>
    <col min="14587" max="14587" width="18" style="10" customWidth="1"/>
    <col min="14588" max="14590" width="16.140625" style="10"/>
    <col min="14591" max="14591" width="18.5703125" style="10" customWidth="1"/>
    <col min="14592" max="14595" width="18" style="10" customWidth="1"/>
    <col min="14596" max="14596" width="22" style="10" customWidth="1"/>
    <col min="14597" max="14841" width="15.7109375" style="10" customWidth="1"/>
    <col min="14842" max="14842" width="18.5703125" style="10" customWidth="1"/>
    <col min="14843" max="14843" width="18" style="10" customWidth="1"/>
    <col min="14844" max="14846" width="16.140625" style="10"/>
    <col min="14847" max="14847" width="18.5703125" style="10" customWidth="1"/>
    <col min="14848" max="14851" width="18" style="10" customWidth="1"/>
    <col min="14852" max="14852" width="22" style="10" customWidth="1"/>
    <col min="14853" max="15097" width="15.7109375" style="10" customWidth="1"/>
    <col min="15098" max="15098" width="18.5703125" style="10" customWidth="1"/>
    <col min="15099" max="15099" width="18" style="10" customWidth="1"/>
    <col min="15100" max="15102" width="16.140625" style="10"/>
    <col min="15103" max="15103" width="18.5703125" style="10" customWidth="1"/>
    <col min="15104" max="15107" width="18" style="10" customWidth="1"/>
    <col min="15108" max="15108" width="22" style="10" customWidth="1"/>
    <col min="15109" max="15353" width="15.7109375" style="10" customWidth="1"/>
    <col min="15354" max="15354" width="18.5703125" style="10" customWidth="1"/>
    <col min="15355" max="15355" width="18" style="10" customWidth="1"/>
    <col min="15356" max="15358" width="16.140625" style="10"/>
    <col min="15359" max="15359" width="18.5703125" style="10" customWidth="1"/>
    <col min="15360" max="15363" width="18" style="10" customWidth="1"/>
    <col min="15364" max="15364" width="22" style="10" customWidth="1"/>
    <col min="15365" max="15609" width="15.7109375" style="10" customWidth="1"/>
    <col min="15610" max="15610" width="18.5703125" style="10" customWidth="1"/>
    <col min="15611" max="15611" width="18" style="10" customWidth="1"/>
    <col min="15612" max="15614" width="16.140625" style="10"/>
    <col min="15615" max="15615" width="18.5703125" style="10" customWidth="1"/>
    <col min="15616" max="15619" width="18" style="10" customWidth="1"/>
    <col min="15620" max="15620" width="22" style="10" customWidth="1"/>
    <col min="15621" max="15865" width="15.7109375" style="10" customWidth="1"/>
    <col min="15866" max="15866" width="18.5703125" style="10" customWidth="1"/>
    <col min="15867" max="15867" width="18" style="10" customWidth="1"/>
    <col min="15868" max="15870" width="16.140625" style="10"/>
    <col min="15871" max="15871" width="18.5703125" style="10" customWidth="1"/>
    <col min="15872" max="15875" width="18" style="10" customWidth="1"/>
    <col min="15876" max="15876" width="22" style="10" customWidth="1"/>
    <col min="15877" max="16121" width="15.7109375" style="10" customWidth="1"/>
    <col min="16122" max="16122" width="18.5703125" style="10" customWidth="1"/>
    <col min="16123" max="16123" width="18" style="10" customWidth="1"/>
    <col min="16124" max="16126" width="16.140625" style="10"/>
    <col min="16127" max="16127" width="18.5703125" style="10" customWidth="1"/>
    <col min="16128" max="16131" width="18" style="10" customWidth="1"/>
    <col min="16132" max="16132" width="22" style="10" customWidth="1"/>
    <col min="16133" max="16377" width="15.7109375" style="10" customWidth="1"/>
    <col min="16378" max="16378" width="18.5703125" style="10" customWidth="1"/>
    <col min="16379" max="16379" width="18" style="10" customWidth="1"/>
    <col min="16380" max="16384" width="16.140625" style="10"/>
  </cols>
  <sheetData>
    <row r="1" spans="1:21" ht="33.75" customHeight="1" thickBot="1">
      <c r="A1" s="861" t="s">
        <v>60</v>
      </c>
      <c r="B1" s="861"/>
      <c r="C1" s="861"/>
      <c r="D1" s="861"/>
      <c r="E1" s="861"/>
      <c r="F1" s="861"/>
    </row>
    <row r="2" spans="1:21" ht="48" customHeight="1" thickBot="1">
      <c r="A2" s="52" t="s">
        <v>61</v>
      </c>
      <c r="B2" s="52" t="s">
        <v>32</v>
      </c>
      <c r="C2" s="52" t="s">
        <v>62</v>
      </c>
      <c r="D2" s="52" t="s">
        <v>63</v>
      </c>
      <c r="E2" s="52" t="s">
        <v>64</v>
      </c>
      <c r="F2" s="52" t="s">
        <v>65</v>
      </c>
    </row>
    <row r="3" spans="1:21" ht="21" customHeight="1">
      <c r="A3" s="2">
        <v>1396</v>
      </c>
      <c r="B3" s="153">
        <v>13982954</v>
      </c>
      <c r="C3" s="153">
        <v>9608020</v>
      </c>
      <c r="D3" s="153">
        <v>4020450</v>
      </c>
      <c r="E3" s="153">
        <v>213032</v>
      </c>
      <c r="F3" s="153">
        <v>141452</v>
      </c>
    </row>
    <row r="4" spans="1:21" ht="21" customHeight="1">
      <c r="A4" s="2">
        <v>1397</v>
      </c>
      <c r="B4" s="153">
        <v>14029193</v>
      </c>
      <c r="C4" s="153">
        <v>9605188</v>
      </c>
      <c r="D4" s="153">
        <v>4031166</v>
      </c>
      <c r="E4" s="153">
        <v>246865</v>
      </c>
      <c r="F4" s="153">
        <v>145974</v>
      </c>
      <c r="G4" s="172"/>
      <c r="H4" s="172"/>
      <c r="L4" s="143"/>
    </row>
    <row r="5" spans="1:21" ht="21" customHeight="1">
      <c r="A5" s="2">
        <v>1398</v>
      </c>
      <c r="B5" s="153">
        <v>14373260</v>
      </c>
      <c r="C5" s="153">
        <v>9926267</v>
      </c>
      <c r="D5" s="153">
        <v>4070452</v>
      </c>
      <c r="E5" s="153">
        <v>225942</v>
      </c>
      <c r="F5" s="153">
        <v>150599</v>
      </c>
      <c r="G5" s="172"/>
      <c r="H5" s="172"/>
      <c r="L5" s="143"/>
    </row>
    <row r="6" spans="1:21" ht="21" customHeight="1">
      <c r="A6" s="2">
        <v>1399</v>
      </c>
      <c r="B6" s="153">
        <v>14584801</v>
      </c>
      <c r="C6" s="153">
        <v>10078073</v>
      </c>
      <c r="D6" s="153">
        <v>4133753</v>
      </c>
      <c r="E6" s="153">
        <v>213982</v>
      </c>
      <c r="F6" s="153">
        <v>158993</v>
      </c>
      <c r="G6" s="172"/>
      <c r="H6" s="172"/>
      <c r="L6" s="143"/>
    </row>
    <row r="7" spans="1:21" ht="21" customHeight="1">
      <c r="A7" s="2">
        <v>1400</v>
      </c>
      <c r="B7" s="153">
        <v>15130015</v>
      </c>
      <c r="C7" s="153">
        <v>10446759</v>
      </c>
      <c r="D7" s="153">
        <v>4355593</v>
      </c>
      <c r="E7" s="153">
        <v>173400</v>
      </c>
      <c r="F7" s="153">
        <v>154263</v>
      </c>
      <c r="G7" s="172"/>
      <c r="H7" s="172"/>
      <c r="L7" s="143"/>
    </row>
    <row r="8" spans="1:21" ht="21" customHeight="1">
      <c r="A8" s="2">
        <v>1401</v>
      </c>
      <c r="B8" s="153">
        <v>15557137</v>
      </c>
      <c r="C8" s="153">
        <v>10777569</v>
      </c>
      <c r="D8" s="153">
        <v>4463911</v>
      </c>
      <c r="E8" s="153">
        <v>165102</v>
      </c>
      <c r="F8" s="153">
        <v>150555</v>
      </c>
      <c r="G8" s="172"/>
      <c r="H8" s="172"/>
      <c r="I8" s="160"/>
      <c r="J8" s="160"/>
      <c r="K8" s="160"/>
      <c r="L8" s="143"/>
    </row>
    <row r="9" spans="1:21" ht="21" customHeight="1" thickBot="1">
      <c r="A9" s="2">
        <v>1402</v>
      </c>
      <c r="B9" s="153">
        <f>C9+D9+E9+F9</f>
        <v>16305132</v>
      </c>
      <c r="C9" s="153">
        <f>SUM(C10:C42)</f>
        <v>11380680</v>
      </c>
      <c r="D9" s="153">
        <f>SUM(D10:D42)</f>
        <v>4630928</v>
      </c>
      <c r="E9" s="153">
        <f t="shared" ref="E9:F9" si="0">SUM(E10:E42)</f>
        <v>145571</v>
      </c>
      <c r="F9" s="153">
        <f t="shared" si="0"/>
        <v>147953</v>
      </c>
      <c r="G9" s="172"/>
      <c r="H9" s="172"/>
      <c r="K9" s="160"/>
      <c r="L9" s="143"/>
    </row>
    <row r="10" spans="1:21" ht="21" customHeight="1" thickBot="1">
      <c r="A10" s="5" t="s">
        <v>41</v>
      </c>
      <c r="B10" s="706">
        <f>SUM(C10:F10)</f>
        <v>789746</v>
      </c>
      <c r="C10" s="540">
        <v>474839</v>
      </c>
      <c r="D10" s="132">
        <f>'7'!B10</f>
        <v>301856</v>
      </c>
      <c r="E10" s="540">
        <v>7329</v>
      </c>
      <c r="F10" s="132">
        <v>5722</v>
      </c>
      <c r="G10" s="172"/>
      <c r="H10" s="172"/>
      <c r="L10" s="143"/>
      <c r="U10" s="10">
        <f>S10+O10+K10</f>
        <v>0</v>
      </c>
    </row>
    <row r="11" spans="1:21" ht="21" customHeight="1" thickBot="1">
      <c r="A11" s="6" t="s">
        <v>42</v>
      </c>
      <c r="B11" s="706">
        <f t="shared" ref="B11:B42" si="1">SUM(C11:F11)</f>
        <v>422226</v>
      </c>
      <c r="C11" s="707">
        <v>244490</v>
      </c>
      <c r="D11" s="132">
        <f>'7'!B11</f>
        <v>167747</v>
      </c>
      <c r="E11" s="707">
        <v>5147</v>
      </c>
      <c r="F11" s="541">
        <v>4842</v>
      </c>
      <c r="G11" s="172"/>
      <c r="H11" s="172"/>
      <c r="L11" s="143"/>
    </row>
    <row r="12" spans="1:21" ht="21" customHeight="1" thickBot="1">
      <c r="A12" s="6" t="s">
        <v>43</v>
      </c>
      <c r="B12" s="706">
        <f t="shared" si="1"/>
        <v>210605</v>
      </c>
      <c r="C12" s="707">
        <v>124173</v>
      </c>
      <c r="D12" s="132">
        <f>'7'!B12</f>
        <v>83458</v>
      </c>
      <c r="E12" s="707">
        <v>1355</v>
      </c>
      <c r="F12" s="541">
        <v>1619</v>
      </c>
      <c r="G12" s="172"/>
      <c r="H12" s="172"/>
      <c r="L12" s="143"/>
    </row>
    <row r="13" spans="1:21" ht="21" customHeight="1" thickBot="1">
      <c r="A13" s="6" t="s">
        <v>0</v>
      </c>
      <c r="B13" s="706">
        <f t="shared" si="1"/>
        <v>1290103</v>
      </c>
      <c r="C13" s="707">
        <v>868381</v>
      </c>
      <c r="D13" s="132">
        <f>'7'!B13</f>
        <v>397195</v>
      </c>
      <c r="E13" s="707">
        <v>13552</v>
      </c>
      <c r="F13" s="541">
        <v>10975</v>
      </c>
      <c r="G13" s="172"/>
      <c r="H13" s="172"/>
      <c r="L13" s="143"/>
    </row>
    <row r="14" spans="1:21" ht="21" customHeight="1" thickBot="1">
      <c r="A14" s="6" t="s">
        <v>33</v>
      </c>
      <c r="B14" s="706">
        <f t="shared" si="1"/>
        <v>559066</v>
      </c>
      <c r="C14" s="707">
        <v>375680</v>
      </c>
      <c r="D14" s="132">
        <f>'7'!B14</f>
        <v>170568</v>
      </c>
      <c r="E14" s="707">
        <v>9583</v>
      </c>
      <c r="F14" s="541">
        <v>3235</v>
      </c>
      <c r="G14" s="172"/>
      <c r="H14" s="172"/>
    </row>
    <row r="15" spans="1:21" ht="21" customHeight="1" thickBot="1">
      <c r="A15" s="6" t="s">
        <v>44</v>
      </c>
      <c r="B15" s="706">
        <f t="shared" si="1"/>
        <v>115586</v>
      </c>
      <c r="C15" s="707">
        <v>80292</v>
      </c>
      <c r="D15" s="132">
        <f>'7'!B15</f>
        <v>34134</v>
      </c>
      <c r="E15" s="707">
        <v>693</v>
      </c>
      <c r="F15" s="541">
        <v>467</v>
      </c>
      <c r="G15" s="172"/>
      <c r="H15" s="172"/>
      <c r="L15" s="143"/>
    </row>
    <row r="16" spans="1:21" ht="21" customHeight="1" thickBot="1">
      <c r="A16" s="6" t="s">
        <v>1</v>
      </c>
      <c r="B16" s="706">
        <f t="shared" si="1"/>
        <v>352781</v>
      </c>
      <c r="C16" s="707">
        <v>304022</v>
      </c>
      <c r="D16" s="132">
        <f>'7'!B16</f>
        <v>47031</v>
      </c>
      <c r="E16" s="707">
        <v>1383</v>
      </c>
      <c r="F16" s="541">
        <v>345</v>
      </c>
      <c r="G16" s="172"/>
      <c r="H16" s="172"/>
      <c r="L16" s="143"/>
    </row>
    <row r="17" spans="1:12" ht="21" customHeight="1" thickBot="1">
      <c r="A17" s="6" t="s">
        <v>45</v>
      </c>
      <c r="B17" s="706">
        <f t="shared" si="1"/>
        <v>168276</v>
      </c>
      <c r="C17" s="707">
        <v>94383</v>
      </c>
      <c r="D17" s="132">
        <f>'7'!B17</f>
        <v>71750</v>
      </c>
      <c r="E17" s="707">
        <v>1230</v>
      </c>
      <c r="F17" s="541">
        <v>913</v>
      </c>
      <c r="G17" s="172"/>
      <c r="H17" s="172"/>
      <c r="L17" s="143"/>
    </row>
    <row r="18" spans="1:12" ht="21" customHeight="1" thickBot="1">
      <c r="A18" s="6" t="s">
        <v>46</v>
      </c>
      <c r="B18" s="706">
        <f t="shared" si="1"/>
        <v>137812</v>
      </c>
      <c r="C18" s="707">
        <v>97058</v>
      </c>
      <c r="D18" s="132">
        <f>'7'!B18</f>
        <v>38495</v>
      </c>
      <c r="E18" s="707">
        <v>970</v>
      </c>
      <c r="F18" s="541">
        <v>1289</v>
      </c>
      <c r="G18" s="172"/>
      <c r="H18" s="172"/>
    </row>
    <row r="19" spans="1:12" ht="21" customHeight="1" thickBot="1">
      <c r="A19" s="6" t="s">
        <v>47</v>
      </c>
      <c r="B19" s="706">
        <f t="shared" si="1"/>
        <v>1038009</v>
      </c>
      <c r="C19" s="707">
        <v>735174</v>
      </c>
      <c r="D19" s="132">
        <f>'7'!B19</f>
        <v>277224</v>
      </c>
      <c r="E19" s="707">
        <v>11079</v>
      </c>
      <c r="F19" s="541">
        <v>14532</v>
      </c>
      <c r="G19" s="172"/>
      <c r="H19" s="172"/>
      <c r="L19" s="143"/>
    </row>
    <row r="20" spans="1:12" ht="21" customHeight="1" thickBot="1">
      <c r="A20" s="6" t="s">
        <v>28</v>
      </c>
      <c r="B20" s="706">
        <f t="shared" si="1"/>
        <v>113683</v>
      </c>
      <c r="C20" s="707">
        <v>75757</v>
      </c>
      <c r="D20" s="132">
        <f>'7'!B20</f>
        <v>35926</v>
      </c>
      <c r="E20" s="707">
        <v>930</v>
      </c>
      <c r="F20" s="541">
        <v>1070</v>
      </c>
      <c r="G20" s="172"/>
      <c r="H20" s="172"/>
      <c r="L20" s="143"/>
    </row>
    <row r="21" spans="1:12" ht="21" customHeight="1" thickBot="1">
      <c r="A21" s="6" t="s">
        <v>2</v>
      </c>
      <c r="B21" s="706">
        <f t="shared" si="1"/>
        <v>952358</v>
      </c>
      <c r="C21" s="707">
        <v>748750</v>
      </c>
      <c r="D21" s="132">
        <f>'7'!B21</f>
        <v>195248</v>
      </c>
      <c r="E21" s="707">
        <v>4512</v>
      </c>
      <c r="F21" s="541">
        <v>3848</v>
      </c>
      <c r="G21" s="172"/>
      <c r="H21" s="172"/>
      <c r="L21" s="143"/>
    </row>
    <row r="22" spans="1:12" ht="21" customHeight="1" thickBot="1">
      <c r="A22" s="6" t="s">
        <v>3</v>
      </c>
      <c r="B22" s="706">
        <f t="shared" si="1"/>
        <v>214304</v>
      </c>
      <c r="C22" s="707">
        <v>135411</v>
      </c>
      <c r="D22" s="132">
        <f>'7'!B22</f>
        <v>75090</v>
      </c>
      <c r="E22" s="707">
        <v>2452</v>
      </c>
      <c r="F22" s="541">
        <v>1351</v>
      </c>
      <c r="G22" s="172"/>
      <c r="H22" s="172"/>
      <c r="L22" s="143"/>
    </row>
    <row r="23" spans="1:12" ht="21" customHeight="1" thickBot="1">
      <c r="A23" s="6" t="s">
        <v>4</v>
      </c>
      <c r="B23" s="706">
        <f t="shared" si="1"/>
        <v>188019</v>
      </c>
      <c r="C23" s="707">
        <v>137679</v>
      </c>
      <c r="D23" s="132">
        <f>'7'!B23</f>
        <v>46973</v>
      </c>
      <c r="E23" s="707">
        <v>2030</v>
      </c>
      <c r="F23" s="541">
        <v>1337</v>
      </c>
      <c r="G23" s="172"/>
      <c r="H23" s="172"/>
      <c r="L23" s="143"/>
    </row>
    <row r="24" spans="1:12" ht="21" customHeight="1" thickBot="1">
      <c r="A24" s="6" t="s">
        <v>48</v>
      </c>
      <c r="B24" s="706">
        <f t="shared" si="1"/>
        <v>239994</v>
      </c>
      <c r="C24" s="707">
        <v>196690</v>
      </c>
      <c r="D24" s="132">
        <f>'7'!B24</f>
        <v>40475</v>
      </c>
      <c r="E24" s="707">
        <v>774</v>
      </c>
      <c r="F24" s="541">
        <v>2055</v>
      </c>
      <c r="G24" s="172"/>
      <c r="H24" s="172"/>
      <c r="L24" s="143"/>
    </row>
    <row r="25" spans="1:12" ht="21" customHeight="1" thickBot="1">
      <c r="A25" s="6" t="s">
        <v>49</v>
      </c>
      <c r="B25" s="706">
        <f t="shared" si="1"/>
        <v>1476510</v>
      </c>
      <c r="C25" s="707">
        <v>1143541</v>
      </c>
      <c r="D25" s="132">
        <f>'7'!B25</f>
        <v>321620</v>
      </c>
      <c r="E25" s="707">
        <v>9962</v>
      </c>
      <c r="F25" s="541">
        <v>1387</v>
      </c>
      <c r="G25" s="172"/>
      <c r="H25" s="172"/>
    </row>
    <row r="26" spans="1:12" ht="21" customHeight="1" thickBot="1">
      <c r="A26" s="6" t="s">
        <v>50</v>
      </c>
      <c r="B26" s="706">
        <f t="shared" si="1"/>
        <v>754092</v>
      </c>
      <c r="C26" s="707">
        <v>541623</v>
      </c>
      <c r="D26" s="132">
        <f>'7'!B26</f>
        <v>200523</v>
      </c>
      <c r="E26" s="707">
        <v>11266</v>
      </c>
      <c r="F26" s="541">
        <v>680</v>
      </c>
      <c r="G26" s="172"/>
      <c r="H26" s="172"/>
      <c r="L26" s="143"/>
    </row>
    <row r="27" spans="1:12" ht="21" customHeight="1" thickBot="1">
      <c r="A27" s="6" t="s">
        <v>51</v>
      </c>
      <c r="B27" s="706">
        <f t="shared" si="1"/>
        <v>1601968</v>
      </c>
      <c r="C27" s="707">
        <v>1284140</v>
      </c>
      <c r="D27" s="132">
        <f>'7'!B27</f>
        <v>290307</v>
      </c>
      <c r="E27" s="707">
        <v>9536</v>
      </c>
      <c r="F27" s="541">
        <v>17985</v>
      </c>
      <c r="G27" s="172"/>
      <c r="H27" s="172"/>
    </row>
    <row r="28" spans="1:12" ht="21" customHeight="1" thickBot="1">
      <c r="A28" s="6" t="s">
        <v>5</v>
      </c>
      <c r="B28" s="706">
        <f t="shared" si="1"/>
        <v>853013</v>
      </c>
      <c r="C28" s="707">
        <v>525870</v>
      </c>
      <c r="D28" s="132">
        <f>'7'!B28</f>
        <v>311086</v>
      </c>
      <c r="E28" s="707">
        <v>9538</v>
      </c>
      <c r="F28" s="541">
        <v>6519</v>
      </c>
      <c r="G28" s="172"/>
      <c r="H28" s="172"/>
      <c r="L28" s="143"/>
    </row>
    <row r="29" spans="1:12" ht="21" customHeight="1" thickBot="1">
      <c r="A29" s="6" t="s">
        <v>52</v>
      </c>
      <c r="B29" s="706">
        <f t="shared" si="1"/>
        <v>287724</v>
      </c>
      <c r="C29" s="707">
        <v>197907</v>
      </c>
      <c r="D29" s="132">
        <f>'7'!B29</f>
        <v>84313</v>
      </c>
      <c r="E29" s="707">
        <v>3957</v>
      </c>
      <c r="F29" s="541">
        <v>1547</v>
      </c>
      <c r="G29" s="172"/>
      <c r="H29" s="172"/>
      <c r="L29" s="143"/>
    </row>
    <row r="30" spans="1:12" ht="21" customHeight="1" thickBot="1">
      <c r="A30" s="6" t="s">
        <v>6</v>
      </c>
      <c r="B30" s="706">
        <f t="shared" si="1"/>
        <v>260479</v>
      </c>
      <c r="C30" s="707">
        <v>159445</v>
      </c>
      <c r="D30" s="132">
        <f>'7'!B30</f>
        <v>63325</v>
      </c>
      <c r="E30" s="707">
        <v>935</v>
      </c>
      <c r="F30" s="541">
        <v>36774</v>
      </c>
      <c r="G30" s="172"/>
      <c r="H30" s="172"/>
      <c r="L30" s="143"/>
    </row>
    <row r="31" spans="1:12" ht="21" customHeight="1" thickBot="1">
      <c r="A31" s="6" t="s">
        <v>53</v>
      </c>
      <c r="B31" s="706">
        <f t="shared" si="1"/>
        <v>229188</v>
      </c>
      <c r="C31" s="707">
        <v>125222</v>
      </c>
      <c r="D31" s="132">
        <f>'7'!B31</f>
        <v>98547</v>
      </c>
      <c r="E31" s="707">
        <v>2958</v>
      </c>
      <c r="F31" s="541">
        <v>2461</v>
      </c>
      <c r="G31" s="172"/>
      <c r="H31" s="172"/>
      <c r="L31" s="143"/>
    </row>
    <row r="32" spans="1:12" ht="21" customHeight="1" thickBot="1">
      <c r="A32" s="6" t="s">
        <v>54</v>
      </c>
      <c r="B32" s="706">
        <f t="shared" si="1"/>
        <v>579033</v>
      </c>
      <c r="C32" s="707">
        <v>435422</v>
      </c>
      <c r="D32" s="132">
        <f>'7'!B32</f>
        <v>138030</v>
      </c>
      <c r="E32" s="707">
        <v>2804</v>
      </c>
      <c r="F32" s="541">
        <v>2777</v>
      </c>
      <c r="G32" s="172"/>
      <c r="H32" s="172"/>
      <c r="L32" s="143"/>
    </row>
    <row r="33" spans="1:12" ht="21" customHeight="1" thickBot="1">
      <c r="A33" s="6" t="s">
        <v>55</v>
      </c>
      <c r="B33" s="706">
        <f t="shared" si="1"/>
        <v>270908</v>
      </c>
      <c r="C33" s="707">
        <v>157401</v>
      </c>
      <c r="D33" s="132">
        <f>'7'!B33</f>
        <v>108411</v>
      </c>
      <c r="E33" s="707">
        <v>3132</v>
      </c>
      <c r="F33" s="541">
        <v>1964</v>
      </c>
      <c r="G33" s="172"/>
      <c r="H33" s="172"/>
      <c r="L33" s="143"/>
    </row>
    <row r="34" spans="1:12" ht="21" customHeight="1" thickBot="1">
      <c r="A34" s="6" t="s">
        <v>56</v>
      </c>
      <c r="B34" s="706">
        <f t="shared" si="1"/>
        <v>108410</v>
      </c>
      <c r="C34" s="707">
        <v>86030</v>
      </c>
      <c r="D34" s="132">
        <f>'7'!B34</f>
        <v>21282</v>
      </c>
      <c r="E34" s="707">
        <v>464</v>
      </c>
      <c r="F34" s="541">
        <v>634</v>
      </c>
      <c r="G34" s="172"/>
      <c r="H34" s="172"/>
      <c r="L34" s="143"/>
    </row>
    <row r="35" spans="1:12" ht="21" customHeight="1" thickBot="1">
      <c r="A35" s="6" t="s">
        <v>7</v>
      </c>
      <c r="B35" s="706">
        <f t="shared" si="1"/>
        <v>292008</v>
      </c>
      <c r="C35" s="707">
        <v>192955</v>
      </c>
      <c r="D35" s="132">
        <f>'7'!B35</f>
        <v>91956</v>
      </c>
      <c r="E35" s="707">
        <v>2835</v>
      </c>
      <c r="F35" s="541">
        <v>4262</v>
      </c>
      <c r="G35" s="172"/>
      <c r="H35" s="172"/>
      <c r="L35" s="143"/>
    </row>
    <row r="36" spans="1:12" ht="21" customHeight="1" thickBot="1">
      <c r="A36" s="6" t="s">
        <v>57</v>
      </c>
      <c r="B36" s="706">
        <f t="shared" si="1"/>
        <v>497659</v>
      </c>
      <c r="C36" s="707">
        <v>282831</v>
      </c>
      <c r="D36" s="132">
        <f>'7'!B36</f>
        <v>205189</v>
      </c>
      <c r="E36" s="707">
        <v>7222</v>
      </c>
      <c r="F36" s="541">
        <v>2417</v>
      </c>
      <c r="G36" s="172"/>
      <c r="H36" s="172"/>
      <c r="L36" s="143"/>
    </row>
    <row r="37" spans="1:12" ht="21" customHeight="1" thickBot="1">
      <c r="A37" s="6" t="s">
        <v>8</v>
      </c>
      <c r="B37" s="706">
        <f t="shared" si="1"/>
        <v>239892</v>
      </c>
      <c r="C37" s="707">
        <v>138517</v>
      </c>
      <c r="D37" s="132">
        <f>'7'!B37</f>
        <v>97980</v>
      </c>
      <c r="E37" s="707">
        <v>1682</v>
      </c>
      <c r="F37" s="541">
        <v>1713</v>
      </c>
      <c r="G37" s="172"/>
      <c r="H37" s="172"/>
      <c r="L37" s="143"/>
    </row>
    <row r="38" spans="1:12" ht="21" customHeight="1" thickBot="1">
      <c r="A38" s="6" t="s">
        <v>9</v>
      </c>
      <c r="B38" s="706">
        <f t="shared" si="1"/>
        <v>702852</v>
      </c>
      <c r="C38" s="707">
        <v>419879</v>
      </c>
      <c r="D38" s="132">
        <f>'7'!B38</f>
        <v>270980</v>
      </c>
      <c r="E38" s="707">
        <v>7670</v>
      </c>
      <c r="F38" s="541">
        <v>4323</v>
      </c>
      <c r="G38" s="172"/>
      <c r="H38" s="172"/>
      <c r="L38" s="143"/>
    </row>
    <row r="39" spans="1:12" ht="21" customHeight="1" thickBot="1">
      <c r="A39" s="6" t="s">
        <v>58</v>
      </c>
      <c r="B39" s="706">
        <f t="shared" si="1"/>
        <v>358893</v>
      </c>
      <c r="C39" s="707">
        <v>249220</v>
      </c>
      <c r="D39" s="132">
        <f>'7'!B39</f>
        <v>104984</v>
      </c>
      <c r="E39" s="707">
        <v>3031</v>
      </c>
      <c r="F39" s="541">
        <v>1658</v>
      </c>
      <c r="G39" s="172"/>
      <c r="H39" s="172"/>
      <c r="L39" s="143"/>
    </row>
    <row r="40" spans="1:12" ht="21" customHeight="1" thickBot="1">
      <c r="A40" s="6" t="s">
        <v>10</v>
      </c>
      <c r="B40" s="706">
        <f t="shared" si="1"/>
        <v>359787</v>
      </c>
      <c r="C40" s="707">
        <v>312538</v>
      </c>
      <c r="D40" s="132">
        <f>'7'!B40</f>
        <v>43157</v>
      </c>
      <c r="E40" s="707">
        <v>1616</v>
      </c>
      <c r="F40" s="541">
        <v>2476</v>
      </c>
      <c r="G40" s="172"/>
      <c r="H40" s="172"/>
      <c r="L40" s="143"/>
    </row>
    <row r="41" spans="1:12" ht="21" customHeight="1" thickBot="1">
      <c r="A41" s="6" t="s">
        <v>11</v>
      </c>
      <c r="B41" s="706">
        <f t="shared" si="1"/>
        <v>271478</v>
      </c>
      <c r="C41" s="707">
        <v>147687</v>
      </c>
      <c r="D41" s="132">
        <f>'7'!B41</f>
        <v>119812</v>
      </c>
      <c r="E41" s="707">
        <v>1774</v>
      </c>
      <c r="F41" s="541">
        <v>2205</v>
      </c>
      <c r="G41" s="172"/>
      <c r="H41" s="172"/>
      <c r="L41" s="143"/>
    </row>
    <row r="42" spans="1:12" ht="21" customHeight="1" thickBot="1">
      <c r="A42" s="6" t="s">
        <v>59</v>
      </c>
      <c r="B42" s="706">
        <f t="shared" si="1"/>
        <v>368670</v>
      </c>
      <c r="C42" s="707">
        <v>287673</v>
      </c>
      <c r="D42" s="132">
        <f>'7'!B42</f>
        <v>76256</v>
      </c>
      <c r="E42" s="707">
        <v>2170</v>
      </c>
      <c r="F42" s="541">
        <v>2571</v>
      </c>
      <c r="G42" s="172"/>
      <c r="H42" s="172"/>
      <c r="L42" s="143"/>
    </row>
    <row r="43" spans="1:12" ht="21.75" customHeight="1">
      <c r="A43" s="867" t="s">
        <v>66</v>
      </c>
      <c r="B43" s="868"/>
      <c r="C43" s="868"/>
      <c r="D43" s="868"/>
      <c r="E43" s="868"/>
      <c r="F43" s="868"/>
      <c r="G43" s="708"/>
      <c r="H43" s="172"/>
    </row>
    <row r="44" spans="1:12" ht="30.75" customHeight="1">
      <c r="A44" s="12"/>
      <c r="B44" s="709"/>
      <c r="C44" s="709"/>
      <c r="D44" s="709"/>
      <c r="E44" s="709"/>
      <c r="F44" s="709"/>
      <c r="G44" s="172"/>
      <c r="H44" s="172"/>
    </row>
    <row r="45" spans="1:12" ht="27.75" customHeight="1">
      <c r="A45" s="862"/>
      <c r="B45" s="869"/>
      <c r="C45" s="869"/>
      <c r="D45" s="869"/>
      <c r="E45" s="869"/>
      <c r="F45" s="709"/>
      <c r="G45" s="172"/>
      <c r="H45" s="172"/>
    </row>
    <row r="46" spans="1:12" ht="12.75" customHeight="1">
      <c r="A46" s="12"/>
      <c r="B46" s="709"/>
      <c r="C46" s="709"/>
      <c r="D46" s="709"/>
      <c r="E46" s="709"/>
      <c r="F46" s="709"/>
      <c r="G46" s="172"/>
      <c r="H46" s="172"/>
    </row>
    <row r="47" spans="1:12" ht="12.75" customHeight="1">
      <c r="A47" s="12"/>
      <c r="B47" s="709"/>
      <c r="C47" s="709"/>
      <c r="D47" s="709"/>
      <c r="E47" s="709"/>
      <c r="F47" s="709"/>
      <c r="G47" s="172"/>
      <c r="H47" s="172"/>
    </row>
    <row r="48" spans="1:12" ht="12.75" customHeight="1">
      <c r="A48" s="12"/>
      <c r="B48" s="709"/>
      <c r="C48" s="709"/>
      <c r="D48" s="709"/>
      <c r="E48" s="709"/>
      <c r="F48" s="709"/>
      <c r="G48" s="172"/>
      <c r="H48" s="172"/>
    </row>
    <row r="49" spans="1:8" ht="12.75" customHeight="1">
      <c r="A49" s="12"/>
      <c r="B49" s="709"/>
      <c r="C49" s="709"/>
      <c r="D49" s="709"/>
      <c r="E49" s="709"/>
      <c r="F49" s="709"/>
      <c r="G49" s="172"/>
      <c r="H49" s="172"/>
    </row>
    <row r="50" spans="1:8">
      <c r="B50" s="172"/>
      <c r="C50" s="172"/>
      <c r="D50" s="172"/>
      <c r="E50" s="172"/>
      <c r="F50" s="172"/>
      <c r="G50" s="172"/>
      <c r="H50" s="172"/>
    </row>
    <row r="51" spans="1:8">
      <c r="B51" s="172"/>
      <c r="C51" s="172"/>
      <c r="D51" s="172"/>
      <c r="E51" s="172"/>
      <c r="F51" s="172"/>
      <c r="G51" s="172"/>
      <c r="H51" s="172"/>
    </row>
    <row r="52" spans="1:8">
      <c r="B52" s="172"/>
      <c r="C52" s="172"/>
      <c r="D52" s="172"/>
      <c r="E52" s="172"/>
      <c r="F52" s="172"/>
      <c r="G52" s="172"/>
      <c r="H52" s="172"/>
    </row>
  </sheetData>
  <mergeCells count="3">
    <mergeCell ref="A1:F1"/>
    <mergeCell ref="A43:F43"/>
    <mergeCell ref="A45:E45"/>
  </mergeCells>
  <printOptions horizontalCentered="1" verticalCentered="1"/>
  <pageMargins left="0.39370078740157499" right="0.39370078740157499" top="0.45" bottom="0.55000000000000004" header="0" footer="0"/>
  <pageSetup paperSize="9" scale="84" orientation="portrait"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C4F0F-B38F-4B3B-8C6D-6A3394DA6AAA}">
  <sheetPr>
    <tabColor theme="7" tint="0.39997558519241921"/>
    <pageSetUpPr fitToPage="1"/>
  </sheetPr>
  <dimension ref="A1:J52"/>
  <sheetViews>
    <sheetView rightToLeft="1" view="pageBreakPreview" topLeftCell="A10" zoomScaleNormal="100" zoomScaleSheetLayoutView="100" workbookViewId="0">
      <selection activeCell="M14" sqref="M14"/>
    </sheetView>
  </sheetViews>
  <sheetFormatPr defaultRowHeight="18"/>
  <cols>
    <col min="1" max="1" width="18.140625" style="791" customWidth="1"/>
    <col min="2" max="8" width="15" style="791" customWidth="1"/>
    <col min="9" max="239" width="9.140625" style="791"/>
    <col min="240" max="240" width="16.140625" style="791" customWidth="1"/>
    <col min="241" max="241" width="11.42578125" style="791" bestFit="1" customWidth="1"/>
    <col min="242" max="242" width="9.5703125" style="791" bestFit="1" customWidth="1"/>
    <col min="243" max="243" width="7.7109375" style="791" bestFit="1" customWidth="1"/>
    <col min="244" max="244" width="10.28515625" style="791" customWidth="1"/>
    <col min="245" max="245" width="9.140625" style="791"/>
    <col min="246" max="246" width="10" style="791" bestFit="1" customWidth="1"/>
    <col min="247" max="247" width="11" style="791" bestFit="1" customWidth="1"/>
    <col min="248" max="248" width="12.7109375" style="791" customWidth="1"/>
    <col min="249" max="249" width="12.28515625" style="791" customWidth="1"/>
    <col min="250" max="250" width="14.42578125" style="791" bestFit="1" customWidth="1"/>
    <col min="251" max="251" width="13" style="791" bestFit="1" customWidth="1"/>
    <col min="252" max="252" width="10.5703125" style="791" bestFit="1" customWidth="1"/>
    <col min="253" max="495" width="9.140625" style="791"/>
    <col min="496" max="496" width="16.140625" style="791" customWidth="1"/>
    <col min="497" max="497" width="11.42578125" style="791" bestFit="1" customWidth="1"/>
    <col min="498" max="498" width="9.5703125" style="791" bestFit="1" customWidth="1"/>
    <col min="499" max="499" width="7.7109375" style="791" bestFit="1" customWidth="1"/>
    <col min="500" max="500" width="10.28515625" style="791" customWidth="1"/>
    <col min="501" max="501" width="9.140625" style="791"/>
    <col min="502" max="502" width="10" style="791" bestFit="1" customWidth="1"/>
    <col min="503" max="503" width="11" style="791" bestFit="1" customWidth="1"/>
    <col min="504" max="504" width="12.7109375" style="791" customWidth="1"/>
    <col min="505" max="505" width="12.28515625" style="791" customWidth="1"/>
    <col min="506" max="506" width="14.42578125" style="791" bestFit="1" customWidth="1"/>
    <col min="507" max="507" width="13" style="791" bestFit="1" customWidth="1"/>
    <col min="508" max="508" width="10.5703125" style="791" bestFit="1" customWidth="1"/>
    <col min="509" max="751" width="9.140625" style="791"/>
    <col min="752" max="752" width="16.140625" style="791" customWidth="1"/>
    <col min="753" max="753" width="11.42578125" style="791" bestFit="1" customWidth="1"/>
    <col min="754" max="754" width="9.5703125" style="791" bestFit="1" customWidth="1"/>
    <col min="755" max="755" width="7.7109375" style="791" bestFit="1" customWidth="1"/>
    <col min="756" max="756" width="10.28515625" style="791" customWidth="1"/>
    <col min="757" max="757" width="9.140625" style="791"/>
    <col min="758" max="758" width="10" style="791" bestFit="1" customWidth="1"/>
    <col min="759" max="759" width="11" style="791" bestFit="1" customWidth="1"/>
    <col min="760" max="760" width="12.7109375" style="791" customWidth="1"/>
    <col min="761" max="761" width="12.28515625" style="791" customWidth="1"/>
    <col min="762" max="762" width="14.42578125" style="791" bestFit="1" customWidth="1"/>
    <col min="763" max="763" width="13" style="791" bestFit="1" customWidth="1"/>
    <col min="764" max="764" width="10.5703125" style="791" bestFit="1" customWidth="1"/>
    <col min="765" max="1007" width="9.140625" style="791"/>
    <col min="1008" max="1008" width="16.140625" style="791" customWidth="1"/>
    <col min="1009" max="1009" width="11.42578125" style="791" bestFit="1" customWidth="1"/>
    <col min="1010" max="1010" width="9.5703125" style="791" bestFit="1" customWidth="1"/>
    <col min="1011" max="1011" width="7.7109375" style="791" bestFit="1" customWidth="1"/>
    <col min="1012" max="1012" width="10.28515625" style="791" customWidth="1"/>
    <col min="1013" max="1013" width="9.140625" style="791"/>
    <col min="1014" max="1014" width="10" style="791" bestFit="1" customWidth="1"/>
    <col min="1015" max="1015" width="11" style="791" bestFit="1" customWidth="1"/>
    <col min="1016" max="1016" width="12.7109375" style="791" customWidth="1"/>
    <col min="1017" max="1017" width="12.28515625" style="791" customWidth="1"/>
    <col min="1018" max="1018" width="14.42578125" style="791" bestFit="1" customWidth="1"/>
    <col min="1019" max="1019" width="13" style="791" bestFit="1" customWidth="1"/>
    <col min="1020" max="1020" width="10.5703125" style="791" bestFit="1" customWidth="1"/>
    <col min="1021" max="1263" width="9.140625" style="791"/>
    <col min="1264" max="1264" width="16.140625" style="791" customWidth="1"/>
    <col min="1265" max="1265" width="11.42578125" style="791" bestFit="1" customWidth="1"/>
    <col min="1266" max="1266" width="9.5703125" style="791" bestFit="1" customWidth="1"/>
    <col min="1267" max="1267" width="7.7109375" style="791" bestFit="1" customWidth="1"/>
    <col min="1268" max="1268" width="10.28515625" style="791" customWidth="1"/>
    <col min="1269" max="1269" width="9.140625" style="791"/>
    <col min="1270" max="1270" width="10" style="791" bestFit="1" customWidth="1"/>
    <col min="1271" max="1271" width="11" style="791" bestFit="1" customWidth="1"/>
    <col min="1272" max="1272" width="12.7109375" style="791" customWidth="1"/>
    <col min="1273" max="1273" width="12.28515625" style="791" customWidth="1"/>
    <col min="1274" max="1274" width="14.42578125" style="791" bestFit="1" customWidth="1"/>
    <col min="1275" max="1275" width="13" style="791" bestFit="1" customWidth="1"/>
    <col min="1276" max="1276" width="10.5703125" style="791" bestFit="1" customWidth="1"/>
    <col min="1277" max="1519" width="9.140625" style="791"/>
    <col min="1520" max="1520" width="16.140625" style="791" customWidth="1"/>
    <col min="1521" max="1521" width="11.42578125" style="791" bestFit="1" customWidth="1"/>
    <col min="1522" max="1522" width="9.5703125" style="791" bestFit="1" customWidth="1"/>
    <col min="1523" max="1523" width="7.7109375" style="791" bestFit="1" customWidth="1"/>
    <col min="1524" max="1524" width="10.28515625" style="791" customWidth="1"/>
    <col min="1525" max="1525" width="9.140625" style="791"/>
    <col min="1526" max="1526" width="10" style="791" bestFit="1" customWidth="1"/>
    <col min="1527" max="1527" width="11" style="791" bestFit="1" customWidth="1"/>
    <col min="1528" max="1528" width="12.7109375" style="791" customWidth="1"/>
    <col min="1529" max="1529" width="12.28515625" style="791" customWidth="1"/>
    <col min="1530" max="1530" width="14.42578125" style="791" bestFit="1" customWidth="1"/>
    <col min="1531" max="1531" width="13" style="791" bestFit="1" customWidth="1"/>
    <col min="1532" max="1532" width="10.5703125" style="791" bestFit="1" customWidth="1"/>
    <col min="1533" max="1775" width="9.140625" style="791"/>
    <col min="1776" max="1776" width="16.140625" style="791" customWidth="1"/>
    <col min="1777" max="1777" width="11.42578125" style="791" bestFit="1" customWidth="1"/>
    <col min="1778" max="1778" width="9.5703125" style="791" bestFit="1" customWidth="1"/>
    <col min="1779" max="1779" width="7.7109375" style="791" bestFit="1" customWidth="1"/>
    <col min="1780" max="1780" width="10.28515625" style="791" customWidth="1"/>
    <col min="1781" max="1781" width="9.140625" style="791"/>
    <col min="1782" max="1782" width="10" style="791" bestFit="1" customWidth="1"/>
    <col min="1783" max="1783" width="11" style="791" bestFit="1" customWidth="1"/>
    <col min="1784" max="1784" width="12.7109375" style="791" customWidth="1"/>
    <col min="1785" max="1785" width="12.28515625" style="791" customWidth="1"/>
    <col min="1786" max="1786" width="14.42578125" style="791" bestFit="1" customWidth="1"/>
    <col min="1787" max="1787" width="13" style="791" bestFit="1" customWidth="1"/>
    <col min="1788" max="1788" width="10.5703125" style="791" bestFit="1" customWidth="1"/>
    <col min="1789" max="2031" width="9.140625" style="791"/>
    <col min="2032" max="2032" width="16.140625" style="791" customWidth="1"/>
    <col min="2033" max="2033" width="11.42578125" style="791" bestFit="1" customWidth="1"/>
    <col min="2034" max="2034" width="9.5703125" style="791" bestFit="1" customWidth="1"/>
    <col min="2035" max="2035" width="7.7109375" style="791" bestFit="1" customWidth="1"/>
    <col min="2036" max="2036" width="10.28515625" style="791" customWidth="1"/>
    <col min="2037" max="2037" width="9.140625" style="791"/>
    <col min="2038" max="2038" width="10" style="791" bestFit="1" customWidth="1"/>
    <col min="2039" max="2039" width="11" style="791" bestFit="1" customWidth="1"/>
    <col min="2040" max="2040" width="12.7109375" style="791" customWidth="1"/>
    <col min="2041" max="2041" width="12.28515625" style="791" customWidth="1"/>
    <col min="2042" max="2042" width="14.42578125" style="791" bestFit="1" customWidth="1"/>
    <col min="2043" max="2043" width="13" style="791" bestFit="1" customWidth="1"/>
    <col min="2044" max="2044" width="10.5703125" style="791" bestFit="1" customWidth="1"/>
    <col min="2045" max="2287" width="9.140625" style="791"/>
    <col min="2288" max="2288" width="16.140625" style="791" customWidth="1"/>
    <col min="2289" max="2289" width="11.42578125" style="791" bestFit="1" customWidth="1"/>
    <col min="2290" max="2290" width="9.5703125" style="791" bestFit="1" customWidth="1"/>
    <col min="2291" max="2291" width="7.7109375" style="791" bestFit="1" customWidth="1"/>
    <col min="2292" max="2292" width="10.28515625" style="791" customWidth="1"/>
    <col min="2293" max="2293" width="9.140625" style="791"/>
    <col min="2294" max="2294" width="10" style="791" bestFit="1" customWidth="1"/>
    <col min="2295" max="2295" width="11" style="791" bestFit="1" customWidth="1"/>
    <col min="2296" max="2296" width="12.7109375" style="791" customWidth="1"/>
    <col min="2297" max="2297" width="12.28515625" style="791" customWidth="1"/>
    <col min="2298" max="2298" width="14.42578125" style="791" bestFit="1" customWidth="1"/>
    <col min="2299" max="2299" width="13" style="791" bestFit="1" customWidth="1"/>
    <col min="2300" max="2300" width="10.5703125" style="791" bestFit="1" customWidth="1"/>
    <col min="2301" max="2543" width="9.140625" style="791"/>
    <col min="2544" max="2544" width="16.140625" style="791" customWidth="1"/>
    <col min="2545" max="2545" width="11.42578125" style="791" bestFit="1" customWidth="1"/>
    <col min="2546" max="2546" width="9.5703125" style="791" bestFit="1" customWidth="1"/>
    <col min="2547" max="2547" width="7.7109375" style="791" bestFit="1" customWidth="1"/>
    <col min="2548" max="2548" width="10.28515625" style="791" customWidth="1"/>
    <col min="2549" max="2549" width="9.140625" style="791"/>
    <col min="2550" max="2550" width="10" style="791" bestFit="1" customWidth="1"/>
    <col min="2551" max="2551" width="11" style="791" bestFit="1" customWidth="1"/>
    <col min="2552" max="2552" width="12.7109375" style="791" customWidth="1"/>
    <col min="2553" max="2553" width="12.28515625" style="791" customWidth="1"/>
    <col min="2554" max="2554" width="14.42578125" style="791" bestFit="1" customWidth="1"/>
    <col min="2555" max="2555" width="13" style="791" bestFit="1" customWidth="1"/>
    <col min="2556" max="2556" width="10.5703125" style="791" bestFit="1" customWidth="1"/>
    <col min="2557" max="2799" width="9.140625" style="791"/>
    <col min="2800" max="2800" width="16.140625" style="791" customWidth="1"/>
    <col min="2801" max="2801" width="11.42578125" style="791" bestFit="1" customWidth="1"/>
    <col min="2802" max="2802" width="9.5703125" style="791" bestFit="1" customWidth="1"/>
    <col min="2803" max="2803" width="7.7109375" style="791" bestFit="1" customWidth="1"/>
    <col min="2804" max="2804" width="10.28515625" style="791" customWidth="1"/>
    <col min="2805" max="2805" width="9.140625" style="791"/>
    <col min="2806" max="2806" width="10" style="791" bestFit="1" customWidth="1"/>
    <col min="2807" max="2807" width="11" style="791" bestFit="1" customWidth="1"/>
    <col min="2808" max="2808" width="12.7109375" style="791" customWidth="1"/>
    <col min="2809" max="2809" width="12.28515625" style="791" customWidth="1"/>
    <col min="2810" max="2810" width="14.42578125" style="791" bestFit="1" customWidth="1"/>
    <col min="2811" max="2811" width="13" style="791" bestFit="1" customWidth="1"/>
    <col min="2812" max="2812" width="10.5703125" style="791" bestFit="1" customWidth="1"/>
    <col min="2813" max="3055" width="9.140625" style="791"/>
    <col min="3056" max="3056" width="16.140625" style="791" customWidth="1"/>
    <col min="3057" max="3057" width="11.42578125" style="791" bestFit="1" customWidth="1"/>
    <col min="3058" max="3058" width="9.5703125" style="791" bestFit="1" customWidth="1"/>
    <col min="3059" max="3059" width="7.7109375" style="791" bestFit="1" customWidth="1"/>
    <col min="3060" max="3060" width="10.28515625" style="791" customWidth="1"/>
    <col min="3061" max="3061" width="9.140625" style="791"/>
    <col min="3062" max="3062" width="10" style="791" bestFit="1" customWidth="1"/>
    <col min="3063" max="3063" width="11" style="791" bestFit="1" customWidth="1"/>
    <col min="3064" max="3064" width="12.7109375" style="791" customWidth="1"/>
    <col min="3065" max="3065" width="12.28515625" style="791" customWidth="1"/>
    <col min="3066" max="3066" width="14.42578125" style="791" bestFit="1" customWidth="1"/>
    <col min="3067" max="3067" width="13" style="791" bestFit="1" customWidth="1"/>
    <col min="3068" max="3068" width="10.5703125" style="791" bestFit="1" customWidth="1"/>
    <col min="3069" max="3311" width="9.140625" style="791"/>
    <col min="3312" max="3312" width="16.140625" style="791" customWidth="1"/>
    <col min="3313" max="3313" width="11.42578125" style="791" bestFit="1" customWidth="1"/>
    <col min="3314" max="3314" width="9.5703125" style="791" bestFit="1" customWidth="1"/>
    <col min="3315" max="3315" width="7.7109375" style="791" bestFit="1" customWidth="1"/>
    <col min="3316" max="3316" width="10.28515625" style="791" customWidth="1"/>
    <col min="3317" max="3317" width="9.140625" style="791"/>
    <col min="3318" max="3318" width="10" style="791" bestFit="1" customWidth="1"/>
    <col min="3319" max="3319" width="11" style="791" bestFit="1" customWidth="1"/>
    <col min="3320" max="3320" width="12.7109375" style="791" customWidth="1"/>
    <col min="3321" max="3321" width="12.28515625" style="791" customWidth="1"/>
    <col min="3322" max="3322" width="14.42578125" style="791" bestFit="1" customWidth="1"/>
    <col min="3323" max="3323" width="13" style="791" bestFit="1" customWidth="1"/>
    <col min="3324" max="3324" width="10.5703125" style="791" bestFit="1" customWidth="1"/>
    <col min="3325" max="3567" width="9.140625" style="791"/>
    <col min="3568" max="3568" width="16.140625" style="791" customWidth="1"/>
    <col min="3569" max="3569" width="11.42578125" style="791" bestFit="1" customWidth="1"/>
    <col min="3570" max="3570" width="9.5703125" style="791" bestFit="1" customWidth="1"/>
    <col min="3571" max="3571" width="7.7109375" style="791" bestFit="1" customWidth="1"/>
    <col min="3572" max="3572" width="10.28515625" style="791" customWidth="1"/>
    <col min="3573" max="3573" width="9.140625" style="791"/>
    <col min="3574" max="3574" width="10" style="791" bestFit="1" customWidth="1"/>
    <col min="3575" max="3575" width="11" style="791" bestFit="1" customWidth="1"/>
    <col min="3576" max="3576" width="12.7109375" style="791" customWidth="1"/>
    <col min="3577" max="3577" width="12.28515625" style="791" customWidth="1"/>
    <col min="3578" max="3578" width="14.42578125" style="791" bestFit="1" customWidth="1"/>
    <col min="3579" max="3579" width="13" style="791" bestFit="1" customWidth="1"/>
    <col min="3580" max="3580" width="10.5703125" style="791" bestFit="1" customWidth="1"/>
    <col min="3581" max="3823" width="9.140625" style="791"/>
    <col min="3824" max="3824" width="16.140625" style="791" customWidth="1"/>
    <col min="3825" max="3825" width="11.42578125" style="791" bestFit="1" customWidth="1"/>
    <col min="3826" max="3826" width="9.5703125" style="791" bestFit="1" customWidth="1"/>
    <col min="3827" max="3827" width="7.7109375" style="791" bestFit="1" customWidth="1"/>
    <col min="3828" max="3828" width="10.28515625" style="791" customWidth="1"/>
    <col min="3829" max="3829" width="9.140625" style="791"/>
    <col min="3830" max="3830" width="10" style="791" bestFit="1" customWidth="1"/>
    <col min="3831" max="3831" width="11" style="791" bestFit="1" customWidth="1"/>
    <col min="3832" max="3832" width="12.7109375" style="791" customWidth="1"/>
    <col min="3833" max="3833" width="12.28515625" style="791" customWidth="1"/>
    <col min="3834" max="3834" width="14.42578125" style="791" bestFit="1" customWidth="1"/>
    <col min="3835" max="3835" width="13" style="791" bestFit="1" customWidth="1"/>
    <col min="3836" max="3836" width="10.5703125" style="791" bestFit="1" customWidth="1"/>
    <col min="3837" max="4079" width="9.140625" style="791"/>
    <col min="4080" max="4080" width="16.140625" style="791" customWidth="1"/>
    <col min="4081" max="4081" width="11.42578125" style="791" bestFit="1" customWidth="1"/>
    <col min="4082" max="4082" width="9.5703125" style="791" bestFit="1" customWidth="1"/>
    <col min="4083" max="4083" width="7.7109375" style="791" bestFit="1" customWidth="1"/>
    <col min="4084" max="4084" width="10.28515625" style="791" customWidth="1"/>
    <col min="4085" max="4085" width="9.140625" style="791"/>
    <col min="4086" max="4086" width="10" style="791" bestFit="1" customWidth="1"/>
    <col min="4087" max="4087" width="11" style="791" bestFit="1" customWidth="1"/>
    <col min="4088" max="4088" width="12.7109375" style="791" customWidth="1"/>
    <col min="4089" max="4089" width="12.28515625" style="791" customWidth="1"/>
    <col min="4090" max="4090" width="14.42578125" style="791" bestFit="1" customWidth="1"/>
    <col min="4091" max="4091" width="13" style="791" bestFit="1" customWidth="1"/>
    <col min="4092" max="4092" width="10.5703125" style="791" bestFit="1" customWidth="1"/>
    <col min="4093" max="4335" width="9.140625" style="791"/>
    <col min="4336" max="4336" width="16.140625" style="791" customWidth="1"/>
    <col min="4337" max="4337" width="11.42578125" style="791" bestFit="1" customWidth="1"/>
    <col min="4338" max="4338" width="9.5703125" style="791" bestFit="1" customWidth="1"/>
    <col min="4339" max="4339" width="7.7109375" style="791" bestFit="1" customWidth="1"/>
    <col min="4340" max="4340" width="10.28515625" style="791" customWidth="1"/>
    <col min="4341" max="4341" width="9.140625" style="791"/>
    <col min="4342" max="4342" width="10" style="791" bestFit="1" customWidth="1"/>
    <col min="4343" max="4343" width="11" style="791" bestFit="1" customWidth="1"/>
    <col min="4344" max="4344" width="12.7109375" style="791" customWidth="1"/>
    <col min="4345" max="4345" width="12.28515625" style="791" customWidth="1"/>
    <col min="4346" max="4346" width="14.42578125" style="791" bestFit="1" customWidth="1"/>
    <col min="4347" max="4347" width="13" style="791" bestFit="1" customWidth="1"/>
    <col min="4348" max="4348" width="10.5703125" style="791" bestFit="1" customWidth="1"/>
    <col min="4349" max="4591" width="9.140625" style="791"/>
    <col min="4592" max="4592" width="16.140625" style="791" customWidth="1"/>
    <col min="4593" max="4593" width="11.42578125" style="791" bestFit="1" customWidth="1"/>
    <col min="4594" max="4594" width="9.5703125" style="791" bestFit="1" customWidth="1"/>
    <col min="4595" max="4595" width="7.7109375" style="791" bestFit="1" customWidth="1"/>
    <col min="4596" max="4596" width="10.28515625" style="791" customWidth="1"/>
    <col min="4597" max="4597" width="9.140625" style="791"/>
    <col min="4598" max="4598" width="10" style="791" bestFit="1" customWidth="1"/>
    <col min="4599" max="4599" width="11" style="791" bestFit="1" customWidth="1"/>
    <col min="4600" max="4600" width="12.7109375" style="791" customWidth="1"/>
    <col min="4601" max="4601" width="12.28515625" style="791" customWidth="1"/>
    <col min="4602" max="4602" width="14.42578125" style="791" bestFit="1" customWidth="1"/>
    <col min="4603" max="4603" width="13" style="791" bestFit="1" customWidth="1"/>
    <col min="4604" max="4604" width="10.5703125" style="791" bestFit="1" customWidth="1"/>
    <col min="4605" max="4847" width="9.140625" style="791"/>
    <col min="4848" max="4848" width="16.140625" style="791" customWidth="1"/>
    <col min="4849" max="4849" width="11.42578125" style="791" bestFit="1" customWidth="1"/>
    <col min="4850" max="4850" width="9.5703125" style="791" bestFit="1" customWidth="1"/>
    <col min="4851" max="4851" width="7.7109375" style="791" bestFit="1" customWidth="1"/>
    <col min="4852" max="4852" width="10.28515625" style="791" customWidth="1"/>
    <col min="4853" max="4853" width="9.140625" style="791"/>
    <col min="4854" max="4854" width="10" style="791" bestFit="1" customWidth="1"/>
    <col min="4855" max="4855" width="11" style="791" bestFit="1" customWidth="1"/>
    <col min="4856" max="4856" width="12.7109375" style="791" customWidth="1"/>
    <col min="4857" max="4857" width="12.28515625" style="791" customWidth="1"/>
    <col min="4858" max="4858" width="14.42578125" style="791" bestFit="1" customWidth="1"/>
    <col min="4859" max="4859" width="13" style="791" bestFit="1" customWidth="1"/>
    <col min="4860" max="4860" width="10.5703125" style="791" bestFit="1" customWidth="1"/>
    <col min="4861" max="5103" width="9.140625" style="791"/>
    <col min="5104" max="5104" width="16.140625" style="791" customWidth="1"/>
    <col min="5105" max="5105" width="11.42578125" style="791" bestFit="1" customWidth="1"/>
    <col min="5106" max="5106" width="9.5703125" style="791" bestFit="1" customWidth="1"/>
    <col min="5107" max="5107" width="7.7109375" style="791" bestFit="1" customWidth="1"/>
    <col min="5108" max="5108" width="10.28515625" style="791" customWidth="1"/>
    <col min="5109" max="5109" width="9.140625" style="791"/>
    <col min="5110" max="5110" width="10" style="791" bestFit="1" customWidth="1"/>
    <col min="5111" max="5111" width="11" style="791" bestFit="1" customWidth="1"/>
    <col min="5112" max="5112" width="12.7109375" style="791" customWidth="1"/>
    <col min="5113" max="5113" width="12.28515625" style="791" customWidth="1"/>
    <col min="5114" max="5114" width="14.42578125" style="791" bestFit="1" customWidth="1"/>
    <col min="5115" max="5115" width="13" style="791" bestFit="1" customWidth="1"/>
    <col min="5116" max="5116" width="10.5703125" style="791" bestFit="1" customWidth="1"/>
    <col min="5117" max="5359" width="9.140625" style="791"/>
    <col min="5360" max="5360" width="16.140625" style="791" customWidth="1"/>
    <col min="5361" max="5361" width="11.42578125" style="791" bestFit="1" customWidth="1"/>
    <col min="5362" max="5362" width="9.5703125" style="791" bestFit="1" customWidth="1"/>
    <col min="5363" max="5363" width="7.7109375" style="791" bestFit="1" customWidth="1"/>
    <col min="5364" max="5364" width="10.28515625" style="791" customWidth="1"/>
    <col min="5365" max="5365" width="9.140625" style="791"/>
    <col min="5366" max="5366" width="10" style="791" bestFit="1" customWidth="1"/>
    <col min="5367" max="5367" width="11" style="791" bestFit="1" customWidth="1"/>
    <col min="5368" max="5368" width="12.7109375" style="791" customWidth="1"/>
    <col min="5369" max="5369" width="12.28515625" style="791" customWidth="1"/>
    <col min="5370" max="5370" width="14.42578125" style="791" bestFit="1" customWidth="1"/>
    <col min="5371" max="5371" width="13" style="791" bestFit="1" customWidth="1"/>
    <col min="5372" max="5372" width="10.5703125" style="791" bestFit="1" customWidth="1"/>
    <col min="5373" max="5615" width="9.140625" style="791"/>
    <col min="5616" max="5616" width="16.140625" style="791" customWidth="1"/>
    <col min="5617" max="5617" width="11.42578125" style="791" bestFit="1" customWidth="1"/>
    <col min="5618" max="5618" width="9.5703125" style="791" bestFit="1" customWidth="1"/>
    <col min="5619" max="5619" width="7.7109375" style="791" bestFit="1" customWidth="1"/>
    <col min="5620" max="5620" width="10.28515625" style="791" customWidth="1"/>
    <col min="5621" max="5621" width="9.140625" style="791"/>
    <col min="5622" max="5622" width="10" style="791" bestFit="1" customWidth="1"/>
    <col min="5623" max="5623" width="11" style="791" bestFit="1" customWidth="1"/>
    <col min="5624" max="5624" width="12.7109375" style="791" customWidth="1"/>
    <col min="5625" max="5625" width="12.28515625" style="791" customWidth="1"/>
    <col min="5626" max="5626" width="14.42578125" style="791" bestFit="1" customWidth="1"/>
    <col min="5627" max="5627" width="13" style="791" bestFit="1" customWidth="1"/>
    <col min="5628" max="5628" width="10.5703125" style="791" bestFit="1" customWidth="1"/>
    <col min="5629" max="5871" width="9.140625" style="791"/>
    <col min="5872" max="5872" width="16.140625" style="791" customWidth="1"/>
    <col min="5873" max="5873" width="11.42578125" style="791" bestFit="1" customWidth="1"/>
    <col min="5874" max="5874" width="9.5703125" style="791" bestFit="1" customWidth="1"/>
    <col min="5875" max="5875" width="7.7109375" style="791" bestFit="1" customWidth="1"/>
    <col min="5876" max="5876" width="10.28515625" style="791" customWidth="1"/>
    <col min="5877" max="5877" width="9.140625" style="791"/>
    <col min="5878" max="5878" width="10" style="791" bestFit="1" customWidth="1"/>
    <col min="5879" max="5879" width="11" style="791" bestFit="1" customWidth="1"/>
    <col min="5880" max="5880" width="12.7109375" style="791" customWidth="1"/>
    <col min="5881" max="5881" width="12.28515625" style="791" customWidth="1"/>
    <col min="5882" max="5882" width="14.42578125" style="791" bestFit="1" customWidth="1"/>
    <col min="5883" max="5883" width="13" style="791" bestFit="1" customWidth="1"/>
    <col min="5884" max="5884" width="10.5703125" style="791" bestFit="1" customWidth="1"/>
    <col min="5885" max="6127" width="9.140625" style="791"/>
    <col min="6128" max="6128" width="16.140625" style="791" customWidth="1"/>
    <col min="6129" max="6129" width="11.42578125" style="791" bestFit="1" customWidth="1"/>
    <col min="6130" max="6130" width="9.5703125" style="791" bestFit="1" customWidth="1"/>
    <col min="6131" max="6131" width="7.7109375" style="791" bestFit="1" customWidth="1"/>
    <col min="6132" max="6132" width="10.28515625" style="791" customWidth="1"/>
    <col min="6133" max="6133" width="9.140625" style="791"/>
    <col min="6134" max="6134" width="10" style="791" bestFit="1" customWidth="1"/>
    <col min="6135" max="6135" width="11" style="791" bestFit="1" customWidth="1"/>
    <col min="6136" max="6136" width="12.7109375" style="791" customWidth="1"/>
    <col min="6137" max="6137" width="12.28515625" style="791" customWidth="1"/>
    <col min="6138" max="6138" width="14.42578125" style="791" bestFit="1" customWidth="1"/>
    <col min="6139" max="6139" width="13" style="791" bestFit="1" customWidth="1"/>
    <col min="6140" max="6140" width="10.5703125" style="791" bestFit="1" customWidth="1"/>
    <col min="6141" max="6383" width="9.140625" style="791"/>
    <col min="6384" max="6384" width="16.140625" style="791" customWidth="1"/>
    <col min="6385" max="6385" width="11.42578125" style="791" bestFit="1" customWidth="1"/>
    <col min="6386" max="6386" width="9.5703125" style="791" bestFit="1" customWidth="1"/>
    <col min="6387" max="6387" width="7.7109375" style="791" bestFit="1" customWidth="1"/>
    <col min="6388" max="6388" width="10.28515625" style="791" customWidth="1"/>
    <col min="6389" max="6389" width="9.140625" style="791"/>
    <col min="6390" max="6390" width="10" style="791" bestFit="1" customWidth="1"/>
    <col min="6391" max="6391" width="11" style="791" bestFit="1" customWidth="1"/>
    <col min="6392" max="6392" width="12.7109375" style="791" customWidth="1"/>
    <col min="6393" max="6393" width="12.28515625" style="791" customWidth="1"/>
    <col min="6394" max="6394" width="14.42578125" style="791" bestFit="1" customWidth="1"/>
    <col min="6395" max="6395" width="13" style="791" bestFit="1" customWidth="1"/>
    <col min="6396" max="6396" width="10.5703125" style="791" bestFit="1" customWidth="1"/>
    <col min="6397" max="6639" width="9.140625" style="791"/>
    <col min="6640" max="6640" width="16.140625" style="791" customWidth="1"/>
    <col min="6641" max="6641" width="11.42578125" style="791" bestFit="1" customWidth="1"/>
    <col min="6642" max="6642" width="9.5703125" style="791" bestFit="1" customWidth="1"/>
    <col min="6643" max="6643" width="7.7109375" style="791" bestFit="1" customWidth="1"/>
    <col min="6644" max="6644" width="10.28515625" style="791" customWidth="1"/>
    <col min="6645" max="6645" width="9.140625" style="791"/>
    <col min="6646" max="6646" width="10" style="791" bestFit="1" customWidth="1"/>
    <col min="6647" max="6647" width="11" style="791" bestFit="1" customWidth="1"/>
    <col min="6648" max="6648" width="12.7109375" style="791" customWidth="1"/>
    <col min="6649" max="6649" width="12.28515625" style="791" customWidth="1"/>
    <col min="6650" max="6650" width="14.42578125" style="791" bestFit="1" customWidth="1"/>
    <col min="6651" max="6651" width="13" style="791" bestFit="1" customWidth="1"/>
    <col min="6652" max="6652" width="10.5703125" style="791" bestFit="1" customWidth="1"/>
    <col min="6653" max="6895" width="9.140625" style="791"/>
    <col min="6896" max="6896" width="16.140625" style="791" customWidth="1"/>
    <col min="6897" max="6897" width="11.42578125" style="791" bestFit="1" customWidth="1"/>
    <col min="6898" max="6898" width="9.5703125" style="791" bestFit="1" customWidth="1"/>
    <col min="6899" max="6899" width="7.7109375" style="791" bestFit="1" customWidth="1"/>
    <col min="6900" max="6900" width="10.28515625" style="791" customWidth="1"/>
    <col min="6901" max="6901" width="9.140625" style="791"/>
    <col min="6902" max="6902" width="10" style="791" bestFit="1" customWidth="1"/>
    <col min="6903" max="6903" width="11" style="791" bestFit="1" customWidth="1"/>
    <col min="6904" max="6904" width="12.7109375" style="791" customWidth="1"/>
    <col min="6905" max="6905" width="12.28515625" style="791" customWidth="1"/>
    <col min="6906" max="6906" width="14.42578125" style="791" bestFit="1" customWidth="1"/>
    <col min="6907" max="6907" width="13" style="791" bestFit="1" customWidth="1"/>
    <col min="6908" max="6908" width="10.5703125" style="791" bestFit="1" customWidth="1"/>
    <col min="6909" max="7151" width="9.140625" style="791"/>
    <col min="7152" max="7152" width="16.140625" style="791" customWidth="1"/>
    <col min="7153" max="7153" width="11.42578125" style="791" bestFit="1" customWidth="1"/>
    <col min="7154" max="7154" width="9.5703125" style="791" bestFit="1" customWidth="1"/>
    <col min="7155" max="7155" width="7.7109375" style="791" bestFit="1" customWidth="1"/>
    <col min="7156" max="7156" width="10.28515625" style="791" customWidth="1"/>
    <col min="7157" max="7157" width="9.140625" style="791"/>
    <col min="7158" max="7158" width="10" style="791" bestFit="1" customWidth="1"/>
    <col min="7159" max="7159" width="11" style="791" bestFit="1" customWidth="1"/>
    <col min="7160" max="7160" width="12.7109375" style="791" customWidth="1"/>
    <col min="7161" max="7161" width="12.28515625" style="791" customWidth="1"/>
    <col min="7162" max="7162" width="14.42578125" style="791" bestFit="1" customWidth="1"/>
    <col min="7163" max="7163" width="13" style="791" bestFit="1" customWidth="1"/>
    <col min="7164" max="7164" width="10.5703125" style="791" bestFit="1" customWidth="1"/>
    <col min="7165" max="7407" width="9.140625" style="791"/>
    <col min="7408" max="7408" width="16.140625" style="791" customWidth="1"/>
    <col min="7409" max="7409" width="11.42578125" style="791" bestFit="1" customWidth="1"/>
    <col min="7410" max="7410" width="9.5703125" style="791" bestFit="1" customWidth="1"/>
    <col min="7411" max="7411" width="7.7109375" style="791" bestFit="1" customWidth="1"/>
    <col min="7412" max="7412" width="10.28515625" style="791" customWidth="1"/>
    <col min="7413" max="7413" width="9.140625" style="791"/>
    <col min="7414" max="7414" width="10" style="791" bestFit="1" customWidth="1"/>
    <col min="7415" max="7415" width="11" style="791" bestFit="1" customWidth="1"/>
    <col min="7416" max="7416" width="12.7109375" style="791" customWidth="1"/>
    <col min="7417" max="7417" width="12.28515625" style="791" customWidth="1"/>
    <col min="7418" max="7418" width="14.42578125" style="791" bestFit="1" customWidth="1"/>
    <col min="7419" max="7419" width="13" style="791" bestFit="1" customWidth="1"/>
    <col min="7420" max="7420" width="10.5703125" style="791" bestFit="1" customWidth="1"/>
    <col min="7421" max="7663" width="9.140625" style="791"/>
    <col min="7664" max="7664" width="16.140625" style="791" customWidth="1"/>
    <col min="7665" max="7665" width="11.42578125" style="791" bestFit="1" customWidth="1"/>
    <col min="7666" max="7666" width="9.5703125" style="791" bestFit="1" customWidth="1"/>
    <col min="7667" max="7667" width="7.7109375" style="791" bestFit="1" customWidth="1"/>
    <col min="7668" max="7668" width="10.28515625" style="791" customWidth="1"/>
    <col min="7669" max="7669" width="9.140625" style="791"/>
    <col min="7670" max="7670" width="10" style="791" bestFit="1" customWidth="1"/>
    <col min="7671" max="7671" width="11" style="791" bestFit="1" customWidth="1"/>
    <col min="7672" max="7672" width="12.7109375" style="791" customWidth="1"/>
    <col min="7673" max="7673" width="12.28515625" style="791" customWidth="1"/>
    <col min="7674" max="7674" width="14.42578125" style="791" bestFit="1" customWidth="1"/>
    <col min="7675" max="7675" width="13" style="791" bestFit="1" customWidth="1"/>
    <col min="7676" max="7676" width="10.5703125" style="791" bestFit="1" customWidth="1"/>
    <col min="7677" max="7919" width="9.140625" style="791"/>
    <col min="7920" max="7920" width="16.140625" style="791" customWidth="1"/>
    <col min="7921" max="7921" width="11.42578125" style="791" bestFit="1" customWidth="1"/>
    <col min="7922" max="7922" width="9.5703125" style="791" bestFit="1" customWidth="1"/>
    <col min="7923" max="7923" width="7.7109375" style="791" bestFit="1" customWidth="1"/>
    <col min="7924" max="7924" width="10.28515625" style="791" customWidth="1"/>
    <col min="7925" max="7925" width="9.140625" style="791"/>
    <col min="7926" max="7926" width="10" style="791" bestFit="1" customWidth="1"/>
    <col min="7927" max="7927" width="11" style="791" bestFit="1" customWidth="1"/>
    <col min="7928" max="7928" width="12.7109375" style="791" customWidth="1"/>
    <col min="7929" max="7929" width="12.28515625" style="791" customWidth="1"/>
    <col min="7930" max="7930" width="14.42578125" style="791" bestFit="1" customWidth="1"/>
    <col min="7931" max="7931" width="13" style="791" bestFit="1" customWidth="1"/>
    <col min="7932" max="7932" width="10.5703125" style="791" bestFit="1" customWidth="1"/>
    <col min="7933" max="8175" width="9.140625" style="791"/>
    <col min="8176" max="8176" width="16.140625" style="791" customWidth="1"/>
    <col min="8177" max="8177" width="11.42578125" style="791" bestFit="1" customWidth="1"/>
    <col min="8178" max="8178" width="9.5703125" style="791" bestFit="1" customWidth="1"/>
    <col min="8179" max="8179" width="7.7109375" style="791" bestFit="1" customWidth="1"/>
    <col min="8180" max="8180" width="10.28515625" style="791" customWidth="1"/>
    <col min="8181" max="8181" width="9.140625" style="791"/>
    <col min="8182" max="8182" width="10" style="791" bestFit="1" customWidth="1"/>
    <col min="8183" max="8183" width="11" style="791" bestFit="1" customWidth="1"/>
    <col min="8184" max="8184" width="12.7109375" style="791" customWidth="1"/>
    <col min="8185" max="8185" width="12.28515625" style="791" customWidth="1"/>
    <col min="8186" max="8186" width="14.42578125" style="791" bestFit="1" customWidth="1"/>
    <col min="8187" max="8187" width="13" style="791" bestFit="1" customWidth="1"/>
    <col min="8188" max="8188" width="10.5703125" style="791" bestFit="1" customWidth="1"/>
    <col min="8189" max="8431" width="9.140625" style="791"/>
    <col min="8432" max="8432" width="16.140625" style="791" customWidth="1"/>
    <col min="8433" max="8433" width="11.42578125" style="791" bestFit="1" customWidth="1"/>
    <col min="8434" max="8434" width="9.5703125" style="791" bestFit="1" customWidth="1"/>
    <col min="8435" max="8435" width="7.7109375" style="791" bestFit="1" customWidth="1"/>
    <col min="8436" max="8436" width="10.28515625" style="791" customWidth="1"/>
    <col min="8437" max="8437" width="9.140625" style="791"/>
    <col min="8438" max="8438" width="10" style="791" bestFit="1" customWidth="1"/>
    <col min="8439" max="8439" width="11" style="791" bestFit="1" customWidth="1"/>
    <col min="8440" max="8440" width="12.7109375" style="791" customWidth="1"/>
    <col min="8441" max="8441" width="12.28515625" style="791" customWidth="1"/>
    <col min="8442" max="8442" width="14.42578125" style="791" bestFit="1" customWidth="1"/>
    <col min="8443" max="8443" width="13" style="791" bestFit="1" customWidth="1"/>
    <col min="8444" max="8444" width="10.5703125" style="791" bestFit="1" customWidth="1"/>
    <col min="8445" max="8687" width="9.140625" style="791"/>
    <col min="8688" max="8688" width="16.140625" style="791" customWidth="1"/>
    <col min="8689" max="8689" width="11.42578125" style="791" bestFit="1" customWidth="1"/>
    <col min="8690" max="8690" width="9.5703125" style="791" bestFit="1" customWidth="1"/>
    <col min="8691" max="8691" width="7.7109375" style="791" bestFit="1" customWidth="1"/>
    <col min="8692" max="8692" width="10.28515625" style="791" customWidth="1"/>
    <col min="8693" max="8693" width="9.140625" style="791"/>
    <col min="8694" max="8694" width="10" style="791" bestFit="1" customWidth="1"/>
    <col min="8695" max="8695" width="11" style="791" bestFit="1" customWidth="1"/>
    <col min="8696" max="8696" width="12.7109375" style="791" customWidth="1"/>
    <col min="8697" max="8697" width="12.28515625" style="791" customWidth="1"/>
    <col min="8698" max="8698" width="14.42578125" style="791" bestFit="1" customWidth="1"/>
    <col min="8699" max="8699" width="13" style="791" bestFit="1" customWidth="1"/>
    <col min="8700" max="8700" width="10.5703125" style="791" bestFit="1" customWidth="1"/>
    <col min="8701" max="8943" width="9.140625" style="791"/>
    <col min="8944" max="8944" width="16.140625" style="791" customWidth="1"/>
    <col min="8945" max="8945" width="11.42578125" style="791" bestFit="1" customWidth="1"/>
    <col min="8946" max="8946" width="9.5703125" style="791" bestFit="1" customWidth="1"/>
    <col min="8947" max="8947" width="7.7109375" style="791" bestFit="1" customWidth="1"/>
    <col min="8948" max="8948" width="10.28515625" style="791" customWidth="1"/>
    <col min="8949" max="8949" width="9.140625" style="791"/>
    <col min="8950" max="8950" width="10" style="791" bestFit="1" customWidth="1"/>
    <col min="8951" max="8951" width="11" style="791" bestFit="1" customWidth="1"/>
    <col min="8952" max="8952" width="12.7109375" style="791" customWidth="1"/>
    <col min="8953" max="8953" width="12.28515625" style="791" customWidth="1"/>
    <col min="8954" max="8954" width="14.42578125" style="791" bestFit="1" customWidth="1"/>
    <col min="8955" max="8955" width="13" style="791" bestFit="1" customWidth="1"/>
    <col min="8956" max="8956" width="10.5703125" style="791" bestFit="1" customWidth="1"/>
    <col min="8957" max="9199" width="9.140625" style="791"/>
    <col min="9200" max="9200" width="16.140625" style="791" customWidth="1"/>
    <col min="9201" max="9201" width="11.42578125" style="791" bestFit="1" customWidth="1"/>
    <col min="9202" max="9202" width="9.5703125" style="791" bestFit="1" customWidth="1"/>
    <col min="9203" max="9203" width="7.7109375" style="791" bestFit="1" customWidth="1"/>
    <col min="9204" max="9204" width="10.28515625" style="791" customWidth="1"/>
    <col min="9205" max="9205" width="9.140625" style="791"/>
    <col min="9206" max="9206" width="10" style="791" bestFit="1" customWidth="1"/>
    <col min="9207" max="9207" width="11" style="791" bestFit="1" customWidth="1"/>
    <col min="9208" max="9208" width="12.7109375" style="791" customWidth="1"/>
    <col min="9209" max="9209" width="12.28515625" style="791" customWidth="1"/>
    <col min="9210" max="9210" width="14.42578125" style="791" bestFit="1" customWidth="1"/>
    <col min="9211" max="9211" width="13" style="791" bestFit="1" customWidth="1"/>
    <col min="9212" max="9212" width="10.5703125" style="791" bestFit="1" customWidth="1"/>
    <col min="9213" max="9455" width="9.140625" style="791"/>
    <col min="9456" max="9456" width="16.140625" style="791" customWidth="1"/>
    <col min="9457" max="9457" width="11.42578125" style="791" bestFit="1" customWidth="1"/>
    <col min="9458" max="9458" width="9.5703125" style="791" bestFit="1" customWidth="1"/>
    <col min="9459" max="9459" width="7.7109375" style="791" bestFit="1" customWidth="1"/>
    <col min="9460" max="9460" width="10.28515625" style="791" customWidth="1"/>
    <col min="9461" max="9461" width="9.140625" style="791"/>
    <col min="9462" max="9462" width="10" style="791" bestFit="1" customWidth="1"/>
    <col min="9463" max="9463" width="11" style="791" bestFit="1" customWidth="1"/>
    <col min="9464" max="9464" width="12.7109375" style="791" customWidth="1"/>
    <col min="9465" max="9465" width="12.28515625" style="791" customWidth="1"/>
    <col min="9466" max="9466" width="14.42578125" style="791" bestFit="1" customWidth="1"/>
    <col min="9467" max="9467" width="13" style="791" bestFit="1" customWidth="1"/>
    <col min="9468" max="9468" width="10.5703125" style="791" bestFit="1" customWidth="1"/>
    <col min="9469" max="9711" width="9.140625" style="791"/>
    <col min="9712" max="9712" width="16.140625" style="791" customWidth="1"/>
    <col min="9713" max="9713" width="11.42578125" style="791" bestFit="1" customWidth="1"/>
    <col min="9714" max="9714" width="9.5703125" style="791" bestFit="1" customWidth="1"/>
    <col min="9715" max="9715" width="7.7109375" style="791" bestFit="1" customWidth="1"/>
    <col min="9716" max="9716" width="10.28515625" style="791" customWidth="1"/>
    <col min="9717" max="9717" width="9.140625" style="791"/>
    <col min="9718" max="9718" width="10" style="791" bestFit="1" customWidth="1"/>
    <col min="9719" max="9719" width="11" style="791" bestFit="1" customWidth="1"/>
    <col min="9720" max="9720" width="12.7109375" style="791" customWidth="1"/>
    <col min="9721" max="9721" width="12.28515625" style="791" customWidth="1"/>
    <col min="9722" max="9722" width="14.42578125" style="791" bestFit="1" customWidth="1"/>
    <col min="9723" max="9723" width="13" style="791" bestFit="1" customWidth="1"/>
    <col min="9724" max="9724" width="10.5703125" style="791" bestFit="1" customWidth="1"/>
    <col min="9725" max="9967" width="9.140625" style="791"/>
    <col min="9968" max="9968" width="16.140625" style="791" customWidth="1"/>
    <col min="9969" max="9969" width="11.42578125" style="791" bestFit="1" customWidth="1"/>
    <col min="9970" max="9970" width="9.5703125" style="791" bestFit="1" customWidth="1"/>
    <col min="9971" max="9971" width="7.7109375" style="791" bestFit="1" customWidth="1"/>
    <col min="9972" max="9972" width="10.28515625" style="791" customWidth="1"/>
    <col min="9973" max="9973" width="9.140625" style="791"/>
    <col min="9974" max="9974" width="10" style="791" bestFit="1" customWidth="1"/>
    <col min="9975" max="9975" width="11" style="791" bestFit="1" customWidth="1"/>
    <col min="9976" max="9976" width="12.7109375" style="791" customWidth="1"/>
    <col min="9977" max="9977" width="12.28515625" style="791" customWidth="1"/>
    <col min="9978" max="9978" width="14.42578125" style="791" bestFit="1" customWidth="1"/>
    <col min="9979" max="9979" width="13" style="791" bestFit="1" customWidth="1"/>
    <col min="9980" max="9980" width="10.5703125" style="791" bestFit="1" customWidth="1"/>
    <col min="9981" max="10223" width="9.140625" style="791"/>
    <col min="10224" max="10224" width="16.140625" style="791" customWidth="1"/>
    <col min="10225" max="10225" width="11.42578125" style="791" bestFit="1" customWidth="1"/>
    <col min="10226" max="10226" width="9.5703125" style="791" bestFit="1" customWidth="1"/>
    <col min="10227" max="10227" width="7.7109375" style="791" bestFit="1" customWidth="1"/>
    <col min="10228" max="10228" width="10.28515625" style="791" customWidth="1"/>
    <col min="10229" max="10229" width="9.140625" style="791"/>
    <col min="10230" max="10230" width="10" style="791" bestFit="1" customWidth="1"/>
    <col min="10231" max="10231" width="11" style="791" bestFit="1" customWidth="1"/>
    <col min="10232" max="10232" width="12.7109375" style="791" customWidth="1"/>
    <col min="10233" max="10233" width="12.28515625" style="791" customWidth="1"/>
    <col min="10234" max="10234" width="14.42578125" style="791" bestFit="1" customWidth="1"/>
    <col min="10235" max="10235" width="13" style="791" bestFit="1" customWidth="1"/>
    <col min="10236" max="10236" width="10.5703125" style="791" bestFit="1" customWidth="1"/>
    <col min="10237" max="10479" width="9.140625" style="791"/>
    <col min="10480" max="10480" width="16.140625" style="791" customWidth="1"/>
    <col min="10481" max="10481" width="11.42578125" style="791" bestFit="1" customWidth="1"/>
    <col min="10482" max="10482" width="9.5703125" style="791" bestFit="1" customWidth="1"/>
    <col min="10483" max="10483" width="7.7109375" style="791" bestFit="1" customWidth="1"/>
    <col min="10484" max="10484" width="10.28515625" style="791" customWidth="1"/>
    <col min="10485" max="10485" width="9.140625" style="791"/>
    <col min="10486" max="10486" width="10" style="791" bestFit="1" customWidth="1"/>
    <col min="10487" max="10487" width="11" style="791" bestFit="1" customWidth="1"/>
    <col min="10488" max="10488" width="12.7109375" style="791" customWidth="1"/>
    <col min="10489" max="10489" width="12.28515625" style="791" customWidth="1"/>
    <col min="10490" max="10490" width="14.42578125" style="791" bestFit="1" customWidth="1"/>
    <col min="10491" max="10491" width="13" style="791" bestFit="1" customWidth="1"/>
    <col min="10492" max="10492" width="10.5703125" style="791" bestFit="1" customWidth="1"/>
    <col min="10493" max="10735" width="9.140625" style="791"/>
    <col min="10736" max="10736" width="16.140625" style="791" customWidth="1"/>
    <col min="10737" max="10737" width="11.42578125" style="791" bestFit="1" customWidth="1"/>
    <col min="10738" max="10738" width="9.5703125" style="791" bestFit="1" customWidth="1"/>
    <col min="10739" max="10739" width="7.7109375" style="791" bestFit="1" customWidth="1"/>
    <col min="10740" max="10740" width="10.28515625" style="791" customWidth="1"/>
    <col min="10741" max="10741" width="9.140625" style="791"/>
    <col min="10742" max="10742" width="10" style="791" bestFit="1" customWidth="1"/>
    <col min="10743" max="10743" width="11" style="791" bestFit="1" customWidth="1"/>
    <col min="10744" max="10744" width="12.7109375" style="791" customWidth="1"/>
    <col min="10745" max="10745" width="12.28515625" style="791" customWidth="1"/>
    <col min="10746" max="10746" width="14.42578125" style="791" bestFit="1" customWidth="1"/>
    <col min="10747" max="10747" width="13" style="791" bestFit="1" customWidth="1"/>
    <col min="10748" max="10748" width="10.5703125" style="791" bestFit="1" customWidth="1"/>
    <col min="10749" max="10991" width="9.140625" style="791"/>
    <col min="10992" max="10992" width="16.140625" style="791" customWidth="1"/>
    <col min="10993" max="10993" width="11.42578125" style="791" bestFit="1" customWidth="1"/>
    <col min="10994" max="10994" width="9.5703125" style="791" bestFit="1" customWidth="1"/>
    <col min="10995" max="10995" width="7.7109375" style="791" bestFit="1" customWidth="1"/>
    <col min="10996" max="10996" width="10.28515625" style="791" customWidth="1"/>
    <col min="10997" max="10997" width="9.140625" style="791"/>
    <col min="10998" max="10998" width="10" style="791" bestFit="1" customWidth="1"/>
    <col min="10999" max="10999" width="11" style="791" bestFit="1" customWidth="1"/>
    <col min="11000" max="11000" width="12.7109375" style="791" customWidth="1"/>
    <col min="11001" max="11001" width="12.28515625" style="791" customWidth="1"/>
    <col min="11002" max="11002" width="14.42578125" style="791" bestFit="1" customWidth="1"/>
    <col min="11003" max="11003" width="13" style="791" bestFit="1" customWidth="1"/>
    <col min="11004" max="11004" width="10.5703125" style="791" bestFit="1" customWidth="1"/>
    <col min="11005" max="11247" width="9.140625" style="791"/>
    <col min="11248" max="11248" width="16.140625" style="791" customWidth="1"/>
    <col min="11249" max="11249" width="11.42578125" style="791" bestFit="1" customWidth="1"/>
    <col min="11250" max="11250" width="9.5703125" style="791" bestFit="1" customWidth="1"/>
    <col min="11251" max="11251" width="7.7109375" style="791" bestFit="1" customWidth="1"/>
    <col min="11252" max="11252" width="10.28515625" style="791" customWidth="1"/>
    <col min="11253" max="11253" width="9.140625" style="791"/>
    <col min="11254" max="11254" width="10" style="791" bestFit="1" customWidth="1"/>
    <col min="11255" max="11255" width="11" style="791" bestFit="1" customWidth="1"/>
    <col min="11256" max="11256" width="12.7109375" style="791" customWidth="1"/>
    <col min="11257" max="11257" width="12.28515625" style="791" customWidth="1"/>
    <col min="11258" max="11258" width="14.42578125" style="791" bestFit="1" customWidth="1"/>
    <col min="11259" max="11259" width="13" style="791" bestFit="1" customWidth="1"/>
    <col min="11260" max="11260" width="10.5703125" style="791" bestFit="1" customWidth="1"/>
    <col min="11261" max="11503" width="9.140625" style="791"/>
    <col min="11504" max="11504" width="16.140625" style="791" customWidth="1"/>
    <col min="11505" max="11505" width="11.42578125" style="791" bestFit="1" customWidth="1"/>
    <col min="11506" max="11506" width="9.5703125" style="791" bestFit="1" customWidth="1"/>
    <col min="11507" max="11507" width="7.7109375" style="791" bestFit="1" customWidth="1"/>
    <col min="11508" max="11508" width="10.28515625" style="791" customWidth="1"/>
    <col min="11509" max="11509" width="9.140625" style="791"/>
    <col min="11510" max="11510" width="10" style="791" bestFit="1" customWidth="1"/>
    <col min="11511" max="11511" width="11" style="791" bestFit="1" customWidth="1"/>
    <col min="11512" max="11512" width="12.7109375" style="791" customWidth="1"/>
    <col min="11513" max="11513" width="12.28515625" style="791" customWidth="1"/>
    <col min="11514" max="11514" width="14.42578125" style="791" bestFit="1" customWidth="1"/>
    <col min="11515" max="11515" width="13" style="791" bestFit="1" customWidth="1"/>
    <col min="11516" max="11516" width="10.5703125" style="791" bestFit="1" customWidth="1"/>
    <col min="11517" max="11759" width="9.140625" style="791"/>
    <col min="11760" max="11760" width="16.140625" style="791" customWidth="1"/>
    <col min="11761" max="11761" width="11.42578125" style="791" bestFit="1" customWidth="1"/>
    <col min="11762" max="11762" width="9.5703125" style="791" bestFit="1" customWidth="1"/>
    <col min="11763" max="11763" width="7.7109375" style="791" bestFit="1" customWidth="1"/>
    <col min="11764" max="11764" width="10.28515625" style="791" customWidth="1"/>
    <col min="11765" max="11765" width="9.140625" style="791"/>
    <col min="11766" max="11766" width="10" style="791" bestFit="1" customWidth="1"/>
    <col min="11767" max="11767" width="11" style="791" bestFit="1" customWidth="1"/>
    <col min="11768" max="11768" width="12.7109375" style="791" customWidth="1"/>
    <col min="11769" max="11769" width="12.28515625" style="791" customWidth="1"/>
    <col min="11770" max="11770" width="14.42578125" style="791" bestFit="1" customWidth="1"/>
    <col min="11771" max="11771" width="13" style="791" bestFit="1" customWidth="1"/>
    <col min="11772" max="11772" width="10.5703125" style="791" bestFit="1" customWidth="1"/>
    <col min="11773" max="12015" width="9.140625" style="791"/>
    <col min="12016" max="12016" width="16.140625" style="791" customWidth="1"/>
    <col min="12017" max="12017" width="11.42578125" style="791" bestFit="1" customWidth="1"/>
    <col min="12018" max="12018" width="9.5703125" style="791" bestFit="1" customWidth="1"/>
    <col min="12019" max="12019" width="7.7109375" style="791" bestFit="1" customWidth="1"/>
    <col min="12020" max="12020" width="10.28515625" style="791" customWidth="1"/>
    <col min="12021" max="12021" width="9.140625" style="791"/>
    <col min="12022" max="12022" width="10" style="791" bestFit="1" customWidth="1"/>
    <col min="12023" max="12023" width="11" style="791" bestFit="1" customWidth="1"/>
    <col min="12024" max="12024" width="12.7109375" style="791" customWidth="1"/>
    <col min="12025" max="12025" width="12.28515625" style="791" customWidth="1"/>
    <col min="12026" max="12026" width="14.42578125" style="791" bestFit="1" customWidth="1"/>
    <col min="12027" max="12027" width="13" style="791" bestFit="1" customWidth="1"/>
    <col min="12028" max="12028" width="10.5703125" style="791" bestFit="1" customWidth="1"/>
    <col min="12029" max="12271" width="9.140625" style="791"/>
    <col min="12272" max="12272" width="16.140625" style="791" customWidth="1"/>
    <col min="12273" max="12273" width="11.42578125" style="791" bestFit="1" customWidth="1"/>
    <col min="12274" max="12274" width="9.5703125" style="791" bestFit="1" customWidth="1"/>
    <col min="12275" max="12275" width="7.7109375" style="791" bestFit="1" customWidth="1"/>
    <col min="12276" max="12276" width="10.28515625" style="791" customWidth="1"/>
    <col min="12277" max="12277" width="9.140625" style="791"/>
    <col min="12278" max="12278" width="10" style="791" bestFit="1" customWidth="1"/>
    <col min="12279" max="12279" width="11" style="791" bestFit="1" customWidth="1"/>
    <col min="12280" max="12280" width="12.7109375" style="791" customWidth="1"/>
    <col min="12281" max="12281" width="12.28515625" style="791" customWidth="1"/>
    <col min="12282" max="12282" width="14.42578125" style="791" bestFit="1" customWidth="1"/>
    <col min="12283" max="12283" width="13" style="791" bestFit="1" customWidth="1"/>
    <col min="12284" max="12284" width="10.5703125" style="791" bestFit="1" customWidth="1"/>
    <col min="12285" max="12527" width="9.140625" style="791"/>
    <col min="12528" max="12528" width="16.140625" style="791" customWidth="1"/>
    <col min="12529" max="12529" width="11.42578125" style="791" bestFit="1" customWidth="1"/>
    <col min="12530" max="12530" width="9.5703125" style="791" bestFit="1" customWidth="1"/>
    <col min="12531" max="12531" width="7.7109375" style="791" bestFit="1" customWidth="1"/>
    <col min="12532" max="12532" width="10.28515625" style="791" customWidth="1"/>
    <col min="12533" max="12533" width="9.140625" style="791"/>
    <col min="12534" max="12534" width="10" style="791" bestFit="1" customWidth="1"/>
    <col min="12535" max="12535" width="11" style="791" bestFit="1" customWidth="1"/>
    <col min="12536" max="12536" width="12.7109375" style="791" customWidth="1"/>
    <col min="12537" max="12537" width="12.28515625" style="791" customWidth="1"/>
    <col min="12538" max="12538" width="14.42578125" style="791" bestFit="1" customWidth="1"/>
    <col min="12539" max="12539" width="13" style="791" bestFit="1" customWidth="1"/>
    <col min="12540" max="12540" width="10.5703125" style="791" bestFit="1" customWidth="1"/>
    <col min="12541" max="12783" width="9.140625" style="791"/>
    <col min="12784" max="12784" width="16.140625" style="791" customWidth="1"/>
    <col min="12785" max="12785" width="11.42578125" style="791" bestFit="1" customWidth="1"/>
    <col min="12786" max="12786" width="9.5703125" style="791" bestFit="1" customWidth="1"/>
    <col min="12787" max="12787" width="7.7109375" style="791" bestFit="1" customWidth="1"/>
    <col min="12788" max="12788" width="10.28515625" style="791" customWidth="1"/>
    <col min="12789" max="12789" width="9.140625" style="791"/>
    <col min="12790" max="12790" width="10" style="791" bestFit="1" customWidth="1"/>
    <col min="12791" max="12791" width="11" style="791" bestFit="1" customWidth="1"/>
    <col min="12792" max="12792" width="12.7109375" style="791" customWidth="1"/>
    <col min="12793" max="12793" width="12.28515625" style="791" customWidth="1"/>
    <col min="12794" max="12794" width="14.42578125" style="791" bestFit="1" customWidth="1"/>
    <col min="12795" max="12795" width="13" style="791" bestFit="1" customWidth="1"/>
    <col min="12796" max="12796" width="10.5703125" style="791" bestFit="1" customWidth="1"/>
    <col min="12797" max="13039" width="9.140625" style="791"/>
    <col min="13040" max="13040" width="16.140625" style="791" customWidth="1"/>
    <col min="13041" max="13041" width="11.42578125" style="791" bestFit="1" customWidth="1"/>
    <col min="13042" max="13042" width="9.5703125" style="791" bestFit="1" customWidth="1"/>
    <col min="13043" max="13043" width="7.7109375" style="791" bestFit="1" customWidth="1"/>
    <col min="13044" max="13044" width="10.28515625" style="791" customWidth="1"/>
    <col min="13045" max="13045" width="9.140625" style="791"/>
    <col min="13046" max="13046" width="10" style="791" bestFit="1" customWidth="1"/>
    <col min="13047" max="13047" width="11" style="791" bestFit="1" customWidth="1"/>
    <col min="13048" max="13048" width="12.7109375" style="791" customWidth="1"/>
    <col min="13049" max="13049" width="12.28515625" style="791" customWidth="1"/>
    <col min="13050" max="13050" width="14.42578125" style="791" bestFit="1" customWidth="1"/>
    <col min="13051" max="13051" width="13" style="791" bestFit="1" customWidth="1"/>
    <col min="13052" max="13052" width="10.5703125" style="791" bestFit="1" customWidth="1"/>
    <col min="13053" max="13295" width="9.140625" style="791"/>
    <col min="13296" max="13296" width="16.140625" style="791" customWidth="1"/>
    <col min="13297" max="13297" width="11.42578125" style="791" bestFit="1" customWidth="1"/>
    <col min="13298" max="13298" width="9.5703125" style="791" bestFit="1" customWidth="1"/>
    <col min="13299" max="13299" width="7.7109375" style="791" bestFit="1" customWidth="1"/>
    <col min="13300" max="13300" width="10.28515625" style="791" customWidth="1"/>
    <col min="13301" max="13301" width="9.140625" style="791"/>
    <col min="13302" max="13302" width="10" style="791" bestFit="1" customWidth="1"/>
    <col min="13303" max="13303" width="11" style="791" bestFit="1" customWidth="1"/>
    <col min="13304" max="13304" width="12.7109375" style="791" customWidth="1"/>
    <col min="13305" max="13305" width="12.28515625" style="791" customWidth="1"/>
    <col min="13306" max="13306" width="14.42578125" style="791" bestFit="1" customWidth="1"/>
    <col min="13307" max="13307" width="13" style="791" bestFit="1" customWidth="1"/>
    <col min="13308" max="13308" width="10.5703125" style="791" bestFit="1" customWidth="1"/>
    <col min="13309" max="13551" width="9.140625" style="791"/>
    <col min="13552" max="13552" width="16.140625" style="791" customWidth="1"/>
    <col min="13553" max="13553" width="11.42578125" style="791" bestFit="1" customWidth="1"/>
    <col min="13554" max="13554" width="9.5703125" style="791" bestFit="1" customWidth="1"/>
    <col min="13555" max="13555" width="7.7109375" style="791" bestFit="1" customWidth="1"/>
    <col min="13556" max="13556" width="10.28515625" style="791" customWidth="1"/>
    <col min="13557" max="13557" width="9.140625" style="791"/>
    <col min="13558" max="13558" width="10" style="791" bestFit="1" customWidth="1"/>
    <col min="13559" max="13559" width="11" style="791" bestFit="1" customWidth="1"/>
    <col min="13560" max="13560" width="12.7109375" style="791" customWidth="1"/>
    <col min="13561" max="13561" width="12.28515625" style="791" customWidth="1"/>
    <col min="13562" max="13562" width="14.42578125" style="791" bestFit="1" customWidth="1"/>
    <col min="13563" max="13563" width="13" style="791" bestFit="1" customWidth="1"/>
    <col min="13564" max="13564" width="10.5703125" style="791" bestFit="1" customWidth="1"/>
    <col min="13565" max="13807" width="9.140625" style="791"/>
    <col min="13808" max="13808" width="16.140625" style="791" customWidth="1"/>
    <col min="13809" max="13809" width="11.42578125" style="791" bestFit="1" customWidth="1"/>
    <col min="13810" max="13810" width="9.5703125" style="791" bestFit="1" customWidth="1"/>
    <col min="13811" max="13811" width="7.7109375" style="791" bestFit="1" customWidth="1"/>
    <col min="13812" max="13812" width="10.28515625" style="791" customWidth="1"/>
    <col min="13813" max="13813" width="9.140625" style="791"/>
    <col min="13814" max="13814" width="10" style="791" bestFit="1" customWidth="1"/>
    <col min="13815" max="13815" width="11" style="791" bestFit="1" customWidth="1"/>
    <col min="13816" max="13816" width="12.7109375" style="791" customWidth="1"/>
    <col min="13817" max="13817" width="12.28515625" style="791" customWidth="1"/>
    <col min="13818" max="13818" width="14.42578125" style="791" bestFit="1" customWidth="1"/>
    <col min="13819" max="13819" width="13" style="791" bestFit="1" customWidth="1"/>
    <col min="13820" max="13820" width="10.5703125" style="791" bestFit="1" customWidth="1"/>
    <col min="13821" max="14063" width="9.140625" style="791"/>
    <col min="14064" max="14064" width="16.140625" style="791" customWidth="1"/>
    <col min="14065" max="14065" width="11.42578125" style="791" bestFit="1" customWidth="1"/>
    <col min="14066" max="14066" width="9.5703125" style="791" bestFit="1" customWidth="1"/>
    <col min="14067" max="14067" width="7.7109375" style="791" bestFit="1" customWidth="1"/>
    <col min="14068" max="14068" width="10.28515625" style="791" customWidth="1"/>
    <col min="14069" max="14069" width="9.140625" style="791"/>
    <col min="14070" max="14070" width="10" style="791" bestFit="1" customWidth="1"/>
    <col min="14071" max="14071" width="11" style="791" bestFit="1" customWidth="1"/>
    <col min="14072" max="14072" width="12.7109375" style="791" customWidth="1"/>
    <col min="14073" max="14073" width="12.28515625" style="791" customWidth="1"/>
    <col min="14074" max="14074" width="14.42578125" style="791" bestFit="1" customWidth="1"/>
    <col min="14075" max="14075" width="13" style="791" bestFit="1" customWidth="1"/>
    <col min="14076" max="14076" width="10.5703125" style="791" bestFit="1" customWidth="1"/>
    <col min="14077" max="14319" width="9.140625" style="791"/>
    <col min="14320" max="14320" width="16.140625" style="791" customWidth="1"/>
    <col min="14321" max="14321" width="11.42578125" style="791" bestFit="1" customWidth="1"/>
    <col min="14322" max="14322" width="9.5703125" style="791" bestFit="1" customWidth="1"/>
    <col min="14323" max="14323" width="7.7109375" style="791" bestFit="1" customWidth="1"/>
    <col min="14324" max="14324" width="10.28515625" style="791" customWidth="1"/>
    <col min="14325" max="14325" width="9.140625" style="791"/>
    <col min="14326" max="14326" width="10" style="791" bestFit="1" customWidth="1"/>
    <col min="14327" max="14327" width="11" style="791" bestFit="1" customWidth="1"/>
    <col min="14328" max="14328" width="12.7109375" style="791" customWidth="1"/>
    <col min="14329" max="14329" width="12.28515625" style="791" customWidth="1"/>
    <col min="14330" max="14330" width="14.42578125" style="791" bestFit="1" customWidth="1"/>
    <col min="14331" max="14331" width="13" style="791" bestFit="1" customWidth="1"/>
    <col min="14332" max="14332" width="10.5703125" style="791" bestFit="1" customWidth="1"/>
    <col min="14333" max="14575" width="9.140625" style="791"/>
    <col min="14576" max="14576" width="16.140625" style="791" customWidth="1"/>
    <col min="14577" max="14577" width="11.42578125" style="791" bestFit="1" customWidth="1"/>
    <col min="14578" max="14578" width="9.5703125" style="791" bestFit="1" customWidth="1"/>
    <col min="14579" max="14579" width="7.7109375" style="791" bestFit="1" customWidth="1"/>
    <col min="14580" max="14580" width="10.28515625" style="791" customWidth="1"/>
    <col min="14581" max="14581" width="9.140625" style="791"/>
    <col min="14582" max="14582" width="10" style="791" bestFit="1" customWidth="1"/>
    <col min="14583" max="14583" width="11" style="791" bestFit="1" customWidth="1"/>
    <col min="14584" max="14584" width="12.7109375" style="791" customWidth="1"/>
    <col min="14585" max="14585" width="12.28515625" style="791" customWidth="1"/>
    <col min="14586" max="14586" width="14.42578125" style="791" bestFit="1" customWidth="1"/>
    <col min="14587" max="14587" width="13" style="791" bestFit="1" customWidth="1"/>
    <col min="14588" max="14588" width="10.5703125" style="791" bestFit="1" customWidth="1"/>
    <col min="14589" max="14831" width="9.140625" style="791"/>
    <col min="14832" max="14832" width="16.140625" style="791" customWidth="1"/>
    <col min="14833" max="14833" width="11.42578125" style="791" bestFit="1" customWidth="1"/>
    <col min="14834" max="14834" width="9.5703125" style="791" bestFit="1" customWidth="1"/>
    <col min="14835" max="14835" width="7.7109375" style="791" bestFit="1" customWidth="1"/>
    <col min="14836" max="14836" width="10.28515625" style="791" customWidth="1"/>
    <col min="14837" max="14837" width="9.140625" style="791"/>
    <col min="14838" max="14838" width="10" style="791" bestFit="1" customWidth="1"/>
    <col min="14839" max="14839" width="11" style="791" bestFit="1" customWidth="1"/>
    <col min="14840" max="14840" width="12.7109375" style="791" customWidth="1"/>
    <col min="14841" max="14841" width="12.28515625" style="791" customWidth="1"/>
    <col min="14842" max="14842" width="14.42578125" style="791" bestFit="1" customWidth="1"/>
    <col min="14843" max="14843" width="13" style="791" bestFit="1" customWidth="1"/>
    <col min="14844" max="14844" width="10.5703125" style="791" bestFit="1" customWidth="1"/>
    <col min="14845" max="15087" width="9.140625" style="791"/>
    <col min="15088" max="15088" width="16.140625" style="791" customWidth="1"/>
    <col min="15089" max="15089" width="11.42578125" style="791" bestFit="1" customWidth="1"/>
    <col min="15090" max="15090" width="9.5703125" style="791" bestFit="1" customWidth="1"/>
    <col min="15091" max="15091" width="7.7109375" style="791" bestFit="1" customWidth="1"/>
    <col min="15092" max="15092" width="10.28515625" style="791" customWidth="1"/>
    <col min="15093" max="15093" width="9.140625" style="791"/>
    <col min="15094" max="15094" width="10" style="791" bestFit="1" customWidth="1"/>
    <col min="15095" max="15095" width="11" style="791" bestFit="1" customWidth="1"/>
    <col min="15096" max="15096" width="12.7109375" style="791" customWidth="1"/>
    <col min="15097" max="15097" width="12.28515625" style="791" customWidth="1"/>
    <col min="15098" max="15098" width="14.42578125" style="791" bestFit="1" customWidth="1"/>
    <col min="15099" max="15099" width="13" style="791" bestFit="1" customWidth="1"/>
    <col min="15100" max="15100" width="10.5703125" style="791" bestFit="1" customWidth="1"/>
    <col min="15101" max="15343" width="9.140625" style="791"/>
    <col min="15344" max="15344" width="16.140625" style="791" customWidth="1"/>
    <col min="15345" max="15345" width="11.42578125" style="791" bestFit="1" customWidth="1"/>
    <col min="15346" max="15346" width="9.5703125" style="791" bestFit="1" customWidth="1"/>
    <col min="15347" max="15347" width="7.7109375" style="791" bestFit="1" customWidth="1"/>
    <col min="15348" max="15348" width="10.28515625" style="791" customWidth="1"/>
    <col min="15349" max="15349" width="9.140625" style="791"/>
    <col min="15350" max="15350" width="10" style="791" bestFit="1" customWidth="1"/>
    <col min="15351" max="15351" width="11" style="791" bestFit="1" customWidth="1"/>
    <col min="15352" max="15352" width="12.7109375" style="791" customWidth="1"/>
    <col min="15353" max="15353" width="12.28515625" style="791" customWidth="1"/>
    <col min="15354" max="15354" width="14.42578125" style="791" bestFit="1" customWidth="1"/>
    <col min="15355" max="15355" width="13" style="791" bestFit="1" customWidth="1"/>
    <col min="15356" max="15356" width="10.5703125" style="791" bestFit="1" customWidth="1"/>
    <col min="15357" max="15599" width="9.140625" style="791"/>
    <col min="15600" max="15600" width="16.140625" style="791" customWidth="1"/>
    <col min="15601" max="15601" width="11.42578125" style="791" bestFit="1" customWidth="1"/>
    <col min="15602" max="15602" width="9.5703125" style="791" bestFit="1" customWidth="1"/>
    <col min="15603" max="15603" width="7.7109375" style="791" bestFit="1" customWidth="1"/>
    <col min="15604" max="15604" width="10.28515625" style="791" customWidth="1"/>
    <col min="15605" max="15605" width="9.140625" style="791"/>
    <col min="15606" max="15606" width="10" style="791" bestFit="1" customWidth="1"/>
    <col min="15607" max="15607" width="11" style="791" bestFit="1" customWidth="1"/>
    <col min="15608" max="15608" width="12.7109375" style="791" customWidth="1"/>
    <col min="15609" max="15609" width="12.28515625" style="791" customWidth="1"/>
    <col min="15610" max="15610" width="14.42578125" style="791" bestFit="1" customWidth="1"/>
    <col min="15611" max="15611" width="13" style="791" bestFit="1" customWidth="1"/>
    <col min="15612" max="15612" width="10.5703125" style="791" bestFit="1" customWidth="1"/>
    <col min="15613" max="15855" width="9.140625" style="791"/>
    <col min="15856" max="15856" width="16.140625" style="791" customWidth="1"/>
    <col min="15857" max="15857" width="11.42578125" style="791" bestFit="1" customWidth="1"/>
    <col min="15858" max="15858" width="9.5703125" style="791" bestFit="1" customWidth="1"/>
    <col min="15859" max="15859" width="7.7109375" style="791" bestFit="1" customWidth="1"/>
    <col min="15860" max="15860" width="10.28515625" style="791" customWidth="1"/>
    <col min="15861" max="15861" width="9.140625" style="791"/>
    <col min="15862" max="15862" width="10" style="791" bestFit="1" customWidth="1"/>
    <col min="15863" max="15863" width="11" style="791" bestFit="1" customWidth="1"/>
    <col min="15864" max="15864" width="12.7109375" style="791" customWidth="1"/>
    <col min="15865" max="15865" width="12.28515625" style="791" customWidth="1"/>
    <col min="15866" max="15866" width="14.42578125" style="791" bestFit="1" customWidth="1"/>
    <col min="15867" max="15867" width="13" style="791" bestFit="1" customWidth="1"/>
    <col min="15868" max="15868" width="10.5703125" style="791" bestFit="1" customWidth="1"/>
    <col min="15869" max="16111" width="9.140625" style="791"/>
    <col min="16112" max="16112" width="16.140625" style="791" customWidth="1"/>
    <col min="16113" max="16113" width="11.42578125" style="791" bestFit="1" customWidth="1"/>
    <col min="16114" max="16114" width="9.5703125" style="791" bestFit="1" customWidth="1"/>
    <col min="16115" max="16115" width="7.7109375" style="791" bestFit="1" customWidth="1"/>
    <col min="16116" max="16116" width="10.28515625" style="791" customWidth="1"/>
    <col min="16117" max="16117" width="9.140625" style="791"/>
    <col min="16118" max="16118" width="10" style="791" bestFit="1" customWidth="1"/>
    <col min="16119" max="16119" width="11" style="791" bestFit="1" customWidth="1"/>
    <col min="16120" max="16120" width="12.7109375" style="791" customWidth="1"/>
    <col min="16121" max="16121" width="12.28515625" style="791" customWidth="1"/>
    <col min="16122" max="16122" width="14.42578125" style="791" bestFit="1" customWidth="1"/>
    <col min="16123" max="16123" width="13" style="791" bestFit="1" customWidth="1"/>
    <col min="16124" max="16124" width="10.5703125" style="791" bestFit="1" customWidth="1"/>
    <col min="16125" max="16384" width="9.140625" style="791"/>
  </cols>
  <sheetData>
    <row r="1" spans="1:10" ht="34.5" customHeight="1" thickBot="1">
      <c r="A1" s="929" t="s">
        <v>450</v>
      </c>
      <c r="B1" s="929"/>
      <c r="C1" s="929"/>
      <c r="D1" s="929"/>
      <c r="E1" s="929"/>
      <c r="F1" s="929"/>
      <c r="G1" s="929"/>
      <c r="H1" s="929"/>
    </row>
    <row r="2" spans="1:10" ht="30" customHeight="1" thickBot="1">
      <c r="A2" s="930" t="s">
        <v>68</v>
      </c>
      <c r="B2" s="936" t="s">
        <v>211</v>
      </c>
      <c r="C2" s="945" t="s">
        <v>205</v>
      </c>
      <c r="D2" s="945" t="s">
        <v>206</v>
      </c>
      <c r="E2" s="945" t="s">
        <v>207</v>
      </c>
      <c r="F2" s="945" t="s">
        <v>208</v>
      </c>
      <c r="G2" s="947" t="s">
        <v>209</v>
      </c>
      <c r="H2" s="936" t="s">
        <v>210</v>
      </c>
    </row>
    <row r="3" spans="1:10" ht="36" customHeight="1" thickBot="1">
      <c r="A3" s="931"/>
      <c r="B3" s="937"/>
      <c r="C3" s="946"/>
      <c r="D3" s="946"/>
      <c r="E3" s="946"/>
      <c r="F3" s="946"/>
      <c r="G3" s="948"/>
      <c r="H3" s="937"/>
    </row>
    <row r="4" spans="1:10" ht="21" customHeight="1">
      <c r="A4" s="34">
        <v>1400</v>
      </c>
      <c r="B4" s="161">
        <v>2398075</v>
      </c>
      <c r="C4" s="161">
        <v>583300</v>
      </c>
      <c r="D4" s="161">
        <v>166561</v>
      </c>
      <c r="E4" s="161">
        <v>566167</v>
      </c>
      <c r="F4" s="161">
        <v>234570</v>
      </c>
      <c r="G4" s="161">
        <v>723629</v>
      </c>
      <c r="H4" s="161">
        <v>123848</v>
      </c>
    </row>
    <row r="5" spans="1:10" ht="21" customHeight="1">
      <c r="A5" s="34">
        <v>1401</v>
      </c>
      <c r="B5" s="161">
        <v>2623287</v>
      </c>
      <c r="C5" s="161">
        <v>647744</v>
      </c>
      <c r="D5" s="161">
        <v>177055</v>
      </c>
      <c r="E5" s="161">
        <v>619778</v>
      </c>
      <c r="F5" s="161">
        <v>250868</v>
      </c>
      <c r="G5" s="161">
        <v>792312</v>
      </c>
      <c r="H5" s="161">
        <v>135530</v>
      </c>
    </row>
    <row r="6" spans="1:10" ht="21" customHeight="1" thickBot="1">
      <c r="A6" s="34">
        <v>1402</v>
      </c>
      <c r="B6" s="161">
        <f>SUM(C6:H6)</f>
        <v>2834349</v>
      </c>
      <c r="C6" s="161">
        <f>SUM(C7:C39)</f>
        <v>698334</v>
      </c>
      <c r="D6" s="161">
        <f t="shared" ref="D6:H6" si="0">SUM(D7:D39)</f>
        <v>187536</v>
      </c>
      <c r="E6" s="161">
        <f t="shared" si="0"/>
        <v>676661</v>
      </c>
      <c r="F6" s="161">
        <f t="shared" si="0"/>
        <v>266751</v>
      </c>
      <c r="G6" s="161">
        <f t="shared" si="0"/>
        <v>858654</v>
      </c>
      <c r="H6" s="161">
        <f t="shared" si="0"/>
        <v>146413</v>
      </c>
    </row>
    <row r="7" spans="1:10" ht="21" customHeight="1" thickBot="1">
      <c r="A7" s="5" t="s">
        <v>41</v>
      </c>
      <c r="B7" s="782">
        <f t="shared" ref="B7:B39" si="1">SUM(C7:H7)</f>
        <v>146217</v>
      </c>
      <c r="C7" s="783">
        <v>47822</v>
      </c>
      <c r="D7" s="168">
        <v>10185</v>
      </c>
      <c r="E7" s="783">
        <v>35846</v>
      </c>
      <c r="F7" s="168">
        <v>12091</v>
      </c>
      <c r="G7" s="783">
        <v>34984</v>
      </c>
      <c r="H7" s="168">
        <v>5289</v>
      </c>
      <c r="J7" s="792">
        <f>B7-'34'!B9</f>
        <v>0</v>
      </c>
    </row>
    <row r="8" spans="1:10" ht="21" customHeight="1" thickBot="1">
      <c r="A8" s="6" t="s">
        <v>42</v>
      </c>
      <c r="B8" s="793">
        <f t="shared" si="1"/>
        <v>63186</v>
      </c>
      <c r="C8" s="645">
        <v>22147</v>
      </c>
      <c r="D8" s="167">
        <v>5009</v>
      </c>
      <c r="E8" s="645">
        <v>11755</v>
      </c>
      <c r="F8" s="167">
        <v>4338</v>
      </c>
      <c r="G8" s="645">
        <v>17624</v>
      </c>
      <c r="H8" s="167">
        <v>2313</v>
      </c>
      <c r="J8" s="792">
        <f>B8-'34'!B10</f>
        <v>0</v>
      </c>
    </row>
    <row r="9" spans="1:10" ht="21" customHeight="1" thickBot="1">
      <c r="A9" s="6" t="s">
        <v>43</v>
      </c>
      <c r="B9" s="793">
        <f t="shared" si="1"/>
        <v>33893</v>
      </c>
      <c r="C9" s="645">
        <v>11780</v>
      </c>
      <c r="D9" s="167">
        <v>2750</v>
      </c>
      <c r="E9" s="645">
        <v>7848</v>
      </c>
      <c r="F9" s="167">
        <v>2302</v>
      </c>
      <c r="G9" s="645">
        <v>7685</v>
      </c>
      <c r="H9" s="167">
        <v>1528</v>
      </c>
      <c r="J9" s="792">
        <f>B9-'34'!B11</f>
        <v>0</v>
      </c>
    </row>
    <row r="10" spans="1:10" ht="21" customHeight="1" thickBot="1">
      <c r="A10" s="6" t="s">
        <v>0</v>
      </c>
      <c r="B10" s="793">
        <f t="shared" si="1"/>
        <v>267427</v>
      </c>
      <c r="C10" s="645">
        <v>60389</v>
      </c>
      <c r="D10" s="167">
        <v>17363</v>
      </c>
      <c r="E10" s="645">
        <v>60632</v>
      </c>
      <c r="F10" s="167">
        <v>27669</v>
      </c>
      <c r="G10" s="645">
        <v>87780</v>
      </c>
      <c r="H10" s="167">
        <v>13594</v>
      </c>
      <c r="J10" s="792">
        <f>B10-'34'!B12</f>
        <v>0</v>
      </c>
    </row>
    <row r="11" spans="1:10" ht="21" customHeight="1" thickBot="1">
      <c r="A11" s="6" t="s">
        <v>33</v>
      </c>
      <c r="B11" s="793">
        <f t="shared" si="1"/>
        <v>129179</v>
      </c>
      <c r="C11" s="645">
        <v>24616</v>
      </c>
      <c r="D11" s="167">
        <v>7694</v>
      </c>
      <c r="E11" s="645">
        <v>30126</v>
      </c>
      <c r="F11" s="167">
        <v>12606</v>
      </c>
      <c r="G11" s="645">
        <v>47047</v>
      </c>
      <c r="H11" s="167">
        <v>7090</v>
      </c>
      <c r="J11" s="792">
        <f>B11-'34'!B13</f>
        <v>0</v>
      </c>
    </row>
    <row r="12" spans="1:10" ht="21" customHeight="1" thickBot="1">
      <c r="A12" s="6" t="s">
        <v>44</v>
      </c>
      <c r="B12" s="793">
        <f t="shared" si="1"/>
        <v>13982</v>
      </c>
      <c r="C12" s="645">
        <v>5884</v>
      </c>
      <c r="D12" s="167">
        <v>1058</v>
      </c>
      <c r="E12" s="645">
        <v>2291</v>
      </c>
      <c r="F12" s="167">
        <v>864</v>
      </c>
      <c r="G12" s="645">
        <v>3073</v>
      </c>
      <c r="H12" s="167">
        <v>812</v>
      </c>
      <c r="J12" s="792">
        <f>B12-'34'!B14</f>
        <v>0</v>
      </c>
    </row>
    <row r="13" spans="1:10" ht="21" customHeight="1" thickBot="1">
      <c r="A13" s="6" t="s">
        <v>1</v>
      </c>
      <c r="B13" s="793">
        <f t="shared" si="1"/>
        <v>24677</v>
      </c>
      <c r="C13" s="645">
        <v>7685</v>
      </c>
      <c r="D13" s="167">
        <v>1641</v>
      </c>
      <c r="E13" s="645">
        <v>5205</v>
      </c>
      <c r="F13" s="167">
        <v>1841</v>
      </c>
      <c r="G13" s="645">
        <v>6944</v>
      </c>
      <c r="H13" s="167">
        <v>1361</v>
      </c>
      <c r="J13" s="792">
        <f>B13-'34'!B15</f>
        <v>0</v>
      </c>
    </row>
    <row r="14" spans="1:10" ht="21" customHeight="1" thickBot="1">
      <c r="A14" s="6" t="s">
        <v>45</v>
      </c>
      <c r="B14" s="793">
        <f t="shared" si="1"/>
        <v>31922</v>
      </c>
      <c r="C14" s="645">
        <v>13592</v>
      </c>
      <c r="D14" s="167">
        <v>2763</v>
      </c>
      <c r="E14" s="645">
        <v>5827</v>
      </c>
      <c r="F14" s="167">
        <v>2166</v>
      </c>
      <c r="G14" s="645">
        <v>7157</v>
      </c>
      <c r="H14" s="167">
        <v>417</v>
      </c>
      <c r="J14" s="792">
        <f>B14-'34'!B16</f>
        <v>0</v>
      </c>
    </row>
    <row r="15" spans="1:10" ht="21" customHeight="1" thickBot="1">
      <c r="A15" s="6" t="s">
        <v>46</v>
      </c>
      <c r="B15" s="793">
        <f t="shared" si="1"/>
        <v>19729</v>
      </c>
      <c r="C15" s="645">
        <v>5245</v>
      </c>
      <c r="D15" s="167">
        <v>1218</v>
      </c>
      <c r="E15" s="645">
        <v>5394</v>
      </c>
      <c r="F15" s="167">
        <v>1577</v>
      </c>
      <c r="G15" s="645">
        <v>5184</v>
      </c>
      <c r="H15" s="167">
        <v>1111</v>
      </c>
      <c r="J15" s="792">
        <f>B15-'34'!B17</f>
        <v>0</v>
      </c>
    </row>
    <row r="16" spans="1:10" ht="21" customHeight="1" thickBot="1">
      <c r="A16" s="6" t="s">
        <v>47</v>
      </c>
      <c r="B16" s="793">
        <f t="shared" si="1"/>
        <v>168933</v>
      </c>
      <c r="C16" s="645">
        <v>43922</v>
      </c>
      <c r="D16" s="167">
        <v>11046</v>
      </c>
      <c r="E16" s="645">
        <v>41881</v>
      </c>
      <c r="F16" s="167">
        <v>13764</v>
      </c>
      <c r="G16" s="645">
        <v>51200</v>
      </c>
      <c r="H16" s="167">
        <v>7120</v>
      </c>
      <c r="J16" s="792">
        <f>B16-'34'!B18</f>
        <v>0</v>
      </c>
    </row>
    <row r="17" spans="1:10" ht="21" customHeight="1" thickBot="1">
      <c r="A17" s="6" t="s">
        <v>29</v>
      </c>
      <c r="B17" s="793">
        <f t="shared" si="1"/>
        <v>17509</v>
      </c>
      <c r="C17" s="645">
        <v>5899</v>
      </c>
      <c r="D17" s="167">
        <v>1176</v>
      </c>
      <c r="E17" s="645">
        <v>4678</v>
      </c>
      <c r="F17" s="167">
        <v>1210</v>
      </c>
      <c r="G17" s="645">
        <v>3807</v>
      </c>
      <c r="H17" s="167">
        <v>739</v>
      </c>
      <c r="J17" s="792">
        <f>B17-'34'!B19</f>
        <v>0</v>
      </c>
    </row>
    <row r="18" spans="1:10" ht="21" customHeight="1" thickBot="1">
      <c r="A18" s="6" t="s">
        <v>2</v>
      </c>
      <c r="B18" s="793">
        <f t="shared" si="1"/>
        <v>141716</v>
      </c>
      <c r="C18" s="645">
        <v>27346</v>
      </c>
      <c r="D18" s="167">
        <v>8527</v>
      </c>
      <c r="E18" s="645">
        <v>34987</v>
      </c>
      <c r="F18" s="167">
        <v>20197</v>
      </c>
      <c r="G18" s="645">
        <v>35278</v>
      </c>
      <c r="H18" s="167">
        <v>15381</v>
      </c>
      <c r="J18" s="792">
        <f>B18-'34'!B20</f>
        <v>0</v>
      </c>
    </row>
    <row r="19" spans="1:10" ht="21" customHeight="1" thickBot="1">
      <c r="A19" s="6" t="s">
        <v>3</v>
      </c>
      <c r="B19" s="793">
        <f t="shared" si="1"/>
        <v>36737</v>
      </c>
      <c r="C19" s="645">
        <v>9746</v>
      </c>
      <c r="D19" s="167">
        <v>2334</v>
      </c>
      <c r="E19" s="645">
        <v>9206</v>
      </c>
      <c r="F19" s="167">
        <v>2652</v>
      </c>
      <c r="G19" s="645">
        <v>10969</v>
      </c>
      <c r="H19" s="167">
        <v>1830</v>
      </c>
      <c r="J19" s="792">
        <f>B19-'34'!B21</f>
        <v>0</v>
      </c>
    </row>
    <row r="20" spans="1:10" ht="21" customHeight="1" thickBot="1">
      <c r="A20" s="6" t="s">
        <v>4</v>
      </c>
      <c r="B20" s="793">
        <f t="shared" si="1"/>
        <v>34115</v>
      </c>
      <c r="C20" s="645">
        <v>5855</v>
      </c>
      <c r="D20" s="167">
        <v>1819</v>
      </c>
      <c r="E20" s="645">
        <v>8206</v>
      </c>
      <c r="F20" s="167">
        <v>3057</v>
      </c>
      <c r="G20" s="645">
        <v>12142</v>
      </c>
      <c r="H20" s="167">
        <v>3036</v>
      </c>
      <c r="J20" s="792">
        <f>B20-'34'!B22</f>
        <v>0</v>
      </c>
    </row>
    <row r="21" spans="1:10" ht="21" customHeight="1" thickBot="1">
      <c r="A21" s="6" t="s">
        <v>48</v>
      </c>
      <c r="B21" s="793">
        <f t="shared" si="1"/>
        <v>25537</v>
      </c>
      <c r="C21" s="645">
        <v>7155</v>
      </c>
      <c r="D21" s="167">
        <v>1432</v>
      </c>
      <c r="E21" s="645">
        <v>5269</v>
      </c>
      <c r="F21" s="167">
        <v>2131</v>
      </c>
      <c r="G21" s="645">
        <v>7956</v>
      </c>
      <c r="H21" s="167">
        <v>1594</v>
      </c>
      <c r="J21" s="792">
        <f>B21-'34'!B23</f>
        <v>0</v>
      </c>
    </row>
    <row r="22" spans="1:10" ht="21" customHeight="1" thickBot="1">
      <c r="A22" s="6" t="s">
        <v>49</v>
      </c>
      <c r="B22" s="793">
        <f t="shared" si="1"/>
        <v>259704</v>
      </c>
      <c r="C22" s="645">
        <v>49900</v>
      </c>
      <c r="D22" s="167">
        <v>20043</v>
      </c>
      <c r="E22" s="645">
        <v>61200</v>
      </c>
      <c r="F22" s="167">
        <v>29301</v>
      </c>
      <c r="G22" s="645">
        <v>89509</v>
      </c>
      <c r="H22" s="167">
        <v>9751</v>
      </c>
      <c r="J22" s="792">
        <f>B22-'34'!B24</f>
        <v>0</v>
      </c>
    </row>
    <row r="23" spans="1:10" ht="21" customHeight="1" thickBot="1">
      <c r="A23" s="6" t="s">
        <v>50</v>
      </c>
      <c r="B23" s="793">
        <f t="shared" si="1"/>
        <v>142735</v>
      </c>
      <c r="C23" s="645">
        <v>31010</v>
      </c>
      <c r="D23" s="167">
        <v>9297</v>
      </c>
      <c r="E23" s="645">
        <v>30686</v>
      </c>
      <c r="F23" s="167">
        <v>12517</v>
      </c>
      <c r="G23" s="645">
        <v>51114</v>
      </c>
      <c r="H23" s="167">
        <v>8111</v>
      </c>
      <c r="J23" s="792">
        <f>B23-'34'!B25</f>
        <v>0</v>
      </c>
    </row>
    <row r="24" spans="1:10" ht="21" customHeight="1" thickBot="1">
      <c r="A24" s="6" t="s">
        <v>51</v>
      </c>
      <c r="B24" s="793">
        <f t="shared" si="1"/>
        <v>252254</v>
      </c>
      <c r="C24" s="645">
        <v>39101</v>
      </c>
      <c r="D24" s="167">
        <v>16078</v>
      </c>
      <c r="E24" s="645">
        <v>58821</v>
      </c>
      <c r="F24" s="167">
        <v>29668</v>
      </c>
      <c r="G24" s="645">
        <v>97985</v>
      </c>
      <c r="H24" s="167">
        <v>10601</v>
      </c>
      <c r="J24" s="792">
        <f>B24-'34'!B26</f>
        <v>0</v>
      </c>
    </row>
    <row r="25" spans="1:10" ht="21" customHeight="1" thickBot="1">
      <c r="A25" s="6" t="s">
        <v>5</v>
      </c>
      <c r="B25" s="793">
        <f t="shared" si="1"/>
        <v>156109</v>
      </c>
      <c r="C25" s="645">
        <v>45070</v>
      </c>
      <c r="D25" s="167">
        <v>10659</v>
      </c>
      <c r="E25" s="645">
        <v>40542</v>
      </c>
      <c r="F25" s="167">
        <v>14401</v>
      </c>
      <c r="G25" s="645">
        <v>40495</v>
      </c>
      <c r="H25" s="167">
        <v>4942</v>
      </c>
      <c r="J25" s="792">
        <f>B25-'34'!B27</f>
        <v>0</v>
      </c>
    </row>
    <row r="26" spans="1:10" ht="21" customHeight="1" thickBot="1">
      <c r="A26" s="6" t="s">
        <v>52</v>
      </c>
      <c r="B26" s="793">
        <f t="shared" si="1"/>
        <v>66157</v>
      </c>
      <c r="C26" s="645">
        <v>9826</v>
      </c>
      <c r="D26" s="167">
        <v>3054</v>
      </c>
      <c r="E26" s="645">
        <v>17930</v>
      </c>
      <c r="F26" s="167">
        <v>6479</v>
      </c>
      <c r="G26" s="645">
        <v>22994</v>
      </c>
      <c r="H26" s="167">
        <v>5874</v>
      </c>
      <c r="J26" s="792">
        <f>B26-'34'!B28</f>
        <v>0</v>
      </c>
    </row>
    <row r="27" spans="1:10" ht="21" customHeight="1" thickBot="1">
      <c r="A27" s="6" t="s">
        <v>6</v>
      </c>
      <c r="B27" s="793">
        <f t="shared" si="1"/>
        <v>38435</v>
      </c>
      <c r="C27" s="645">
        <v>11809</v>
      </c>
      <c r="D27" s="167">
        <v>2563</v>
      </c>
      <c r="E27" s="645">
        <v>9775</v>
      </c>
      <c r="F27" s="167">
        <v>2946</v>
      </c>
      <c r="G27" s="645">
        <v>9175</v>
      </c>
      <c r="H27" s="167">
        <v>2167</v>
      </c>
      <c r="J27" s="792">
        <f>B27-'34'!B29</f>
        <v>0</v>
      </c>
    </row>
    <row r="28" spans="1:10" ht="21" customHeight="1" thickBot="1">
      <c r="A28" s="6" t="s">
        <v>53</v>
      </c>
      <c r="B28" s="793">
        <f t="shared" si="1"/>
        <v>39061</v>
      </c>
      <c r="C28" s="645">
        <v>17391</v>
      </c>
      <c r="D28" s="167">
        <v>3043</v>
      </c>
      <c r="E28" s="645">
        <v>6457</v>
      </c>
      <c r="F28" s="167">
        <v>2279</v>
      </c>
      <c r="G28" s="645">
        <v>8906</v>
      </c>
      <c r="H28" s="167">
        <v>985</v>
      </c>
      <c r="J28" s="792">
        <f>B28-'34'!B30</f>
        <v>0</v>
      </c>
    </row>
    <row r="29" spans="1:10" ht="21" customHeight="1" thickBot="1">
      <c r="A29" s="6" t="s">
        <v>54</v>
      </c>
      <c r="B29" s="793">
        <f t="shared" si="1"/>
        <v>82033</v>
      </c>
      <c r="C29" s="645">
        <v>21110</v>
      </c>
      <c r="D29" s="167">
        <v>5291</v>
      </c>
      <c r="E29" s="645">
        <v>20835</v>
      </c>
      <c r="F29" s="167">
        <v>7307</v>
      </c>
      <c r="G29" s="645">
        <v>22264</v>
      </c>
      <c r="H29" s="167">
        <v>5226</v>
      </c>
      <c r="J29" s="792">
        <f>B29-'34'!B31</f>
        <v>0</v>
      </c>
    </row>
    <row r="30" spans="1:10" ht="21" customHeight="1" thickBot="1">
      <c r="A30" s="6" t="s">
        <v>55</v>
      </c>
      <c r="B30" s="793">
        <f t="shared" si="1"/>
        <v>49278</v>
      </c>
      <c r="C30" s="645">
        <v>18517</v>
      </c>
      <c r="D30" s="167">
        <v>3754</v>
      </c>
      <c r="E30" s="645">
        <v>8907</v>
      </c>
      <c r="F30" s="167">
        <v>3344</v>
      </c>
      <c r="G30" s="645">
        <v>12944</v>
      </c>
      <c r="H30" s="167">
        <v>1812</v>
      </c>
      <c r="J30" s="792">
        <f>B30-'34'!B32</f>
        <v>0</v>
      </c>
    </row>
    <row r="31" spans="1:10" ht="21" customHeight="1" thickBot="1">
      <c r="A31" s="6" t="s">
        <v>56</v>
      </c>
      <c r="B31" s="793">
        <f t="shared" si="1"/>
        <v>11844</v>
      </c>
      <c r="C31" s="645">
        <v>4388</v>
      </c>
      <c r="D31" s="167">
        <v>901</v>
      </c>
      <c r="E31" s="645">
        <v>1990</v>
      </c>
      <c r="F31" s="167">
        <v>869</v>
      </c>
      <c r="G31" s="645">
        <v>3219</v>
      </c>
      <c r="H31" s="167">
        <v>477</v>
      </c>
      <c r="J31" s="792">
        <f>B31-'34'!B33</f>
        <v>0</v>
      </c>
    </row>
    <row r="32" spans="1:10" ht="21" customHeight="1" thickBot="1">
      <c r="A32" s="6" t="s">
        <v>7</v>
      </c>
      <c r="B32" s="793">
        <f t="shared" si="1"/>
        <v>41886</v>
      </c>
      <c r="C32" s="645">
        <v>13535</v>
      </c>
      <c r="D32" s="167">
        <v>3152</v>
      </c>
      <c r="E32" s="645">
        <v>9473</v>
      </c>
      <c r="F32" s="167">
        <v>2978</v>
      </c>
      <c r="G32" s="645">
        <v>10827</v>
      </c>
      <c r="H32" s="167">
        <v>1921</v>
      </c>
      <c r="J32" s="792">
        <f>B32-'34'!B34</f>
        <v>0</v>
      </c>
    </row>
    <row r="33" spans="1:10" ht="21" customHeight="1" thickBot="1">
      <c r="A33" s="6" t="s">
        <v>57</v>
      </c>
      <c r="B33" s="793">
        <f t="shared" si="1"/>
        <v>121341</v>
      </c>
      <c r="C33" s="645">
        <v>28742</v>
      </c>
      <c r="D33" s="167">
        <v>7896</v>
      </c>
      <c r="E33" s="645">
        <v>30753</v>
      </c>
      <c r="F33" s="167">
        <v>11194</v>
      </c>
      <c r="G33" s="645">
        <v>37440</v>
      </c>
      <c r="H33" s="167">
        <v>5316</v>
      </c>
      <c r="J33" s="792">
        <f>B33-'34'!B35</f>
        <v>0</v>
      </c>
    </row>
    <row r="34" spans="1:10" ht="21" customHeight="1" thickBot="1">
      <c r="A34" s="6" t="s">
        <v>8</v>
      </c>
      <c r="B34" s="793">
        <f t="shared" si="1"/>
        <v>51491</v>
      </c>
      <c r="C34" s="645">
        <v>18276</v>
      </c>
      <c r="D34" s="167">
        <v>3318</v>
      </c>
      <c r="E34" s="645">
        <v>12782</v>
      </c>
      <c r="F34" s="167">
        <v>3737</v>
      </c>
      <c r="G34" s="645">
        <v>10340</v>
      </c>
      <c r="H34" s="167">
        <v>3038</v>
      </c>
      <c r="J34" s="792">
        <f>B34-'34'!B36</f>
        <v>0</v>
      </c>
    </row>
    <row r="35" spans="1:10" ht="21" customHeight="1" thickBot="1">
      <c r="A35" s="6" t="s">
        <v>9</v>
      </c>
      <c r="B35" s="793">
        <f t="shared" si="1"/>
        <v>140618</v>
      </c>
      <c r="C35" s="645">
        <v>34128</v>
      </c>
      <c r="D35" s="167">
        <v>9935</v>
      </c>
      <c r="E35" s="645">
        <v>35920</v>
      </c>
      <c r="F35" s="167">
        <v>12829</v>
      </c>
      <c r="G35" s="645">
        <v>41235</v>
      </c>
      <c r="H35" s="167">
        <v>6571</v>
      </c>
      <c r="J35" s="792">
        <f>B35-'34'!B37</f>
        <v>0</v>
      </c>
    </row>
    <row r="36" spans="1:10" ht="21" customHeight="1" thickBot="1">
      <c r="A36" s="6" t="s">
        <v>58</v>
      </c>
      <c r="B36" s="793">
        <f t="shared" si="1"/>
        <v>73394</v>
      </c>
      <c r="C36" s="645">
        <v>15635</v>
      </c>
      <c r="D36" s="167">
        <v>3400</v>
      </c>
      <c r="E36" s="645">
        <v>19957</v>
      </c>
      <c r="F36" s="167">
        <v>6121</v>
      </c>
      <c r="G36" s="645">
        <v>22587</v>
      </c>
      <c r="H36" s="167">
        <v>5694</v>
      </c>
      <c r="J36" s="792">
        <f>B36-'34'!B38</f>
        <v>0</v>
      </c>
    </row>
    <row r="37" spans="1:10" ht="21" customHeight="1" thickBot="1">
      <c r="A37" s="6" t="s">
        <v>10</v>
      </c>
      <c r="B37" s="793">
        <f t="shared" si="1"/>
        <v>33301</v>
      </c>
      <c r="C37" s="645">
        <v>8746</v>
      </c>
      <c r="D37" s="167">
        <v>2103</v>
      </c>
      <c r="E37" s="645">
        <v>7697</v>
      </c>
      <c r="F37" s="167">
        <v>3162</v>
      </c>
      <c r="G37" s="645">
        <v>9292</v>
      </c>
      <c r="H37" s="167">
        <v>2301</v>
      </c>
      <c r="J37" s="792">
        <f>B37-'34'!B39</f>
        <v>0</v>
      </c>
    </row>
    <row r="38" spans="1:10" ht="21" customHeight="1" thickBot="1">
      <c r="A38" s="6" t="s">
        <v>11</v>
      </c>
      <c r="B38" s="793">
        <f t="shared" si="1"/>
        <v>51802</v>
      </c>
      <c r="C38" s="645">
        <v>20765</v>
      </c>
      <c r="D38" s="167">
        <v>3944</v>
      </c>
      <c r="E38" s="645">
        <v>9980</v>
      </c>
      <c r="F38" s="167">
        <v>2987</v>
      </c>
      <c r="G38" s="645">
        <v>12194</v>
      </c>
      <c r="H38" s="167">
        <v>1932</v>
      </c>
      <c r="J38" s="792">
        <f>B38-'34'!B40</f>
        <v>0</v>
      </c>
    </row>
    <row r="39" spans="1:10" ht="21" customHeight="1" thickBot="1">
      <c r="A39" s="6" t="s">
        <v>59</v>
      </c>
      <c r="B39" s="793">
        <f t="shared" si="1"/>
        <v>68147</v>
      </c>
      <c r="C39" s="645">
        <v>11302</v>
      </c>
      <c r="D39" s="167">
        <v>3090</v>
      </c>
      <c r="E39" s="645">
        <v>23805</v>
      </c>
      <c r="F39" s="167">
        <v>6167</v>
      </c>
      <c r="G39" s="645">
        <v>17304</v>
      </c>
      <c r="H39" s="167">
        <v>6479</v>
      </c>
      <c r="J39" s="792">
        <f>B39-'34'!B41</f>
        <v>0</v>
      </c>
    </row>
    <row r="40" spans="1:10" ht="21" customHeight="1">
      <c r="A40" s="927"/>
      <c r="B40" s="943"/>
      <c r="C40" s="944"/>
      <c r="D40" s="944"/>
      <c r="E40" s="788"/>
      <c r="F40" s="788"/>
      <c r="G40" s="788"/>
      <c r="H40" s="788"/>
    </row>
    <row r="41" spans="1:10">
      <c r="A41" s="927"/>
      <c r="B41" s="943"/>
      <c r="C41" s="944"/>
      <c r="D41" s="944"/>
      <c r="E41" s="795"/>
      <c r="F41" s="795"/>
      <c r="G41" s="795"/>
      <c r="H41" s="795"/>
    </row>
    <row r="42" spans="1:10">
      <c r="B42" s="795"/>
      <c r="C42" s="795"/>
      <c r="D42" s="795"/>
      <c r="E42" s="795"/>
      <c r="F42" s="795"/>
      <c r="G42" s="795"/>
      <c r="H42" s="795"/>
    </row>
    <row r="43" spans="1:10">
      <c r="B43" s="795"/>
      <c r="C43" s="795"/>
      <c r="D43" s="795"/>
      <c r="E43" s="795"/>
      <c r="F43" s="795"/>
      <c r="G43" s="795"/>
      <c r="H43" s="795"/>
    </row>
    <row r="44" spans="1:10">
      <c r="B44" s="795"/>
      <c r="C44" s="795"/>
      <c r="D44" s="795"/>
      <c r="E44" s="795"/>
      <c r="F44" s="795"/>
      <c r="G44" s="795"/>
      <c r="H44" s="795"/>
    </row>
    <row r="45" spans="1:10" ht="18.75" customHeight="1">
      <c r="B45" s="795"/>
      <c r="C45" s="795"/>
      <c r="D45" s="795"/>
      <c r="E45" s="795"/>
      <c r="F45" s="795"/>
      <c r="G45" s="795"/>
      <c r="H45" s="795"/>
    </row>
    <row r="46" spans="1:10">
      <c r="B46" s="795"/>
      <c r="C46" s="795"/>
      <c r="D46" s="795"/>
      <c r="E46" s="795"/>
      <c r="F46" s="795"/>
      <c r="G46" s="795"/>
      <c r="H46" s="795"/>
    </row>
    <row r="47" spans="1:10">
      <c r="B47" s="795"/>
      <c r="C47" s="795"/>
      <c r="D47" s="795"/>
      <c r="E47" s="795"/>
      <c r="F47" s="795"/>
      <c r="G47" s="795"/>
      <c r="H47" s="795"/>
    </row>
    <row r="48" spans="1:10">
      <c r="B48" s="795"/>
      <c r="C48" s="795"/>
      <c r="D48" s="795"/>
      <c r="E48" s="795"/>
      <c r="F48" s="795"/>
      <c r="G48" s="795"/>
      <c r="H48" s="795"/>
    </row>
    <row r="49" spans="2:8">
      <c r="B49" s="795"/>
      <c r="C49" s="795"/>
      <c r="D49" s="795"/>
      <c r="E49" s="795"/>
      <c r="F49" s="795"/>
      <c r="G49" s="795"/>
      <c r="H49" s="795"/>
    </row>
    <row r="50" spans="2:8">
      <c r="B50" s="795"/>
      <c r="C50" s="795"/>
      <c r="D50" s="795"/>
      <c r="E50" s="795"/>
      <c r="F50" s="795"/>
      <c r="G50" s="795"/>
      <c r="H50" s="795"/>
    </row>
    <row r="51" spans="2:8">
      <c r="B51" s="795"/>
      <c r="C51" s="795"/>
      <c r="D51" s="795"/>
      <c r="E51" s="795"/>
      <c r="F51" s="795"/>
      <c r="G51" s="795"/>
      <c r="H51" s="795"/>
    </row>
    <row r="52" spans="2:8">
      <c r="B52" s="795"/>
      <c r="C52" s="795"/>
      <c r="D52" s="795"/>
      <c r="E52" s="795"/>
      <c r="F52" s="795"/>
      <c r="G52" s="795"/>
      <c r="H52" s="795"/>
    </row>
  </sheetData>
  <mergeCells count="11">
    <mergeCell ref="A40:D40"/>
    <mergeCell ref="A41:D41"/>
    <mergeCell ref="A1:H1"/>
    <mergeCell ref="A2:A3"/>
    <mergeCell ref="B2:B3"/>
    <mergeCell ref="C2:C3"/>
    <mergeCell ref="D2:D3"/>
    <mergeCell ref="E2:E3"/>
    <mergeCell ref="F2:F3"/>
    <mergeCell ref="G2:G3"/>
    <mergeCell ref="H2:H3"/>
  </mergeCells>
  <printOptions horizontalCentered="1" verticalCentered="1"/>
  <pageMargins left="0.39370078740157499" right="0.39370078740157499" top="0.45" bottom="0.55000000000000004" header="0" footer="0"/>
  <pageSetup paperSize="9" scale="78"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F4FF9-5EB9-49A5-9631-B358C9DB8562}">
  <sheetPr>
    <tabColor theme="7" tint="0.39997558519241921"/>
    <pageSetUpPr fitToPage="1"/>
  </sheetPr>
  <dimension ref="A1:M52"/>
  <sheetViews>
    <sheetView rightToLeft="1" view="pageBreakPreview" zoomScaleNormal="100" zoomScaleSheetLayoutView="100" workbookViewId="0">
      <selection activeCell="M14" sqref="M14"/>
    </sheetView>
  </sheetViews>
  <sheetFormatPr defaultRowHeight="18.75"/>
  <cols>
    <col min="1" max="1" width="18.85546875" style="791" customWidth="1"/>
    <col min="2" max="9" width="12.140625" style="791" customWidth="1"/>
    <col min="10" max="10" width="10.5703125" style="796" bestFit="1" customWidth="1"/>
    <col min="11" max="253" width="9.140625" style="791"/>
    <col min="254" max="254" width="16.140625" style="791" customWidth="1"/>
    <col min="255" max="255" width="11.42578125" style="791" bestFit="1" customWidth="1"/>
    <col min="256" max="256" width="9.5703125" style="791" bestFit="1" customWidth="1"/>
    <col min="257" max="257" width="7.7109375" style="791" bestFit="1" customWidth="1"/>
    <col min="258" max="258" width="10.28515625" style="791" customWidth="1"/>
    <col min="259" max="259" width="9.140625" style="791"/>
    <col min="260" max="260" width="10" style="791" bestFit="1" customWidth="1"/>
    <col min="261" max="261" width="11" style="791" bestFit="1" customWidth="1"/>
    <col min="262" max="262" width="12.7109375" style="791" customWidth="1"/>
    <col min="263" max="263" width="12.28515625" style="791" customWidth="1"/>
    <col min="264" max="264" width="14.42578125" style="791" bestFit="1" customWidth="1"/>
    <col min="265" max="265" width="13" style="791" bestFit="1" customWidth="1"/>
    <col min="266" max="266" width="10.5703125" style="791" bestFit="1" customWidth="1"/>
    <col min="267" max="509" width="9.140625" style="791"/>
    <col min="510" max="510" width="16.140625" style="791" customWidth="1"/>
    <col min="511" max="511" width="11.42578125" style="791" bestFit="1" customWidth="1"/>
    <col min="512" max="512" width="9.5703125" style="791" bestFit="1" customWidth="1"/>
    <col min="513" max="513" width="7.7109375" style="791" bestFit="1" customWidth="1"/>
    <col min="514" max="514" width="10.28515625" style="791" customWidth="1"/>
    <col min="515" max="515" width="9.140625" style="791"/>
    <col min="516" max="516" width="10" style="791" bestFit="1" customWidth="1"/>
    <col min="517" max="517" width="11" style="791" bestFit="1" customWidth="1"/>
    <col min="518" max="518" width="12.7109375" style="791" customWidth="1"/>
    <col min="519" max="519" width="12.28515625" style="791" customWidth="1"/>
    <col min="520" max="520" width="14.42578125" style="791" bestFit="1" customWidth="1"/>
    <col min="521" max="521" width="13" style="791" bestFit="1" customWidth="1"/>
    <col min="522" max="522" width="10.5703125" style="791" bestFit="1" customWidth="1"/>
    <col min="523" max="765" width="9.140625" style="791"/>
    <col min="766" max="766" width="16.140625" style="791" customWidth="1"/>
    <col min="767" max="767" width="11.42578125" style="791" bestFit="1" customWidth="1"/>
    <col min="768" max="768" width="9.5703125" style="791" bestFit="1" customWidth="1"/>
    <col min="769" max="769" width="7.7109375" style="791" bestFit="1" customWidth="1"/>
    <col min="770" max="770" width="10.28515625" style="791" customWidth="1"/>
    <col min="771" max="771" width="9.140625" style="791"/>
    <col min="772" max="772" width="10" style="791" bestFit="1" customWidth="1"/>
    <col min="773" max="773" width="11" style="791" bestFit="1" customWidth="1"/>
    <col min="774" max="774" width="12.7109375" style="791" customWidth="1"/>
    <col min="775" max="775" width="12.28515625" style="791" customWidth="1"/>
    <col min="776" max="776" width="14.42578125" style="791" bestFit="1" customWidth="1"/>
    <col min="777" max="777" width="13" style="791" bestFit="1" customWidth="1"/>
    <col min="778" max="778" width="10.5703125" style="791" bestFit="1" customWidth="1"/>
    <col min="779" max="1021" width="9.140625" style="791"/>
    <col min="1022" max="1022" width="16.140625" style="791" customWidth="1"/>
    <col min="1023" max="1023" width="11.42578125" style="791" bestFit="1" customWidth="1"/>
    <col min="1024" max="1024" width="9.5703125" style="791" bestFit="1" customWidth="1"/>
    <col min="1025" max="1025" width="7.7109375" style="791" bestFit="1" customWidth="1"/>
    <col min="1026" max="1026" width="10.28515625" style="791" customWidth="1"/>
    <col min="1027" max="1027" width="9.140625" style="791"/>
    <col min="1028" max="1028" width="10" style="791" bestFit="1" customWidth="1"/>
    <col min="1029" max="1029" width="11" style="791" bestFit="1" customWidth="1"/>
    <col min="1030" max="1030" width="12.7109375" style="791" customWidth="1"/>
    <col min="1031" max="1031" width="12.28515625" style="791" customWidth="1"/>
    <col min="1032" max="1032" width="14.42578125" style="791" bestFit="1" customWidth="1"/>
    <col min="1033" max="1033" width="13" style="791" bestFit="1" customWidth="1"/>
    <col min="1034" max="1034" width="10.5703125" style="791" bestFit="1" customWidth="1"/>
    <col min="1035" max="1277" width="9.140625" style="791"/>
    <col min="1278" max="1278" width="16.140625" style="791" customWidth="1"/>
    <col min="1279" max="1279" width="11.42578125" style="791" bestFit="1" customWidth="1"/>
    <col min="1280" max="1280" width="9.5703125" style="791" bestFit="1" customWidth="1"/>
    <col min="1281" max="1281" width="7.7109375" style="791" bestFit="1" customWidth="1"/>
    <col min="1282" max="1282" width="10.28515625" style="791" customWidth="1"/>
    <col min="1283" max="1283" width="9.140625" style="791"/>
    <col min="1284" max="1284" width="10" style="791" bestFit="1" customWidth="1"/>
    <col min="1285" max="1285" width="11" style="791" bestFit="1" customWidth="1"/>
    <col min="1286" max="1286" width="12.7109375" style="791" customWidth="1"/>
    <col min="1287" max="1287" width="12.28515625" style="791" customWidth="1"/>
    <col min="1288" max="1288" width="14.42578125" style="791" bestFit="1" customWidth="1"/>
    <col min="1289" max="1289" width="13" style="791" bestFit="1" customWidth="1"/>
    <col min="1290" max="1290" width="10.5703125" style="791" bestFit="1" customWidth="1"/>
    <col min="1291" max="1533" width="9.140625" style="791"/>
    <col min="1534" max="1534" width="16.140625" style="791" customWidth="1"/>
    <col min="1535" max="1535" width="11.42578125" style="791" bestFit="1" customWidth="1"/>
    <col min="1536" max="1536" width="9.5703125" style="791" bestFit="1" customWidth="1"/>
    <col min="1537" max="1537" width="7.7109375" style="791" bestFit="1" customWidth="1"/>
    <col min="1538" max="1538" width="10.28515625" style="791" customWidth="1"/>
    <col min="1539" max="1539" width="9.140625" style="791"/>
    <col min="1540" max="1540" width="10" style="791" bestFit="1" customWidth="1"/>
    <col min="1541" max="1541" width="11" style="791" bestFit="1" customWidth="1"/>
    <col min="1542" max="1542" width="12.7109375" style="791" customWidth="1"/>
    <col min="1543" max="1543" width="12.28515625" style="791" customWidth="1"/>
    <col min="1544" max="1544" width="14.42578125" style="791" bestFit="1" customWidth="1"/>
    <col min="1545" max="1545" width="13" style="791" bestFit="1" customWidth="1"/>
    <col min="1546" max="1546" width="10.5703125" style="791" bestFit="1" customWidth="1"/>
    <col min="1547" max="1789" width="9.140625" style="791"/>
    <col min="1790" max="1790" width="16.140625" style="791" customWidth="1"/>
    <col min="1791" max="1791" width="11.42578125" style="791" bestFit="1" customWidth="1"/>
    <col min="1792" max="1792" width="9.5703125" style="791" bestFit="1" customWidth="1"/>
    <col min="1793" max="1793" width="7.7109375" style="791" bestFit="1" customWidth="1"/>
    <col min="1794" max="1794" width="10.28515625" style="791" customWidth="1"/>
    <col min="1795" max="1795" width="9.140625" style="791"/>
    <col min="1796" max="1796" width="10" style="791" bestFit="1" customWidth="1"/>
    <col min="1797" max="1797" width="11" style="791" bestFit="1" customWidth="1"/>
    <col min="1798" max="1798" width="12.7109375" style="791" customWidth="1"/>
    <col min="1799" max="1799" width="12.28515625" style="791" customWidth="1"/>
    <col min="1800" max="1800" width="14.42578125" style="791" bestFit="1" customWidth="1"/>
    <col min="1801" max="1801" width="13" style="791" bestFit="1" customWidth="1"/>
    <col min="1802" max="1802" width="10.5703125" style="791" bestFit="1" customWidth="1"/>
    <col min="1803" max="2045" width="9.140625" style="791"/>
    <col min="2046" max="2046" width="16.140625" style="791" customWidth="1"/>
    <col min="2047" max="2047" width="11.42578125" style="791" bestFit="1" customWidth="1"/>
    <col min="2048" max="2048" width="9.5703125" style="791" bestFit="1" customWidth="1"/>
    <col min="2049" max="2049" width="7.7109375" style="791" bestFit="1" customWidth="1"/>
    <col min="2050" max="2050" width="10.28515625" style="791" customWidth="1"/>
    <col min="2051" max="2051" width="9.140625" style="791"/>
    <col min="2052" max="2052" width="10" style="791" bestFit="1" customWidth="1"/>
    <col min="2053" max="2053" width="11" style="791" bestFit="1" customWidth="1"/>
    <col min="2054" max="2054" width="12.7109375" style="791" customWidth="1"/>
    <col min="2055" max="2055" width="12.28515625" style="791" customWidth="1"/>
    <col min="2056" max="2056" width="14.42578125" style="791" bestFit="1" customWidth="1"/>
    <col min="2057" max="2057" width="13" style="791" bestFit="1" customWidth="1"/>
    <col min="2058" max="2058" width="10.5703125" style="791" bestFit="1" customWidth="1"/>
    <col min="2059" max="2301" width="9.140625" style="791"/>
    <col min="2302" max="2302" width="16.140625" style="791" customWidth="1"/>
    <col min="2303" max="2303" width="11.42578125" style="791" bestFit="1" customWidth="1"/>
    <col min="2304" max="2304" width="9.5703125" style="791" bestFit="1" customWidth="1"/>
    <col min="2305" max="2305" width="7.7109375" style="791" bestFit="1" customWidth="1"/>
    <col min="2306" max="2306" width="10.28515625" style="791" customWidth="1"/>
    <col min="2307" max="2307" width="9.140625" style="791"/>
    <col min="2308" max="2308" width="10" style="791" bestFit="1" customWidth="1"/>
    <col min="2309" max="2309" width="11" style="791" bestFit="1" customWidth="1"/>
    <col min="2310" max="2310" width="12.7109375" style="791" customWidth="1"/>
    <col min="2311" max="2311" width="12.28515625" style="791" customWidth="1"/>
    <col min="2312" max="2312" width="14.42578125" style="791" bestFit="1" customWidth="1"/>
    <col min="2313" max="2313" width="13" style="791" bestFit="1" customWidth="1"/>
    <col min="2314" max="2314" width="10.5703125" style="791" bestFit="1" customWidth="1"/>
    <col min="2315" max="2557" width="9.140625" style="791"/>
    <col min="2558" max="2558" width="16.140625" style="791" customWidth="1"/>
    <col min="2559" max="2559" width="11.42578125" style="791" bestFit="1" customWidth="1"/>
    <col min="2560" max="2560" width="9.5703125" style="791" bestFit="1" customWidth="1"/>
    <col min="2561" max="2561" width="7.7109375" style="791" bestFit="1" customWidth="1"/>
    <col min="2562" max="2562" width="10.28515625" style="791" customWidth="1"/>
    <col min="2563" max="2563" width="9.140625" style="791"/>
    <col min="2564" max="2564" width="10" style="791" bestFit="1" customWidth="1"/>
    <col min="2565" max="2565" width="11" style="791" bestFit="1" customWidth="1"/>
    <col min="2566" max="2566" width="12.7109375" style="791" customWidth="1"/>
    <col min="2567" max="2567" width="12.28515625" style="791" customWidth="1"/>
    <col min="2568" max="2568" width="14.42578125" style="791" bestFit="1" customWidth="1"/>
    <col min="2569" max="2569" width="13" style="791" bestFit="1" customWidth="1"/>
    <col min="2570" max="2570" width="10.5703125" style="791" bestFit="1" customWidth="1"/>
    <col min="2571" max="2813" width="9.140625" style="791"/>
    <col min="2814" max="2814" width="16.140625" style="791" customWidth="1"/>
    <col min="2815" max="2815" width="11.42578125" style="791" bestFit="1" customWidth="1"/>
    <col min="2816" max="2816" width="9.5703125" style="791" bestFit="1" customWidth="1"/>
    <col min="2817" max="2817" width="7.7109375" style="791" bestFit="1" customWidth="1"/>
    <col min="2818" max="2818" width="10.28515625" style="791" customWidth="1"/>
    <col min="2819" max="2819" width="9.140625" style="791"/>
    <col min="2820" max="2820" width="10" style="791" bestFit="1" customWidth="1"/>
    <col min="2821" max="2821" width="11" style="791" bestFit="1" customWidth="1"/>
    <col min="2822" max="2822" width="12.7109375" style="791" customWidth="1"/>
    <col min="2823" max="2823" width="12.28515625" style="791" customWidth="1"/>
    <col min="2824" max="2824" width="14.42578125" style="791" bestFit="1" customWidth="1"/>
    <col min="2825" max="2825" width="13" style="791" bestFit="1" customWidth="1"/>
    <col min="2826" max="2826" width="10.5703125" style="791" bestFit="1" customWidth="1"/>
    <col min="2827" max="3069" width="9.140625" style="791"/>
    <col min="3070" max="3070" width="16.140625" style="791" customWidth="1"/>
    <col min="3071" max="3071" width="11.42578125" style="791" bestFit="1" customWidth="1"/>
    <col min="3072" max="3072" width="9.5703125" style="791" bestFit="1" customWidth="1"/>
    <col min="3073" max="3073" width="7.7109375" style="791" bestFit="1" customWidth="1"/>
    <col min="3074" max="3074" width="10.28515625" style="791" customWidth="1"/>
    <col min="3075" max="3075" width="9.140625" style="791"/>
    <col min="3076" max="3076" width="10" style="791" bestFit="1" customWidth="1"/>
    <col min="3077" max="3077" width="11" style="791" bestFit="1" customWidth="1"/>
    <col min="3078" max="3078" width="12.7109375" style="791" customWidth="1"/>
    <col min="3079" max="3079" width="12.28515625" style="791" customWidth="1"/>
    <col min="3080" max="3080" width="14.42578125" style="791" bestFit="1" customWidth="1"/>
    <col min="3081" max="3081" width="13" style="791" bestFit="1" customWidth="1"/>
    <col min="3082" max="3082" width="10.5703125" style="791" bestFit="1" customWidth="1"/>
    <col min="3083" max="3325" width="9.140625" style="791"/>
    <col min="3326" max="3326" width="16.140625" style="791" customWidth="1"/>
    <col min="3327" max="3327" width="11.42578125" style="791" bestFit="1" customWidth="1"/>
    <col min="3328" max="3328" width="9.5703125" style="791" bestFit="1" customWidth="1"/>
    <col min="3329" max="3329" width="7.7109375" style="791" bestFit="1" customWidth="1"/>
    <col min="3330" max="3330" width="10.28515625" style="791" customWidth="1"/>
    <col min="3331" max="3331" width="9.140625" style="791"/>
    <col min="3332" max="3332" width="10" style="791" bestFit="1" customWidth="1"/>
    <col min="3333" max="3333" width="11" style="791" bestFit="1" customWidth="1"/>
    <col min="3334" max="3334" width="12.7109375" style="791" customWidth="1"/>
    <col min="3335" max="3335" width="12.28515625" style="791" customWidth="1"/>
    <col min="3336" max="3336" width="14.42578125" style="791" bestFit="1" customWidth="1"/>
    <col min="3337" max="3337" width="13" style="791" bestFit="1" customWidth="1"/>
    <col min="3338" max="3338" width="10.5703125" style="791" bestFit="1" customWidth="1"/>
    <col min="3339" max="3581" width="9.140625" style="791"/>
    <col min="3582" max="3582" width="16.140625" style="791" customWidth="1"/>
    <col min="3583" max="3583" width="11.42578125" style="791" bestFit="1" customWidth="1"/>
    <col min="3584" max="3584" width="9.5703125" style="791" bestFit="1" customWidth="1"/>
    <col min="3585" max="3585" width="7.7109375" style="791" bestFit="1" customWidth="1"/>
    <col min="3586" max="3586" width="10.28515625" style="791" customWidth="1"/>
    <col min="3587" max="3587" width="9.140625" style="791"/>
    <col min="3588" max="3588" width="10" style="791" bestFit="1" customWidth="1"/>
    <col min="3589" max="3589" width="11" style="791" bestFit="1" customWidth="1"/>
    <col min="3590" max="3590" width="12.7109375" style="791" customWidth="1"/>
    <col min="3591" max="3591" width="12.28515625" style="791" customWidth="1"/>
    <col min="3592" max="3592" width="14.42578125" style="791" bestFit="1" customWidth="1"/>
    <col min="3593" max="3593" width="13" style="791" bestFit="1" customWidth="1"/>
    <col min="3594" max="3594" width="10.5703125" style="791" bestFit="1" customWidth="1"/>
    <col min="3595" max="3837" width="9.140625" style="791"/>
    <col min="3838" max="3838" width="16.140625" style="791" customWidth="1"/>
    <col min="3839" max="3839" width="11.42578125" style="791" bestFit="1" customWidth="1"/>
    <col min="3840" max="3840" width="9.5703125" style="791" bestFit="1" customWidth="1"/>
    <col min="3841" max="3841" width="7.7109375" style="791" bestFit="1" customWidth="1"/>
    <col min="3842" max="3842" width="10.28515625" style="791" customWidth="1"/>
    <col min="3843" max="3843" width="9.140625" style="791"/>
    <col min="3844" max="3844" width="10" style="791" bestFit="1" customWidth="1"/>
    <col min="3845" max="3845" width="11" style="791" bestFit="1" customWidth="1"/>
    <col min="3846" max="3846" width="12.7109375" style="791" customWidth="1"/>
    <col min="3847" max="3847" width="12.28515625" style="791" customWidth="1"/>
    <col min="3848" max="3848" width="14.42578125" style="791" bestFit="1" customWidth="1"/>
    <col min="3849" max="3849" width="13" style="791" bestFit="1" customWidth="1"/>
    <col min="3850" max="3850" width="10.5703125" style="791" bestFit="1" customWidth="1"/>
    <col min="3851" max="4093" width="9.140625" style="791"/>
    <col min="4094" max="4094" width="16.140625" style="791" customWidth="1"/>
    <col min="4095" max="4095" width="11.42578125" style="791" bestFit="1" customWidth="1"/>
    <col min="4096" max="4096" width="9.5703125" style="791" bestFit="1" customWidth="1"/>
    <col min="4097" max="4097" width="7.7109375" style="791" bestFit="1" customWidth="1"/>
    <col min="4098" max="4098" width="10.28515625" style="791" customWidth="1"/>
    <col min="4099" max="4099" width="9.140625" style="791"/>
    <col min="4100" max="4100" width="10" style="791" bestFit="1" customWidth="1"/>
    <col min="4101" max="4101" width="11" style="791" bestFit="1" customWidth="1"/>
    <col min="4102" max="4102" width="12.7109375" style="791" customWidth="1"/>
    <col min="4103" max="4103" width="12.28515625" style="791" customWidth="1"/>
    <col min="4104" max="4104" width="14.42578125" style="791" bestFit="1" customWidth="1"/>
    <col min="4105" max="4105" width="13" style="791" bestFit="1" customWidth="1"/>
    <col min="4106" max="4106" width="10.5703125" style="791" bestFit="1" customWidth="1"/>
    <col min="4107" max="4349" width="9.140625" style="791"/>
    <col min="4350" max="4350" width="16.140625" style="791" customWidth="1"/>
    <col min="4351" max="4351" width="11.42578125" style="791" bestFit="1" customWidth="1"/>
    <col min="4352" max="4352" width="9.5703125" style="791" bestFit="1" customWidth="1"/>
    <col min="4353" max="4353" width="7.7109375" style="791" bestFit="1" customWidth="1"/>
    <col min="4354" max="4354" width="10.28515625" style="791" customWidth="1"/>
    <col min="4355" max="4355" width="9.140625" style="791"/>
    <col min="4356" max="4356" width="10" style="791" bestFit="1" customWidth="1"/>
    <col min="4357" max="4357" width="11" style="791" bestFit="1" customWidth="1"/>
    <col min="4358" max="4358" width="12.7109375" style="791" customWidth="1"/>
    <col min="4359" max="4359" width="12.28515625" style="791" customWidth="1"/>
    <col min="4360" max="4360" width="14.42578125" style="791" bestFit="1" customWidth="1"/>
    <col min="4361" max="4361" width="13" style="791" bestFit="1" customWidth="1"/>
    <col min="4362" max="4362" width="10.5703125" style="791" bestFit="1" customWidth="1"/>
    <col min="4363" max="4605" width="9.140625" style="791"/>
    <col min="4606" max="4606" width="16.140625" style="791" customWidth="1"/>
    <col min="4607" max="4607" width="11.42578125" style="791" bestFit="1" customWidth="1"/>
    <col min="4608" max="4608" width="9.5703125" style="791" bestFit="1" customWidth="1"/>
    <col min="4609" max="4609" width="7.7109375" style="791" bestFit="1" customWidth="1"/>
    <col min="4610" max="4610" width="10.28515625" style="791" customWidth="1"/>
    <col min="4611" max="4611" width="9.140625" style="791"/>
    <col min="4612" max="4612" width="10" style="791" bestFit="1" customWidth="1"/>
    <col min="4613" max="4613" width="11" style="791" bestFit="1" customWidth="1"/>
    <col min="4614" max="4614" width="12.7109375" style="791" customWidth="1"/>
    <col min="4615" max="4615" width="12.28515625" style="791" customWidth="1"/>
    <col min="4616" max="4616" width="14.42578125" style="791" bestFit="1" customWidth="1"/>
    <col min="4617" max="4617" width="13" style="791" bestFit="1" customWidth="1"/>
    <col min="4618" max="4618" width="10.5703125" style="791" bestFit="1" customWidth="1"/>
    <col min="4619" max="4861" width="9.140625" style="791"/>
    <col min="4862" max="4862" width="16.140625" style="791" customWidth="1"/>
    <col min="4863" max="4863" width="11.42578125" style="791" bestFit="1" customWidth="1"/>
    <col min="4864" max="4864" width="9.5703125" style="791" bestFit="1" customWidth="1"/>
    <col min="4865" max="4865" width="7.7109375" style="791" bestFit="1" customWidth="1"/>
    <col min="4866" max="4866" width="10.28515625" style="791" customWidth="1"/>
    <col min="4867" max="4867" width="9.140625" style="791"/>
    <col min="4868" max="4868" width="10" style="791" bestFit="1" customWidth="1"/>
    <col min="4869" max="4869" width="11" style="791" bestFit="1" customWidth="1"/>
    <col min="4870" max="4870" width="12.7109375" style="791" customWidth="1"/>
    <col min="4871" max="4871" width="12.28515625" style="791" customWidth="1"/>
    <col min="4872" max="4872" width="14.42578125" style="791" bestFit="1" customWidth="1"/>
    <col min="4873" max="4873" width="13" style="791" bestFit="1" customWidth="1"/>
    <col min="4874" max="4874" width="10.5703125" style="791" bestFit="1" customWidth="1"/>
    <col min="4875" max="5117" width="9.140625" style="791"/>
    <col min="5118" max="5118" width="16.140625" style="791" customWidth="1"/>
    <col min="5119" max="5119" width="11.42578125" style="791" bestFit="1" customWidth="1"/>
    <col min="5120" max="5120" width="9.5703125" style="791" bestFit="1" customWidth="1"/>
    <col min="5121" max="5121" width="7.7109375" style="791" bestFit="1" customWidth="1"/>
    <col min="5122" max="5122" width="10.28515625" style="791" customWidth="1"/>
    <col min="5123" max="5123" width="9.140625" style="791"/>
    <col min="5124" max="5124" width="10" style="791" bestFit="1" customWidth="1"/>
    <col min="5125" max="5125" width="11" style="791" bestFit="1" customWidth="1"/>
    <col min="5126" max="5126" width="12.7109375" style="791" customWidth="1"/>
    <col min="5127" max="5127" width="12.28515625" style="791" customWidth="1"/>
    <col min="5128" max="5128" width="14.42578125" style="791" bestFit="1" customWidth="1"/>
    <col min="5129" max="5129" width="13" style="791" bestFit="1" customWidth="1"/>
    <col min="5130" max="5130" width="10.5703125" style="791" bestFit="1" customWidth="1"/>
    <col min="5131" max="5373" width="9.140625" style="791"/>
    <col min="5374" max="5374" width="16.140625" style="791" customWidth="1"/>
    <col min="5375" max="5375" width="11.42578125" style="791" bestFit="1" customWidth="1"/>
    <col min="5376" max="5376" width="9.5703125" style="791" bestFit="1" customWidth="1"/>
    <col min="5377" max="5377" width="7.7109375" style="791" bestFit="1" customWidth="1"/>
    <col min="5378" max="5378" width="10.28515625" style="791" customWidth="1"/>
    <col min="5379" max="5379" width="9.140625" style="791"/>
    <col min="5380" max="5380" width="10" style="791" bestFit="1" customWidth="1"/>
    <col min="5381" max="5381" width="11" style="791" bestFit="1" customWidth="1"/>
    <col min="5382" max="5382" width="12.7109375" style="791" customWidth="1"/>
    <col min="5383" max="5383" width="12.28515625" style="791" customWidth="1"/>
    <col min="5384" max="5384" width="14.42578125" style="791" bestFit="1" customWidth="1"/>
    <col min="5385" max="5385" width="13" style="791" bestFit="1" customWidth="1"/>
    <col min="5386" max="5386" width="10.5703125" style="791" bestFit="1" customWidth="1"/>
    <col min="5387" max="5629" width="9.140625" style="791"/>
    <col min="5630" max="5630" width="16.140625" style="791" customWidth="1"/>
    <col min="5631" max="5631" width="11.42578125" style="791" bestFit="1" customWidth="1"/>
    <col min="5632" max="5632" width="9.5703125" style="791" bestFit="1" customWidth="1"/>
    <col min="5633" max="5633" width="7.7109375" style="791" bestFit="1" customWidth="1"/>
    <col min="5634" max="5634" width="10.28515625" style="791" customWidth="1"/>
    <col min="5635" max="5635" width="9.140625" style="791"/>
    <col min="5636" max="5636" width="10" style="791" bestFit="1" customWidth="1"/>
    <col min="5637" max="5637" width="11" style="791" bestFit="1" customWidth="1"/>
    <col min="5638" max="5638" width="12.7109375" style="791" customWidth="1"/>
    <col min="5639" max="5639" width="12.28515625" style="791" customWidth="1"/>
    <col min="5640" max="5640" width="14.42578125" style="791" bestFit="1" customWidth="1"/>
    <col min="5641" max="5641" width="13" style="791" bestFit="1" customWidth="1"/>
    <col min="5642" max="5642" width="10.5703125" style="791" bestFit="1" customWidth="1"/>
    <col min="5643" max="5885" width="9.140625" style="791"/>
    <col min="5886" max="5886" width="16.140625" style="791" customWidth="1"/>
    <col min="5887" max="5887" width="11.42578125" style="791" bestFit="1" customWidth="1"/>
    <col min="5888" max="5888" width="9.5703125" style="791" bestFit="1" customWidth="1"/>
    <col min="5889" max="5889" width="7.7109375" style="791" bestFit="1" customWidth="1"/>
    <col min="5890" max="5890" width="10.28515625" style="791" customWidth="1"/>
    <col min="5891" max="5891" width="9.140625" style="791"/>
    <col min="5892" max="5892" width="10" style="791" bestFit="1" customWidth="1"/>
    <col min="5893" max="5893" width="11" style="791" bestFit="1" customWidth="1"/>
    <col min="5894" max="5894" width="12.7109375" style="791" customWidth="1"/>
    <col min="5895" max="5895" width="12.28515625" style="791" customWidth="1"/>
    <col min="5896" max="5896" width="14.42578125" style="791" bestFit="1" customWidth="1"/>
    <col min="5897" max="5897" width="13" style="791" bestFit="1" customWidth="1"/>
    <col min="5898" max="5898" width="10.5703125" style="791" bestFit="1" customWidth="1"/>
    <col min="5899" max="6141" width="9.140625" style="791"/>
    <col min="6142" max="6142" width="16.140625" style="791" customWidth="1"/>
    <col min="6143" max="6143" width="11.42578125" style="791" bestFit="1" customWidth="1"/>
    <col min="6144" max="6144" width="9.5703125" style="791" bestFit="1" customWidth="1"/>
    <col min="6145" max="6145" width="7.7109375" style="791" bestFit="1" customWidth="1"/>
    <col min="6146" max="6146" width="10.28515625" style="791" customWidth="1"/>
    <col min="6147" max="6147" width="9.140625" style="791"/>
    <col min="6148" max="6148" width="10" style="791" bestFit="1" customWidth="1"/>
    <col min="6149" max="6149" width="11" style="791" bestFit="1" customWidth="1"/>
    <col min="6150" max="6150" width="12.7109375" style="791" customWidth="1"/>
    <col min="6151" max="6151" width="12.28515625" style="791" customWidth="1"/>
    <col min="6152" max="6152" width="14.42578125" style="791" bestFit="1" customWidth="1"/>
    <col min="6153" max="6153" width="13" style="791" bestFit="1" customWidth="1"/>
    <col min="6154" max="6154" width="10.5703125" style="791" bestFit="1" customWidth="1"/>
    <col min="6155" max="6397" width="9.140625" style="791"/>
    <col min="6398" max="6398" width="16.140625" style="791" customWidth="1"/>
    <col min="6399" max="6399" width="11.42578125" style="791" bestFit="1" customWidth="1"/>
    <col min="6400" max="6400" width="9.5703125" style="791" bestFit="1" customWidth="1"/>
    <col min="6401" max="6401" width="7.7109375" style="791" bestFit="1" customWidth="1"/>
    <col min="6402" max="6402" width="10.28515625" style="791" customWidth="1"/>
    <col min="6403" max="6403" width="9.140625" style="791"/>
    <col min="6404" max="6404" width="10" style="791" bestFit="1" customWidth="1"/>
    <col min="6405" max="6405" width="11" style="791" bestFit="1" customWidth="1"/>
    <col min="6406" max="6406" width="12.7109375" style="791" customWidth="1"/>
    <col min="6407" max="6407" width="12.28515625" style="791" customWidth="1"/>
    <col min="6408" max="6408" width="14.42578125" style="791" bestFit="1" customWidth="1"/>
    <col min="6409" max="6409" width="13" style="791" bestFit="1" customWidth="1"/>
    <col min="6410" max="6410" width="10.5703125" style="791" bestFit="1" customWidth="1"/>
    <col min="6411" max="6653" width="9.140625" style="791"/>
    <col min="6654" max="6654" width="16.140625" style="791" customWidth="1"/>
    <col min="6655" max="6655" width="11.42578125" style="791" bestFit="1" customWidth="1"/>
    <col min="6656" max="6656" width="9.5703125" style="791" bestFit="1" customWidth="1"/>
    <col min="6657" max="6657" width="7.7109375" style="791" bestFit="1" customWidth="1"/>
    <col min="6658" max="6658" width="10.28515625" style="791" customWidth="1"/>
    <col min="6659" max="6659" width="9.140625" style="791"/>
    <col min="6660" max="6660" width="10" style="791" bestFit="1" customWidth="1"/>
    <col min="6661" max="6661" width="11" style="791" bestFit="1" customWidth="1"/>
    <col min="6662" max="6662" width="12.7109375" style="791" customWidth="1"/>
    <col min="6663" max="6663" width="12.28515625" style="791" customWidth="1"/>
    <col min="6664" max="6664" width="14.42578125" style="791" bestFit="1" customWidth="1"/>
    <col min="6665" max="6665" width="13" style="791" bestFit="1" customWidth="1"/>
    <col min="6666" max="6666" width="10.5703125" style="791" bestFit="1" customWidth="1"/>
    <col min="6667" max="6909" width="9.140625" style="791"/>
    <col min="6910" max="6910" width="16.140625" style="791" customWidth="1"/>
    <col min="6911" max="6911" width="11.42578125" style="791" bestFit="1" customWidth="1"/>
    <col min="6912" max="6912" width="9.5703125" style="791" bestFit="1" customWidth="1"/>
    <col min="6913" max="6913" width="7.7109375" style="791" bestFit="1" customWidth="1"/>
    <col min="6914" max="6914" width="10.28515625" style="791" customWidth="1"/>
    <col min="6915" max="6915" width="9.140625" style="791"/>
    <col min="6916" max="6916" width="10" style="791" bestFit="1" customWidth="1"/>
    <col min="6917" max="6917" width="11" style="791" bestFit="1" customWidth="1"/>
    <col min="6918" max="6918" width="12.7109375" style="791" customWidth="1"/>
    <col min="6919" max="6919" width="12.28515625" style="791" customWidth="1"/>
    <col min="6920" max="6920" width="14.42578125" style="791" bestFit="1" customWidth="1"/>
    <col min="6921" max="6921" width="13" style="791" bestFit="1" customWidth="1"/>
    <col min="6922" max="6922" width="10.5703125" style="791" bestFit="1" customWidth="1"/>
    <col min="6923" max="7165" width="9.140625" style="791"/>
    <col min="7166" max="7166" width="16.140625" style="791" customWidth="1"/>
    <col min="7167" max="7167" width="11.42578125" style="791" bestFit="1" customWidth="1"/>
    <col min="7168" max="7168" width="9.5703125" style="791" bestFit="1" customWidth="1"/>
    <col min="7169" max="7169" width="7.7109375" style="791" bestFit="1" customWidth="1"/>
    <col min="7170" max="7170" width="10.28515625" style="791" customWidth="1"/>
    <col min="7171" max="7171" width="9.140625" style="791"/>
    <col min="7172" max="7172" width="10" style="791" bestFit="1" customWidth="1"/>
    <col min="7173" max="7173" width="11" style="791" bestFit="1" customWidth="1"/>
    <col min="7174" max="7174" width="12.7109375" style="791" customWidth="1"/>
    <col min="7175" max="7175" width="12.28515625" style="791" customWidth="1"/>
    <col min="7176" max="7176" width="14.42578125" style="791" bestFit="1" customWidth="1"/>
    <col min="7177" max="7177" width="13" style="791" bestFit="1" customWidth="1"/>
    <col min="7178" max="7178" width="10.5703125" style="791" bestFit="1" customWidth="1"/>
    <col min="7179" max="7421" width="9.140625" style="791"/>
    <col min="7422" max="7422" width="16.140625" style="791" customWidth="1"/>
    <col min="7423" max="7423" width="11.42578125" style="791" bestFit="1" customWidth="1"/>
    <col min="7424" max="7424" width="9.5703125" style="791" bestFit="1" customWidth="1"/>
    <col min="7425" max="7425" width="7.7109375" style="791" bestFit="1" customWidth="1"/>
    <col min="7426" max="7426" width="10.28515625" style="791" customWidth="1"/>
    <col min="7427" max="7427" width="9.140625" style="791"/>
    <col min="7428" max="7428" width="10" style="791" bestFit="1" customWidth="1"/>
    <col min="7429" max="7429" width="11" style="791" bestFit="1" customWidth="1"/>
    <col min="7430" max="7430" width="12.7109375" style="791" customWidth="1"/>
    <col min="7431" max="7431" width="12.28515625" style="791" customWidth="1"/>
    <col min="7432" max="7432" width="14.42578125" style="791" bestFit="1" customWidth="1"/>
    <col min="7433" max="7433" width="13" style="791" bestFit="1" customWidth="1"/>
    <col min="7434" max="7434" width="10.5703125" style="791" bestFit="1" customWidth="1"/>
    <col min="7435" max="7677" width="9.140625" style="791"/>
    <col min="7678" max="7678" width="16.140625" style="791" customWidth="1"/>
    <col min="7679" max="7679" width="11.42578125" style="791" bestFit="1" customWidth="1"/>
    <col min="7680" max="7680" width="9.5703125" style="791" bestFit="1" customWidth="1"/>
    <col min="7681" max="7681" width="7.7109375" style="791" bestFit="1" customWidth="1"/>
    <col min="7682" max="7682" width="10.28515625" style="791" customWidth="1"/>
    <col min="7683" max="7683" width="9.140625" style="791"/>
    <col min="7684" max="7684" width="10" style="791" bestFit="1" customWidth="1"/>
    <col min="7685" max="7685" width="11" style="791" bestFit="1" customWidth="1"/>
    <col min="7686" max="7686" width="12.7109375" style="791" customWidth="1"/>
    <col min="7687" max="7687" width="12.28515625" style="791" customWidth="1"/>
    <col min="7688" max="7688" width="14.42578125" style="791" bestFit="1" customWidth="1"/>
    <col min="7689" max="7689" width="13" style="791" bestFit="1" customWidth="1"/>
    <col min="7690" max="7690" width="10.5703125" style="791" bestFit="1" customWidth="1"/>
    <col min="7691" max="7933" width="9.140625" style="791"/>
    <col min="7934" max="7934" width="16.140625" style="791" customWidth="1"/>
    <col min="7935" max="7935" width="11.42578125" style="791" bestFit="1" customWidth="1"/>
    <col min="7936" max="7936" width="9.5703125" style="791" bestFit="1" customWidth="1"/>
    <col min="7937" max="7937" width="7.7109375" style="791" bestFit="1" customWidth="1"/>
    <col min="7938" max="7938" width="10.28515625" style="791" customWidth="1"/>
    <col min="7939" max="7939" width="9.140625" style="791"/>
    <col min="7940" max="7940" width="10" style="791" bestFit="1" customWidth="1"/>
    <col min="7941" max="7941" width="11" style="791" bestFit="1" customWidth="1"/>
    <col min="7942" max="7942" width="12.7109375" style="791" customWidth="1"/>
    <col min="7943" max="7943" width="12.28515625" style="791" customWidth="1"/>
    <col min="7944" max="7944" width="14.42578125" style="791" bestFit="1" customWidth="1"/>
    <col min="7945" max="7945" width="13" style="791" bestFit="1" customWidth="1"/>
    <col min="7946" max="7946" width="10.5703125" style="791" bestFit="1" customWidth="1"/>
    <col min="7947" max="8189" width="9.140625" style="791"/>
    <col min="8190" max="8190" width="16.140625" style="791" customWidth="1"/>
    <col min="8191" max="8191" width="11.42578125" style="791" bestFit="1" customWidth="1"/>
    <col min="8192" max="8192" width="9.5703125" style="791" bestFit="1" customWidth="1"/>
    <col min="8193" max="8193" width="7.7109375" style="791" bestFit="1" customWidth="1"/>
    <col min="8194" max="8194" width="10.28515625" style="791" customWidth="1"/>
    <col min="8195" max="8195" width="9.140625" style="791"/>
    <col min="8196" max="8196" width="10" style="791" bestFit="1" customWidth="1"/>
    <col min="8197" max="8197" width="11" style="791" bestFit="1" customWidth="1"/>
    <col min="8198" max="8198" width="12.7109375" style="791" customWidth="1"/>
    <col min="8199" max="8199" width="12.28515625" style="791" customWidth="1"/>
    <col min="8200" max="8200" width="14.42578125" style="791" bestFit="1" customWidth="1"/>
    <col min="8201" max="8201" width="13" style="791" bestFit="1" customWidth="1"/>
    <col min="8202" max="8202" width="10.5703125" style="791" bestFit="1" customWidth="1"/>
    <col min="8203" max="8445" width="9.140625" style="791"/>
    <col min="8446" max="8446" width="16.140625" style="791" customWidth="1"/>
    <col min="8447" max="8447" width="11.42578125" style="791" bestFit="1" customWidth="1"/>
    <col min="8448" max="8448" width="9.5703125" style="791" bestFit="1" customWidth="1"/>
    <col min="8449" max="8449" width="7.7109375" style="791" bestFit="1" customWidth="1"/>
    <col min="8450" max="8450" width="10.28515625" style="791" customWidth="1"/>
    <col min="8451" max="8451" width="9.140625" style="791"/>
    <col min="8452" max="8452" width="10" style="791" bestFit="1" customWidth="1"/>
    <col min="8453" max="8453" width="11" style="791" bestFit="1" customWidth="1"/>
    <col min="8454" max="8454" width="12.7109375" style="791" customWidth="1"/>
    <col min="8455" max="8455" width="12.28515625" style="791" customWidth="1"/>
    <col min="8456" max="8456" width="14.42578125" style="791" bestFit="1" customWidth="1"/>
    <col min="8457" max="8457" width="13" style="791" bestFit="1" customWidth="1"/>
    <col min="8458" max="8458" width="10.5703125" style="791" bestFit="1" customWidth="1"/>
    <col min="8459" max="8701" width="9.140625" style="791"/>
    <col min="8702" max="8702" width="16.140625" style="791" customWidth="1"/>
    <col min="8703" max="8703" width="11.42578125" style="791" bestFit="1" customWidth="1"/>
    <col min="8704" max="8704" width="9.5703125" style="791" bestFit="1" customWidth="1"/>
    <col min="8705" max="8705" width="7.7109375" style="791" bestFit="1" customWidth="1"/>
    <col min="8706" max="8706" width="10.28515625" style="791" customWidth="1"/>
    <col min="8707" max="8707" width="9.140625" style="791"/>
    <col min="8708" max="8708" width="10" style="791" bestFit="1" customWidth="1"/>
    <col min="8709" max="8709" width="11" style="791" bestFit="1" customWidth="1"/>
    <col min="8710" max="8710" width="12.7109375" style="791" customWidth="1"/>
    <col min="8711" max="8711" width="12.28515625" style="791" customWidth="1"/>
    <col min="8712" max="8712" width="14.42578125" style="791" bestFit="1" customWidth="1"/>
    <col min="8713" max="8713" width="13" style="791" bestFit="1" customWidth="1"/>
    <col min="8714" max="8714" width="10.5703125" style="791" bestFit="1" customWidth="1"/>
    <col min="8715" max="8957" width="9.140625" style="791"/>
    <col min="8958" max="8958" width="16.140625" style="791" customWidth="1"/>
    <col min="8959" max="8959" width="11.42578125" style="791" bestFit="1" customWidth="1"/>
    <col min="8960" max="8960" width="9.5703125" style="791" bestFit="1" customWidth="1"/>
    <col min="8961" max="8961" width="7.7109375" style="791" bestFit="1" customWidth="1"/>
    <col min="8962" max="8962" width="10.28515625" style="791" customWidth="1"/>
    <col min="8963" max="8963" width="9.140625" style="791"/>
    <col min="8964" max="8964" width="10" style="791" bestFit="1" customWidth="1"/>
    <col min="8965" max="8965" width="11" style="791" bestFit="1" customWidth="1"/>
    <col min="8966" max="8966" width="12.7109375" style="791" customWidth="1"/>
    <col min="8967" max="8967" width="12.28515625" style="791" customWidth="1"/>
    <col min="8968" max="8968" width="14.42578125" style="791" bestFit="1" customWidth="1"/>
    <col min="8969" max="8969" width="13" style="791" bestFit="1" customWidth="1"/>
    <col min="8970" max="8970" width="10.5703125" style="791" bestFit="1" customWidth="1"/>
    <col min="8971" max="9213" width="9.140625" style="791"/>
    <col min="9214" max="9214" width="16.140625" style="791" customWidth="1"/>
    <col min="9215" max="9215" width="11.42578125" style="791" bestFit="1" customWidth="1"/>
    <col min="9216" max="9216" width="9.5703125" style="791" bestFit="1" customWidth="1"/>
    <col min="9217" max="9217" width="7.7109375" style="791" bestFit="1" customWidth="1"/>
    <col min="9218" max="9218" width="10.28515625" style="791" customWidth="1"/>
    <col min="9219" max="9219" width="9.140625" style="791"/>
    <col min="9220" max="9220" width="10" style="791" bestFit="1" customWidth="1"/>
    <col min="9221" max="9221" width="11" style="791" bestFit="1" customWidth="1"/>
    <col min="9222" max="9222" width="12.7109375" style="791" customWidth="1"/>
    <col min="9223" max="9223" width="12.28515625" style="791" customWidth="1"/>
    <col min="9224" max="9224" width="14.42578125" style="791" bestFit="1" customWidth="1"/>
    <col min="9225" max="9225" width="13" style="791" bestFit="1" customWidth="1"/>
    <col min="9226" max="9226" width="10.5703125" style="791" bestFit="1" customWidth="1"/>
    <col min="9227" max="9469" width="9.140625" style="791"/>
    <col min="9470" max="9470" width="16.140625" style="791" customWidth="1"/>
    <col min="9471" max="9471" width="11.42578125" style="791" bestFit="1" customWidth="1"/>
    <col min="9472" max="9472" width="9.5703125" style="791" bestFit="1" customWidth="1"/>
    <col min="9473" max="9473" width="7.7109375" style="791" bestFit="1" customWidth="1"/>
    <col min="9474" max="9474" width="10.28515625" style="791" customWidth="1"/>
    <col min="9475" max="9475" width="9.140625" style="791"/>
    <col min="9476" max="9476" width="10" style="791" bestFit="1" customWidth="1"/>
    <col min="9477" max="9477" width="11" style="791" bestFit="1" customWidth="1"/>
    <col min="9478" max="9478" width="12.7109375" style="791" customWidth="1"/>
    <col min="9479" max="9479" width="12.28515625" style="791" customWidth="1"/>
    <col min="9480" max="9480" width="14.42578125" style="791" bestFit="1" customWidth="1"/>
    <col min="9481" max="9481" width="13" style="791" bestFit="1" customWidth="1"/>
    <col min="9482" max="9482" width="10.5703125" style="791" bestFit="1" customWidth="1"/>
    <col min="9483" max="9725" width="9.140625" style="791"/>
    <col min="9726" max="9726" width="16.140625" style="791" customWidth="1"/>
    <col min="9727" max="9727" width="11.42578125" style="791" bestFit="1" customWidth="1"/>
    <col min="9728" max="9728" width="9.5703125" style="791" bestFit="1" customWidth="1"/>
    <col min="9729" max="9729" width="7.7109375" style="791" bestFit="1" customWidth="1"/>
    <col min="9730" max="9730" width="10.28515625" style="791" customWidth="1"/>
    <col min="9731" max="9731" width="9.140625" style="791"/>
    <col min="9732" max="9732" width="10" style="791" bestFit="1" customWidth="1"/>
    <col min="9733" max="9733" width="11" style="791" bestFit="1" customWidth="1"/>
    <col min="9734" max="9734" width="12.7109375" style="791" customWidth="1"/>
    <col min="9735" max="9735" width="12.28515625" style="791" customWidth="1"/>
    <col min="9736" max="9736" width="14.42578125" style="791" bestFit="1" customWidth="1"/>
    <col min="9737" max="9737" width="13" style="791" bestFit="1" customWidth="1"/>
    <col min="9738" max="9738" width="10.5703125" style="791" bestFit="1" customWidth="1"/>
    <col min="9739" max="9981" width="9.140625" style="791"/>
    <col min="9982" max="9982" width="16.140625" style="791" customWidth="1"/>
    <col min="9983" max="9983" width="11.42578125" style="791" bestFit="1" customWidth="1"/>
    <col min="9984" max="9984" width="9.5703125" style="791" bestFit="1" customWidth="1"/>
    <col min="9985" max="9985" width="7.7109375" style="791" bestFit="1" customWidth="1"/>
    <col min="9986" max="9986" width="10.28515625" style="791" customWidth="1"/>
    <col min="9987" max="9987" width="9.140625" style="791"/>
    <col min="9988" max="9988" width="10" style="791" bestFit="1" customWidth="1"/>
    <col min="9989" max="9989" width="11" style="791" bestFit="1" customWidth="1"/>
    <col min="9990" max="9990" width="12.7109375" style="791" customWidth="1"/>
    <col min="9991" max="9991" width="12.28515625" style="791" customWidth="1"/>
    <col min="9992" max="9992" width="14.42578125" style="791" bestFit="1" customWidth="1"/>
    <col min="9993" max="9993" width="13" style="791" bestFit="1" customWidth="1"/>
    <col min="9994" max="9994" width="10.5703125" style="791" bestFit="1" customWidth="1"/>
    <col min="9995" max="10237" width="9.140625" style="791"/>
    <col min="10238" max="10238" width="16.140625" style="791" customWidth="1"/>
    <col min="10239" max="10239" width="11.42578125" style="791" bestFit="1" customWidth="1"/>
    <col min="10240" max="10240" width="9.5703125" style="791" bestFit="1" customWidth="1"/>
    <col min="10241" max="10241" width="7.7109375" style="791" bestFit="1" customWidth="1"/>
    <col min="10242" max="10242" width="10.28515625" style="791" customWidth="1"/>
    <col min="10243" max="10243" width="9.140625" style="791"/>
    <col min="10244" max="10244" width="10" style="791" bestFit="1" customWidth="1"/>
    <col min="10245" max="10245" width="11" style="791" bestFit="1" customWidth="1"/>
    <col min="10246" max="10246" width="12.7109375" style="791" customWidth="1"/>
    <col min="10247" max="10247" width="12.28515625" style="791" customWidth="1"/>
    <col min="10248" max="10248" width="14.42578125" style="791" bestFit="1" customWidth="1"/>
    <col min="10249" max="10249" width="13" style="791" bestFit="1" customWidth="1"/>
    <col min="10250" max="10250" width="10.5703125" style="791" bestFit="1" customWidth="1"/>
    <col min="10251" max="10493" width="9.140625" style="791"/>
    <col min="10494" max="10494" width="16.140625" style="791" customWidth="1"/>
    <col min="10495" max="10495" width="11.42578125" style="791" bestFit="1" customWidth="1"/>
    <col min="10496" max="10496" width="9.5703125" style="791" bestFit="1" customWidth="1"/>
    <col min="10497" max="10497" width="7.7109375" style="791" bestFit="1" customWidth="1"/>
    <col min="10498" max="10498" width="10.28515625" style="791" customWidth="1"/>
    <col min="10499" max="10499" width="9.140625" style="791"/>
    <col min="10500" max="10500" width="10" style="791" bestFit="1" customWidth="1"/>
    <col min="10501" max="10501" width="11" style="791" bestFit="1" customWidth="1"/>
    <col min="10502" max="10502" width="12.7109375" style="791" customWidth="1"/>
    <col min="10503" max="10503" width="12.28515625" style="791" customWidth="1"/>
    <col min="10504" max="10504" width="14.42578125" style="791" bestFit="1" customWidth="1"/>
    <col min="10505" max="10505" width="13" style="791" bestFit="1" customWidth="1"/>
    <col min="10506" max="10506" width="10.5703125" style="791" bestFit="1" customWidth="1"/>
    <col min="10507" max="10749" width="9.140625" style="791"/>
    <col min="10750" max="10750" width="16.140625" style="791" customWidth="1"/>
    <col min="10751" max="10751" width="11.42578125" style="791" bestFit="1" customWidth="1"/>
    <col min="10752" max="10752" width="9.5703125" style="791" bestFit="1" customWidth="1"/>
    <col min="10753" max="10753" width="7.7109375" style="791" bestFit="1" customWidth="1"/>
    <col min="10754" max="10754" width="10.28515625" style="791" customWidth="1"/>
    <col min="10755" max="10755" width="9.140625" style="791"/>
    <col min="10756" max="10756" width="10" style="791" bestFit="1" customWidth="1"/>
    <col min="10757" max="10757" width="11" style="791" bestFit="1" customWidth="1"/>
    <col min="10758" max="10758" width="12.7109375" style="791" customWidth="1"/>
    <col min="10759" max="10759" width="12.28515625" style="791" customWidth="1"/>
    <col min="10760" max="10760" width="14.42578125" style="791" bestFit="1" customWidth="1"/>
    <col min="10761" max="10761" width="13" style="791" bestFit="1" customWidth="1"/>
    <col min="10762" max="10762" width="10.5703125" style="791" bestFit="1" customWidth="1"/>
    <col min="10763" max="11005" width="9.140625" style="791"/>
    <col min="11006" max="11006" width="16.140625" style="791" customWidth="1"/>
    <col min="11007" max="11007" width="11.42578125" style="791" bestFit="1" customWidth="1"/>
    <col min="11008" max="11008" width="9.5703125" style="791" bestFit="1" customWidth="1"/>
    <col min="11009" max="11009" width="7.7109375" style="791" bestFit="1" customWidth="1"/>
    <col min="11010" max="11010" width="10.28515625" style="791" customWidth="1"/>
    <col min="11011" max="11011" width="9.140625" style="791"/>
    <col min="11012" max="11012" width="10" style="791" bestFit="1" customWidth="1"/>
    <col min="11013" max="11013" width="11" style="791" bestFit="1" customWidth="1"/>
    <col min="11014" max="11014" width="12.7109375" style="791" customWidth="1"/>
    <col min="11015" max="11015" width="12.28515625" style="791" customWidth="1"/>
    <col min="11016" max="11016" width="14.42578125" style="791" bestFit="1" customWidth="1"/>
    <col min="11017" max="11017" width="13" style="791" bestFit="1" customWidth="1"/>
    <col min="11018" max="11018" width="10.5703125" style="791" bestFit="1" customWidth="1"/>
    <col min="11019" max="11261" width="9.140625" style="791"/>
    <col min="11262" max="11262" width="16.140625" style="791" customWidth="1"/>
    <col min="11263" max="11263" width="11.42578125" style="791" bestFit="1" customWidth="1"/>
    <col min="11264" max="11264" width="9.5703125" style="791" bestFit="1" customWidth="1"/>
    <col min="11265" max="11265" width="7.7109375" style="791" bestFit="1" customWidth="1"/>
    <col min="11266" max="11266" width="10.28515625" style="791" customWidth="1"/>
    <col min="11267" max="11267" width="9.140625" style="791"/>
    <col min="11268" max="11268" width="10" style="791" bestFit="1" customWidth="1"/>
    <col min="11269" max="11269" width="11" style="791" bestFit="1" customWidth="1"/>
    <col min="11270" max="11270" width="12.7109375" style="791" customWidth="1"/>
    <col min="11271" max="11271" width="12.28515625" style="791" customWidth="1"/>
    <col min="11272" max="11272" width="14.42578125" style="791" bestFit="1" customWidth="1"/>
    <col min="11273" max="11273" width="13" style="791" bestFit="1" customWidth="1"/>
    <col min="11274" max="11274" width="10.5703125" style="791" bestFit="1" customWidth="1"/>
    <col min="11275" max="11517" width="9.140625" style="791"/>
    <col min="11518" max="11518" width="16.140625" style="791" customWidth="1"/>
    <col min="11519" max="11519" width="11.42578125" style="791" bestFit="1" customWidth="1"/>
    <col min="11520" max="11520" width="9.5703125" style="791" bestFit="1" customWidth="1"/>
    <col min="11521" max="11521" width="7.7109375" style="791" bestFit="1" customWidth="1"/>
    <col min="11522" max="11522" width="10.28515625" style="791" customWidth="1"/>
    <col min="11523" max="11523" width="9.140625" style="791"/>
    <col min="11524" max="11524" width="10" style="791" bestFit="1" customWidth="1"/>
    <col min="11525" max="11525" width="11" style="791" bestFit="1" customWidth="1"/>
    <col min="11526" max="11526" width="12.7109375" style="791" customWidth="1"/>
    <col min="11527" max="11527" width="12.28515625" style="791" customWidth="1"/>
    <col min="11528" max="11528" width="14.42578125" style="791" bestFit="1" customWidth="1"/>
    <col min="11529" max="11529" width="13" style="791" bestFit="1" customWidth="1"/>
    <col min="11530" max="11530" width="10.5703125" style="791" bestFit="1" customWidth="1"/>
    <col min="11531" max="11773" width="9.140625" style="791"/>
    <col min="11774" max="11774" width="16.140625" style="791" customWidth="1"/>
    <col min="11775" max="11775" width="11.42578125" style="791" bestFit="1" customWidth="1"/>
    <col min="11776" max="11776" width="9.5703125" style="791" bestFit="1" customWidth="1"/>
    <col min="11777" max="11777" width="7.7109375" style="791" bestFit="1" customWidth="1"/>
    <col min="11778" max="11778" width="10.28515625" style="791" customWidth="1"/>
    <col min="11779" max="11779" width="9.140625" style="791"/>
    <col min="11780" max="11780" width="10" style="791" bestFit="1" customWidth="1"/>
    <col min="11781" max="11781" width="11" style="791" bestFit="1" customWidth="1"/>
    <col min="11782" max="11782" width="12.7109375" style="791" customWidth="1"/>
    <col min="11783" max="11783" width="12.28515625" style="791" customWidth="1"/>
    <col min="11784" max="11784" width="14.42578125" style="791" bestFit="1" customWidth="1"/>
    <col min="11785" max="11785" width="13" style="791" bestFit="1" customWidth="1"/>
    <col min="11786" max="11786" width="10.5703125" style="791" bestFit="1" customWidth="1"/>
    <col min="11787" max="12029" width="9.140625" style="791"/>
    <col min="12030" max="12030" width="16.140625" style="791" customWidth="1"/>
    <col min="12031" max="12031" width="11.42578125" style="791" bestFit="1" customWidth="1"/>
    <col min="12032" max="12032" width="9.5703125" style="791" bestFit="1" customWidth="1"/>
    <col min="12033" max="12033" width="7.7109375" style="791" bestFit="1" customWidth="1"/>
    <col min="12034" max="12034" width="10.28515625" style="791" customWidth="1"/>
    <col min="12035" max="12035" width="9.140625" style="791"/>
    <col min="12036" max="12036" width="10" style="791" bestFit="1" customWidth="1"/>
    <col min="12037" max="12037" width="11" style="791" bestFit="1" customWidth="1"/>
    <col min="12038" max="12038" width="12.7109375" style="791" customWidth="1"/>
    <col min="12039" max="12039" width="12.28515625" style="791" customWidth="1"/>
    <col min="12040" max="12040" width="14.42578125" style="791" bestFit="1" customWidth="1"/>
    <col min="12041" max="12041" width="13" style="791" bestFit="1" customWidth="1"/>
    <col min="12042" max="12042" width="10.5703125" style="791" bestFit="1" customWidth="1"/>
    <col min="12043" max="12285" width="9.140625" style="791"/>
    <col min="12286" max="12286" width="16.140625" style="791" customWidth="1"/>
    <col min="12287" max="12287" width="11.42578125" style="791" bestFit="1" customWidth="1"/>
    <col min="12288" max="12288" width="9.5703125" style="791" bestFit="1" customWidth="1"/>
    <col min="12289" max="12289" width="7.7109375" style="791" bestFit="1" customWidth="1"/>
    <col min="12290" max="12290" width="10.28515625" style="791" customWidth="1"/>
    <col min="12291" max="12291" width="9.140625" style="791"/>
    <col min="12292" max="12292" width="10" style="791" bestFit="1" customWidth="1"/>
    <col min="12293" max="12293" width="11" style="791" bestFit="1" customWidth="1"/>
    <col min="12294" max="12294" width="12.7109375" style="791" customWidth="1"/>
    <col min="12295" max="12295" width="12.28515625" style="791" customWidth="1"/>
    <col min="12296" max="12296" width="14.42578125" style="791" bestFit="1" customWidth="1"/>
    <col min="12297" max="12297" width="13" style="791" bestFit="1" customWidth="1"/>
    <col min="12298" max="12298" width="10.5703125" style="791" bestFit="1" customWidth="1"/>
    <col min="12299" max="12541" width="9.140625" style="791"/>
    <col min="12542" max="12542" width="16.140625" style="791" customWidth="1"/>
    <col min="12543" max="12543" width="11.42578125" style="791" bestFit="1" customWidth="1"/>
    <col min="12544" max="12544" width="9.5703125" style="791" bestFit="1" customWidth="1"/>
    <col min="12545" max="12545" width="7.7109375" style="791" bestFit="1" customWidth="1"/>
    <col min="12546" max="12546" width="10.28515625" style="791" customWidth="1"/>
    <col min="12547" max="12547" width="9.140625" style="791"/>
    <col min="12548" max="12548" width="10" style="791" bestFit="1" customWidth="1"/>
    <col min="12549" max="12549" width="11" style="791" bestFit="1" customWidth="1"/>
    <col min="12550" max="12550" width="12.7109375" style="791" customWidth="1"/>
    <col min="12551" max="12551" width="12.28515625" style="791" customWidth="1"/>
    <col min="12552" max="12552" width="14.42578125" style="791" bestFit="1" customWidth="1"/>
    <col min="12553" max="12553" width="13" style="791" bestFit="1" customWidth="1"/>
    <col min="12554" max="12554" width="10.5703125" style="791" bestFit="1" customWidth="1"/>
    <col min="12555" max="12797" width="9.140625" style="791"/>
    <col min="12798" max="12798" width="16.140625" style="791" customWidth="1"/>
    <col min="12799" max="12799" width="11.42578125" style="791" bestFit="1" customWidth="1"/>
    <col min="12800" max="12800" width="9.5703125" style="791" bestFit="1" customWidth="1"/>
    <col min="12801" max="12801" width="7.7109375" style="791" bestFit="1" customWidth="1"/>
    <col min="12802" max="12802" width="10.28515625" style="791" customWidth="1"/>
    <col min="12803" max="12803" width="9.140625" style="791"/>
    <col min="12804" max="12804" width="10" style="791" bestFit="1" customWidth="1"/>
    <col min="12805" max="12805" width="11" style="791" bestFit="1" customWidth="1"/>
    <col min="12806" max="12806" width="12.7109375" style="791" customWidth="1"/>
    <col min="12807" max="12807" width="12.28515625" style="791" customWidth="1"/>
    <col min="12808" max="12808" width="14.42578125" style="791" bestFit="1" customWidth="1"/>
    <col min="12809" max="12809" width="13" style="791" bestFit="1" customWidth="1"/>
    <col min="12810" max="12810" width="10.5703125" style="791" bestFit="1" customWidth="1"/>
    <col min="12811" max="13053" width="9.140625" style="791"/>
    <col min="13054" max="13054" width="16.140625" style="791" customWidth="1"/>
    <col min="13055" max="13055" width="11.42578125" style="791" bestFit="1" customWidth="1"/>
    <col min="13056" max="13056" width="9.5703125" style="791" bestFit="1" customWidth="1"/>
    <col min="13057" max="13057" width="7.7109375" style="791" bestFit="1" customWidth="1"/>
    <col min="13058" max="13058" width="10.28515625" style="791" customWidth="1"/>
    <col min="13059" max="13059" width="9.140625" style="791"/>
    <col min="13060" max="13060" width="10" style="791" bestFit="1" customWidth="1"/>
    <col min="13061" max="13061" width="11" style="791" bestFit="1" customWidth="1"/>
    <col min="13062" max="13062" width="12.7109375" style="791" customWidth="1"/>
    <col min="13063" max="13063" width="12.28515625" style="791" customWidth="1"/>
    <col min="13064" max="13064" width="14.42578125" style="791" bestFit="1" customWidth="1"/>
    <col min="13065" max="13065" width="13" style="791" bestFit="1" customWidth="1"/>
    <col min="13066" max="13066" width="10.5703125" style="791" bestFit="1" customWidth="1"/>
    <col min="13067" max="13309" width="9.140625" style="791"/>
    <col min="13310" max="13310" width="16.140625" style="791" customWidth="1"/>
    <col min="13311" max="13311" width="11.42578125" style="791" bestFit="1" customWidth="1"/>
    <col min="13312" max="13312" width="9.5703125" style="791" bestFit="1" customWidth="1"/>
    <col min="13313" max="13313" width="7.7109375" style="791" bestFit="1" customWidth="1"/>
    <col min="13314" max="13314" width="10.28515625" style="791" customWidth="1"/>
    <col min="13315" max="13315" width="9.140625" style="791"/>
    <col min="13316" max="13316" width="10" style="791" bestFit="1" customWidth="1"/>
    <col min="13317" max="13317" width="11" style="791" bestFit="1" customWidth="1"/>
    <col min="13318" max="13318" width="12.7109375" style="791" customWidth="1"/>
    <col min="13319" max="13319" width="12.28515625" style="791" customWidth="1"/>
    <col min="13320" max="13320" width="14.42578125" style="791" bestFit="1" customWidth="1"/>
    <col min="13321" max="13321" width="13" style="791" bestFit="1" customWidth="1"/>
    <col min="13322" max="13322" width="10.5703125" style="791" bestFit="1" customWidth="1"/>
    <col min="13323" max="13565" width="9.140625" style="791"/>
    <col min="13566" max="13566" width="16.140625" style="791" customWidth="1"/>
    <col min="13567" max="13567" width="11.42578125" style="791" bestFit="1" customWidth="1"/>
    <col min="13568" max="13568" width="9.5703125" style="791" bestFit="1" customWidth="1"/>
    <col min="13569" max="13569" width="7.7109375" style="791" bestFit="1" customWidth="1"/>
    <col min="13570" max="13570" width="10.28515625" style="791" customWidth="1"/>
    <col min="13571" max="13571" width="9.140625" style="791"/>
    <col min="13572" max="13572" width="10" style="791" bestFit="1" customWidth="1"/>
    <col min="13573" max="13573" width="11" style="791" bestFit="1" customWidth="1"/>
    <col min="13574" max="13574" width="12.7109375" style="791" customWidth="1"/>
    <col min="13575" max="13575" width="12.28515625" style="791" customWidth="1"/>
    <col min="13576" max="13576" width="14.42578125" style="791" bestFit="1" customWidth="1"/>
    <col min="13577" max="13577" width="13" style="791" bestFit="1" customWidth="1"/>
    <col min="13578" max="13578" width="10.5703125" style="791" bestFit="1" customWidth="1"/>
    <col min="13579" max="13821" width="9.140625" style="791"/>
    <col min="13822" max="13822" width="16.140625" style="791" customWidth="1"/>
    <col min="13823" max="13823" width="11.42578125" style="791" bestFit="1" customWidth="1"/>
    <col min="13824" max="13824" width="9.5703125" style="791" bestFit="1" customWidth="1"/>
    <col min="13825" max="13825" width="7.7109375" style="791" bestFit="1" customWidth="1"/>
    <col min="13826" max="13826" width="10.28515625" style="791" customWidth="1"/>
    <col min="13827" max="13827" width="9.140625" style="791"/>
    <col min="13828" max="13828" width="10" style="791" bestFit="1" customWidth="1"/>
    <col min="13829" max="13829" width="11" style="791" bestFit="1" customWidth="1"/>
    <col min="13830" max="13830" width="12.7109375" style="791" customWidth="1"/>
    <col min="13831" max="13831" width="12.28515625" style="791" customWidth="1"/>
    <col min="13832" max="13832" width="14.42578125" style="791" bestFit="1" customWidth="1"/>
    <col min="13833" max="13833" width="13" style="791" bestFit="1" customWidth="1"/>
    <col min="13834" max="13834" width="10.5703125" style="791" bestFit="1" customWidth="1"/>
    <col min="13835" max="14077" width="9.140625" style="791"/>
    <col min="14078" max="14078" width="16.140625" style="791" customWidth="1"/>
    <col min="14079" max="14079" width="11.42578125" style="791" bestFit="1" customWidth="1"/>
    <col min="14080" max="14080" width="9.5703125" style="791" bestFit="1" customWidth="1"/>
    <col min="14081" max="14081" width="7.7109375" style="791" bestFit="1" customWidth="1"/>
    <col min="14082" max="14082" width="10.28515625" style="791" customWidth="1"/>
    <col min="14083" max="14083" width="9.140625" style="791"/>
    <col min="14084" max="14084" width="10" style="791" bestFit="1" customWidth="1"/>
    <col min="14085" max="14085" width="11" style="791" bestFit="1" customWidth="1"/>
    <col min="14086" max="14086" width="12.7109375" style="791" customWidth="1"/>
    <col min="14087" max="14087" width="12.28515625" style="791" customWidth="1"/>
    <col min="14088" max="14088" width="14.42578125" style="791" bestFit="1" customWidth="1"/>
    <col min="14089" max="14089" width="13" style="791" bestFit="1" customWidth="1"/>
    <col min="14090" max="14090" width="10.5703125" style="791" bestFit="1" customWidth="1"/>
    <col min="14091" max="14333" width="9.140625" style="791"/>
    <col min="14334" max="14334" width="16.140625" style="791" customWidth="1"/>
    <col min="14335" max="14335" width="11.42578125" style="791" bestFit="1" customWidth="1"/>
    <col min="14336" max="14336" width="9.5703125" style="791" bestFit="1" customWidth="1"/>
    <col min="14337" max="14337" width="7.7109375" style="791" bestFit="1" customWidth="1"/>
    <col min="14338" max="14338" width="10.28515625" style="791" customWidth="1"/>
    <col min="14339" max="14339" width="9.140625" style="791"/>
    <col min="14340" max="14340" width="10" style="791" bestFit="1" customWidth="1"/>
    <col min="14341" max="14341" width="11" style="791" bestFit="1" customWidth="1"/>
    <col min="14342" max="14342" width="12.7109375" style="791" customWidth="1"/>
    <col min="14343" max="14343" width="12.28515625" style="791" customWidth="1"/>
    <col min="14344" max="14344" width="14.42578125" style="791" bestFit="1" customWidth="1"/>
    <col min="14345" max="14345" width="13" style="791" bestFit="1" customWidth="1"/>
    <col min="14346" max="14346" width="10.5703125" style="791" bestFit="1" customWidth="1"/>
    <col min="14347" max="14589" width="9.140625" style="791"/>
    <col min="14590" max="14590" width="16.140625" style="791" customWidth="1"/>
    <col min="14591" max="14591" width="11.42578125" style="791" bestFit="1" customWidth="1"/>
    <col min="14592" max="14592" width="9.5703125" style="791" bestFit="1" customWidth="1"/>
    <col min="14593" max="14593" width="7.7109375" style="791" bestFit="1" customWidth="1"/>
    <col min="14594" max="14594" width="10.28515625" style="791" customWidth="1"/>
    <col min="14595" max="14595" width="9.140625" style="791"/>
    <col min="14596" max="14596" width="10" style="791" bestFit="1" customWidth="1"/>
    <col min="14597" max="14597" width="11" style="791" bestFit="1" customWidth="1"/>
    <col min="14598" max="14598" width="12.7109375" style="791" customWidth="1"/>
    <col min="14599" max="14599" width="12.28515625" style="791" customWidth="1"/>
    <col min="14600" max="14600" width="14.42578125" style="791" bestFit="1" customWidth="1"/>
    <col min="14601" max="14601" width="13" style="791" bestFit="1" customWidth="1"/>
    <col min="14602" max="14602" width="10.5703125" style="791" bestFit="1" customWidth="1"/>
    <col min="14603" max="14845" width="9.140625" style="791"/>
    <col min="14846" max="14846" width="16.140625" style="791" customWidth="1"/>
    <col min="14847" max="14847" width="11.42578125" style="791" bestFit="1" customWidth="1"/>
    <col min="14848" max="14848" width="9.5703125" style="791" bestFit="1" customWidth="1"/>
    <col min="14849" max="14849" width="7.7109375" style="791" bestFit="1" customWidth="1"/>
    <col min="14850" max="14850" width="10.28515625" style="791" customWidth="1"/>
    <col min="14851" max="14851" width="9.140625" style="791"/>
    <col min="14852" max="14852" width="10" style="791" bestFit="1" customWidth="1"/>
    <col min="14853" max="14853" width="11" style="791" bestFit="1" customWidth="1"/>
    <col min="14854" max="14854" width="12.7109375" style="791" customWidth="1"/>
    <col min="14855" max="14855" width="12.28515625" style="791" customWidth="1"/>
    <col min="14856" max="14856" width="14.42578125" style="791" bestFit="1" customWidth="1"/>
    <col min="14857" max="14857" width="13" style="791" bestFit="1" customWidth="1"/>
    <col min="14858" max="14858" width="10.5703125" style="791" bestFit="1" customWidth="1"/>
    <col min="14859" max="15101" width="9.140625" style="791"/>
    <col min="15102" max="15102" width="16.140625" style="791" customWidth="1"/>
    <col min="15103" max="15103" width="11.42578125" style="791" bestFit="1" customWidth="1"/>
    <col min="15104" max="15104" width="9.5703125" style="791" bestFit="1" customWidth="1"/>
    <col min="15105" max="15105" width="7.7109375" style="791" bestFit="1" customWidth="1"/>
    <col min="15106" max="15106" width="10.28515625" style="791" customWidth="1"/>
    <col min="15107" max="15107" width="9.140625" style="791"/>
    <col min="15108" max="15108" width="10" style="791" bestFit="1" customWidth="1"/>
    <col min="15109" max="15109" width="11" style="791" bestFit="1" customWidth="1"/>
    <col min="15110" max="15110" width="12.7109375" style="791" customWidth="1"/>
    <col min="15111" max="15111" width="12.28515625" style="791" customWidth="1"/>
    <col min="15112" max="15112" width="14.42578125" style="791" bestFit="1" customWidth="1"/>
    <col min="15113" max="15113" width="13" style="791" bestFit="1" customWidth="1"/>
    <col min="15114" max="15114" width="10.5703125" style="791" bestFit="1" customWidth="1"/>
    <col min="15115" max="15357" width="9.140625" style="791"/>
    <col min="15358" max="15358" width="16.140625" style="791" customWidth="1"/>
    <col min="15359" max="15359" width="11.42578125" style="791" bestFit="1" customWidth="1"/>
    <col min="15360" max="15360" width="9.5703125" style="791" bestFit="1" customWidth="1"/>
    <col min="15361" max="15361" width="7.7109375" style="791" bestFit="1" customWidth="1"/>
    <col min="15362" max="15362" width="10.28515625" style="791" customWidth="1"/>
    <col min="15363" max="15363" width="9.140625" style="791"/>
    <col min="15364" max="15364" width="10" style="791" bestFit="1" customWidth="1"/>
    <col min="15365" max="15365" width="11" style="791" bestFit="1" customWidth="1"/>
    <col min="15366" max="15366" width="12.7109375" style="791" customWidth="1"/>
    <col min="15367" max="15367" width="12.28515625" style="791" customWidth="1"/>
    <col min="15368" max="15368" width="14.42578125" style="791" bestFit="1" customWidth="1"/>
    <col min="15369" max="15369" width="13" style="791" bestFit="1" customWidth="1"/>
    <col min="15370" max="15370" width="10.5703125" style="791" bestFit="1" customWidth="1"/>
    <col min="15371" max="15613" width="9.140625" style="791"/>
    <col min="15614" max="15614" width="16.140625" style="791" customWidth="1"/>
    <col min="15615" max="15615" width="11.42578125" style="791" bestFit="1" customWidth="1"/>
    <col min="15616" max="15616" width="9.5703125" style="791" bestFit="1" customWidth="1"/>
    <col min="15617" max="15617" width="7.7109375" style="791" bestFit="1" customWidth="1"/>
    <col min="15618" max="15618" width="10.28515625" style="791" customWidth="1"/>
    <col min="15619" max="15619" width="9.140625" style="791"/>
    <col min="15620" max="15620" width="10" style="791" bestFit="1" customWidth="1"/>
    <col min="15621" max="15621" width="11" style="791" bestFit="1" customWidth="1"/>
    <col min="15622" max="15622" width="12.7109375" style="791" customWidth="1"/>
    <col min="15623" max="15623" width="12.28515625" style="791" customWidth="1"/>
    <col min="15624" max="15624" width="14.42578125" style="791" bestFit="1" customWidth="1"/>
    <col min="15625" max="15625" width="13" style="791" bestFit="1" customWidth="1"/>
    <col min="15626" max="15626" width="10.5703125" style="791" bestFit="1" customWidth="1"/>
    <col min="15627" max="15869" width="9.140625" style="791"/>
    <col min="15870" max="15870" width="16.140625" style="791" customWidth="1"/>
    <col min="15871" max="15871" width="11.42578125" style="791" bestFit="1" customWidth="1"/>
    <col min="15872" max="15872" width="9.5703125" style="791" bestFit="1" customWidth="1"/>
    <col min="15873" max="15873" width="7.7109375" style="791" bestFit="1" customWidth="1"/>
    <col min="15874" max="15874" width="10.28515625" style="791" customWidth="1"/>
    <col min="15875" max="15875" width="9.140625" style="791"/>
    <col min="15876" max="15876" width="10" style="791" bestFit="1" customWidth="1"/>
    <col min="15877" max="15877" width="11" style="791" bestFit="1" customWidth="1"/>
    <col min="15878" max="15878" width="12.7109375" style="791" customWidth="1"/>
    <col min="15879" max="15879" width="12.28515625" style="791" customWidth="1"/>
    <col min="15880" max="15880" width="14.42578125" style="791" bestFit="1" customWidth="1"/>
    <col min="15881" max="15881" width="13" style="791" bestFit="1" customWidth="1"/>
    <col min="15882" max="15882" width="10.5703125" style="791" bestFit="1" customWidth="1"/>
    <col min="15883" max="16125" width="9.140625" style="791"/>
    <col min="16126" max="16126" width="16.140625" style="791" customWidth="1"/>
    <col min="16127" max="16127" width="11.42578125" style="791" bestFit="1" customWidth="1"/>
    <col min="16128" max="16128" width="9.5703125" style="791" bestFit="1" customWidth="1"/>
    <col min="16129" max="16129" width="7.7109375" style="791" bestFit="1" customWidth="1"/>
    <col min="16130" max="16130" width="10.28515625" style="791" customWidth="1"/>
    <col min="16131" max="16131" width="9.140625" style="791"/>
    <col min="16132" max="16132" width="10" style="791" bestFit="1" customWidth="1"/>
    <col min="16133" max="16133" width="11" style="791" bestFit="1" customWidth="1"/>
    <col min="16134" max="16134" width="12.7109375" style="791" customWidth="1"/>
    <col min="16135" max="16135" width="12.28515625" style="791" customWidth="1"/>
    <col min="16136" max="16136" width="14.42578125" style="791" bestFit="1" customWidth="1"/>
    <col min="16137" max="16137" width="13" style="791" bestFit="1" customWidth="1"/>
    <col min="16138" max="16138" width="10.5703125" style="791" bestFit="1" customWidth="1"/>
    <col min="16139" max="16384" width="9.140625" style="791"/>
  </cols>
  <sheetData>
    <row r="1" spans="1:13" ht="34.5" customHeight="1" thickBot="1">
      <c r="A1" s="929" t="s">
        <v>445</v>
      </c>
      <c r="B1" s="929"/>
      <c r="C1" s="929"/>
      <c r="D1" s="929"/>
      <c r="E1" s="929"/>
      <c r="F1" s="929"/>
      <c r="G1" s="929"/>
      <c r="H1" s="929"/>
      <c r="I1" s="929"/>
      <c r="K1" s="796"/>
      <c r="L1" s="796"/>
      <c r="M1" s="796"/>
    </row>
    <row r="2" spans="1:13" ht="30" customHeight="1" thickBot="1">
      <c r="A2" s="930" t="s">
        <v>68</v>
      </c>
      <c r="B2" s="936" t="s">
        <v>157</v>
      </c>
      <c r="C2" s="936" t="s">
        <v>197</v>
      </c>
      <c r="D2" s="947" t="s">
        <v>198</v>
      </c>
      <c r="E2" s="934" t="s">
        <v>199</v>
      </c>
      <c r="F2" s="934" t="s">
        <v>200</v>
      </c>
      <c r="G2" s="934" t="s">
        <v>201</v>
      </c>
      <c r="H2" s="934" t="s">
        <v>202</v>
      </c>
      <c r="I2" s="936" t="s">
        <v>203</v>
      </c>
    </row>
    <row r="3" spans="1:13" ht="36" customHeight="1" thickBot="1">
      <c r="A3" s="931"/>
      <c r="B3" s="937"/>
      <c r="C3" s="937"/>
      <c r="D3" s="948"/>
      <c r="E3" s="935"/>
      <c r="F3" s="935"/>
      <c r="G3" s="935"/>
      <c r="H3" s="935"/>
      <c r="I3" s="937"/>
    </row>
    <row r="4" spans="1:13" ht="21" customHeight="1">
      <c r="A4" s="34">
        <v>1400</v>
      </c>
      <c r="B4" s="161">
        <v>142228</v>
      </c>
      <c r="C4" s="161">
        <v>1703</v>
      </c>
      <c r="D4" s="161">
        <v>1152</v>
      </c>
      <c r="E4" s="161">
        <v>1835</v>
      </c>
      <c r="F4" s="161">
        <v>3125</v>
      </c>
      <c r="G4" s="161">
        <v>5533</v>
      </c>
      <c r="H4" s="161">
        <v>6316</v>
      </c>
      <c r="I4" s="161">
        <v>122564</v>
      </c>
      <c r="J4" s="797"/>
      <c r="K4" s="792"/>
      <c r="M4" s="792"/>
    </row>
    <row r="5" spans="1:13" ht="21" customHeight="1">
      <c r="A5" s="34">
        <v>1401</v>
      </c>
      <c r="B5" s="161">
        <v>145594</v>
      </c>
      <c r="C5" s="161">
        <v>1685</v>
      </c>
      <c r="D5" s="161">
        <v>1146</v>
      </c>
      <c r="E5" s="161">
        <v>1829</v>
      </c>
      <c r="F5" s="161">
        <v>3140</v>
      </c>
      <c r="G5" s="161">
        <v>5523</v>
      </c>
      <c r="H5" s="161">
        <v>6331</v>
      </c>
      <c r="I5" s="161">
        <v>125940</v>
      </c>
      <c r="J5" s="797"/>
      <c r="K5" s="792"/>
      <c r="M5" s="792"/>
    </row>
    <row r="6" spans="1:13" ht="21" customHeight="1" thickBot="1">
      <c r="A6" s="34">
        <v>1402</v>
      </c>
      <c r="B6" s="161">
        <f>SUM(B7:B39)</f>
        <v>147307</v>
      </c>
      <c r="C6" s="161">
        <f>SUM(C7:C39)</f>
        <v>1668</v>
      </c>
      <c r="D6" s="161">
        <f t="shared" ref="D6:I6" si="0">SUM(D7:D39)</f>
        <v>1123</v>
      </c>
      <c r="E6" s="161">
        <f t="shared" si="0"/>
        <v>1816</v>
      </c>
      <c r="F6" s="161">
        <f t="shared" si="0"/>
        <v>3145</v>
      </c>
      <c r="G6" s="161">
        <f t="shared" si="0"/>
        <v>5511</v>
      </c>
      <c r="H6" s="161">
        <f t="shared" si="0"/>
        <v>6312</v>
      </c>
      <c r="I6" s="161">
        <f t="shared" si="0"/>
        <v>127732</v>
      </c>
      <c r="J6" s="797"/>
      <c r="K6" s="792"/>
      <c r="L6" s="798"/>
      <c r="M6" s="792"/>
    </row>
    <row r="7" spans="1:13" ht="21" customHeight="1" thickBot="1">
      <c r="A7" s="5" t="s">
        <v>41</v>
      </c>
      <c r="B7" s="782">
        <f>SUM(C7:I7)</f>
        <v>7933</v>
      </c>
      <c r="C7" s="783">
        <v>136</v>
      </c>
      <c r="D7" s="168">
        <v>61</v>
      </c>
      <c r="E7" s="783">
        <v>170</v>
      </c>
      <c r="F7" s="168">
        <v>209</v>
      </c>
      <c r="G7" s="783">
        <v>349</v>
      </c>
      <c r="H7" s="168">
        <v>427</v>
      </c>
      <c r="I7" s="783">
        <v>6581</v>
      </c>
      <c r="J7" s="797"/>
      <c r="K7" s="792">
        <f>B7-'34'!F9</f>
        <v>0</v>
      </c>
      <c r="L7" s="798"/>
      <c r="M7" s="792"/>
    </row>
    <row r="8" spans="1:13" ht="21" customHeight="1" thickBot="1">
      <c r="A8" s="6" t="s">
        <v>42</v>
      </c>
      <c r="B8" s="793">
        <f>SUM(C8:I8)</f>
        <v>3542</v>
      </c>
      <c r="C8" s="645">
        <v>83</v>
      </c>
      <c r="D8" s="167">
        <v>50</v>
      </c>
      <c r="E8" s="645">
        <v>84</v>
      </c>
      <c r="F8" s="167">
        <v>119</v>
      </c>
      <c r="G8" s="645">
        <v>155</v>
      </c>
      <c r="H8" s="167">
        <v>174</v>
      </c>
      <c r="I8" s="645">
        <v>2877</v>
      </c>
      <c r="J8" s="797"/>
      <c r="K8" s="792">
        <f>B8-'34'!F10</f>
        <v>0</v>
      </c>
      <c r="L8" s="798"/>
      <c r="M8" s="792"/>
    </row>
    <row r="9" spans="1:13" ht="21" customHeight="1" thickBot="1">
      <c r="A9" s="6" t="s">
        <v>43</v>
      </c>
      <c r="B9" s="793">
        <f t="shared" ref="B9:B39" si="1">SUM(C9:I9)</f>
        <v>2211</v>
      </c>
      <c r="C9" s="645">
        <v>58</v>
      </c>
      <c r="D9" s="167">
        <v>26</v>
      </c>
      <c r="E9" s="645">
        <v>40</v>
      </c>
      <c r="F9" s="167">
        <v>47</v>
      </c>
      <c r="G9" s="645">
        <v>82</v>
      </c>
      <c r="H9" s="167">
        <v>124</v>
      </c>
      <c r="I9" s="645">
        <v>1834</v>
      </c>
      <c r="J9" s="797"/>
      <c r="K9" s="792">
        <f>B9-'34'!F11</f>
        <v>0</v>
      </c>
      <c r="L9" s="798"/>
      <c r="M9" s="792"/>
    </row>
    <row r="10" spans="1:13" ht="21" customHeight="1" thickBot="1">
      <c r="A10" s="6" t="s">
        <v>0</v>
      </c>
      <c r="B10" s="793">
        <f t="shared" si="1"/>
        <v>11639</v>
      </c>
      <c r="C10" s="645">
        <v>117</v>
      </c>
      <c r="D10" s="167">
        <v>72</v>
      </c>
      <c r="E10" s="645">
        <v>109</v>
      </c>
      <c r="F10" s="167">
        <v>256</v>
      </c>
      <c r="G10" s="645">
        <v>420</v>
      </c>
      <c r="H10" s="167">
        <v>393</v>
      </c>
      <c r="I10" s="645">
        <v>10272</v>
      </c>
      <c r="J10" s="797"/>
      <c r="K10" s="792">
        <f>B10-'34'!F12</f>
        <v>0</v>
      </c>
      <c r="L10" s="798"/>
      <c r="M10" s="792"/>
    </row>
    <row r="11" spans="1:13" ht="21" customHeight="1" thickBot="1">
      <c r="A11" s="6" t="s">
        <v>33</v>
      </c>
      <c r="B11" s="793">
        <f t="shared" si="1"/>
        <v>5700</v>
      </c>
      <c r="C11" s="645">
        <v>48</v>
      </c>
      <c r="D11" s="167">
        <v>38</v>
      </c>
      <c r="E11" s="645">
        <v>73</v>
      </c>
      <c r="F11" s="167">
        <v>131</v>
      </c>
      <c r="G11" s="645">
        <v>216</v>
      </c>
      <c r="H11" s="167">
        <v>247</v>
      </c>
      <c r="I11" s="645">
        <v>4947</v>
      </c>
      <c r="J11" s="797"/>
      <c r="K11" s="792">
        <f>B11-'34'!F13</f>
        <v>0</v>
      </c>
      <c r="L11" s="798"/>
      <c r="M11" s="792"/>
    </row>
    <row r="12" spans="1:13" ht="21" customHeight="1" thickBot="1">
      <c r="A12" s="6" t="s">
        <v>44</v>
      </c>
      <c r="B12" s="793">
        <f t="shared" si="1"/>
        <v>1800</v>
      </c>
      <c r="C12" s="645">
        <v>12</v>
      </c>
      <c r="D12" s="167">
        <v>3</v>
      </c>
      <c r="E12" s="645">
        <v>16</v>
      </c>
      <c r="F12" s="167">
        <v>29</v>
      </c>
      <c r="G12" s="645">
        <v>56</v>
      </c>
      <c r="H12" s="167">
        <v>101</v>
      </c>
      <c r="I12" s="645">
        <v>1583</v>
      </c>
      <c r="J12" s="797"/>
      <c r="K12" s="792">
        <f>B12-'34'!F14</f>
        <v>0</v>
      </c>
      <c r="L12" s="798"/>
      <c r="M12" s="792"/>
    </row>
    <row r="13" spans="1:13" ht="21" customHeight="1" thickBot="1">
      <c r="A13" s="6" t="s">
        <v>1</v>
      </c>
      <c r="B13" s="793">
        <f t="shared" si="1"/>
        <v>2754</v>
      </c>
      <c r="C13" s="645">
        <v>12</v>
      </c>
      <c r="D13" s="167">
        <v>9</v>
      </c>
      <c r="E13" s="645">
        <v>16</v>
      </c>
      <c r="F13" s="167">
        <v>24</v>
      </c>
      <c r="G13" s="645">
        <v>83</v>
      </c>
      <c r="H13" s="167">
        <v>154</v>
      </c>
      <c r="I13" s="645">
        <v>2456</v>
      </c>
      <c r="J13" s="797"/>
      <c r="K13" s="792">
        <f>B13-'34'!F15</f>
        <v>0</v>
      </c>
      <c r="L13" s="798"/>
      <c r="M13" s="792"/>
    </row>
    <row r="14" spans="1:13" ht="21" customHeight="1" thickBot="1">
      <c r="A14" s="6" t="s">
        <v>45</v>
      </c>
      <c r="B14" s="793">
        <f t="shared" si="1"/>
        <v>2085</v>
      </c>
      <c r="C14" s="645">
        <v>34</v>
      </c>
      <c r="D14" s="167">
        <v>15</v>
      </c>
      <c r="E14" s="645">
        <v>35</v>
      </c>
      <c r="F14" s="167">
        <v>51</v>
      </c>
      <c r="G14" s="645">
        <v>96</v>
      </c>
      <c r="H14" s="167">
        <v>89</v>
      </c>
      <c r="I14" s="645">
        <v>1765</v>
      </c>
      <c r="J14" s="797"/>
      <c r="K14" s="792">
        <f>B14-'34'!F16</f>
        <v>0</v>
      </c>
      <c r="L14" s="798"/>
      <c r="M14" s="792"/>
    </row>
    <row r="15" spans="1:13" ht="21" customHeight="1" thickBot="1">
      <c r="A15" s="6" t="s">
        <v>46</v>
      </c>
      <c r="B15" s="793">
        <f t="shared" si="1"/>
        <v>879</v>
      </c>
      <c r="C15" s="645">
        <v>15</v>
      </c>
      <c r="D15" s="167">
        <v>7</v>
      </c>
      <c r="E15" s="645">
        <v>12</v>
      </c>
      <c r="F15" s="167">
        <v>19</v>
      </c>
      <c r="G15" s="645">
        <v>36</v>
      </c>
      <c r="H15" s="167">
        <v>50</v>
      </c>
      <c r="I15" s="645">
        <v>740</v>
      </c>
      <c r="J15" s="797"/>
      <c r="K15" s="792">
        <f>B15-'34'!F17</f>
        <v>0</v>
      </c>
      <c r="L15" s="798"/>
      <c r="M15" s="792"/>
    </row>
    <row r="16" spans="1:13" ht="21" customHeight="1" thickBot="1">
      <c r="A16" s="6" t="s">
        <v>47</v>
      </c>
      <c r="B16" s="793">
        <f t="shared" si="1"/>
        <v>8848</v>
      </c>
      <c r="C16" s="645">
        <v>96</v>
      </c>
      <c r="D16" s="167">
        <v>68</v>
      </c>
      <c r="E16" s="645">
        <v>166</v>
      </c>
      <c r="F16" s="167">
        <v>257</v>
      </c>
      <c r="G16" s="645">
        <v>349</v>
      </c>
      <c r="H16" s="167">
        <v>388</v>
      </c>
      <c r="I16" s="645">
        <v>7524</v>
      </c>
      <c r="J16" s="797"/>
      <c r="K16" s="792">
        <f>B16-'34'!F18</f>
        <v>0</v>
      </c>
      <c r="L16" s="798"/>
      <c r="M16" s="792"/>
    </row>
    <row r="17" spans="1:13" ht="21" customHeight="1" thickBot="1">
      <c r="A17" s="6" t="s">
        <v>29</v>
      </c>
      <c r="B17" s="793">
        <f t="shared" si="1"/>
        <v>1255</v>
      </c>
      <c r="C17" s="645">
        <v>23</v>
      </c>
      <c r="D17" s="167">
        <v>10</v>
      </c>
      <c r="E17" s="645">
        <v>21</v>
      </c>
      <c r="F17" s="167">
        <v>31</v>
      </c>
      <c r="G17" s="645">
        <v>55</v>
      </c>
      <c r="H17" s="167">
        <v>62</v>
      </c>
      <c r="I17" s="645">
        <v>1053</v>
      </c>
      <c r="J17" s="797"/>
      <c r="K17" s="792">
        <f>B17-'34'!F19</f>
        <v>0</v>
      </c>
      <c r="L17" s="798"/>
      <c r="M17" s="792"/>
    </row>
    <row r="18" spans="1:13" ht="21" customHeight="1" thickBot="1">
      <c r="A18" s="6" t="s">
        <v>2</v>
      </c>
      <c r="B18" s="793">
        <f t="shared" si="1"/>
        <v>12725</v>
      </c>
      <c r="C18" s="645">
        <v>117</v>
      </c>
      <c r="D18" s="167">
        <v>77</v>
      </c>
      <c r="E18" s="645">
        <v>113</v>
      </c>
      <c r="F18" s="167">
        <v>261</v>
      </c>
      <c r="G18" s="645">
        <v>524</v>
      </c>
      <c r="H18" s="167">
        <v>595</v>
      </c>
      <c r="I18" s="645">
        <v>11038</v>
      </c>
      <c r="J18" s="797"/>
      <c r="K18" s="792">
        <f>B18-'34'!F20</f>
        <v>0</v>
      </c>
      <c r="L18" s="798"/>
      <c r="M18" s="792"/>
    </row>
    <row r="19" spans="1:13" ht="21" customHeight="1" thickBot="1">
      <c r="A19" s="6" t="s">
        <v>3</v>
      </c>
      <c r="B19" s="793">
        <f t="shared" si="1"/>
        <v>3035</v>
      </c>
      <c r="C19" s="645">
        <v>30</v>
      </c>
      <c r="D19" s="167">
        <v>15</v>
      </c>
      <c r="E19" s="645">
        <v>34</v>
      </c>
      <c r="F19" s="167">
        <v>64</v>
      </c>
      <c r="G19" s="645">
        <v>113</v>
      </c>
      <c r="H19" s="167">
        <v>114</v>
      </c>
      <c r="I19" s="645">
        <v>2665</v>
      </c>
      <c r="J19" s="797"/>
      <c r="K19" s="792">
        <f>B19-'34'!F21</f>
        <v>0</v>
      </c>
      <c r="L19" s="798"/>
      <c r="M19" s="792"/>
    </row>
    <row r="20" spans="1:13" ht="21" customHeight="1" thickBot="1">
      <c r="A20" s="6" t="s">
        <v>4</v>
      </c>
      <c r="B20" s="793">
        <f t="shared" si="1"/>
        <v>1901</v>
      </c>
      <c r="C20" s="645">
        <v>21</v>
      </c>
      <c r="D20" s="167">
        <v>17</v>
      </c>
      <c r="E20" s="645">
        <v>22</v>
      </c>
      <c r="F20" s="167">
        <v>43</v>
      </c>
      <c r="G20" s="645">
        <v>67</v>
      </c>
      <c r="H20" s="167">
        <v>80</v>
      </c>
      <c r="I20" s="645">
        <v>1651</v>
      </c>
      <c r="J20" s="797"/>
      <c r="K20" s="792">
        <f>B20-'34'!F22</f>
        <v>0</v>
      </c>
      <c r="L20" s="798"/>
      <c r="M20" s="792"/>
    </row>
    <row r="21" spans="1:13" ht="21" customHeight="1" thickBot="1">
      <c r="A21" s="6" t="s">
        <v>48</v>
      </c>
      <c r="B21" s="793">
        <f t="shared" si="1"/>
        <v>1629</v>
      </c>
      <c r="C21" s="645">
        <v>17</v>
      </c>
      <c r="D21" s="167">
        <v>21</v>
      </c>
      <c r="E21" s="645">
        <v>13</v>
      </c>
      <c r="F21" s="167">
        <v>30</v>
      </c>
      <c r="G21" s="645">
        <v>41</v>
      </c>
      <c r="H21" s="167">
        <v>49</v>
      </c>
      <c r="I21" s="645">
        <v>1458</v>
      </c>
      <c r="J21" s="797"/>
      <c r="K21" s="792">
        <f>B21-'34'!F23</f>
        <v>0</v>
      </c>
      <c r="L21" s="798"/>
      <c r="M21" s="792"/>
    </row>
    <row r="22" spans="1:13" ht="21" customHeight="1" thickBot="1">
      <c r="A22" s="6" t="s">
        <v>49</v>
      </c>
      <c r="B22" s="793">
        <f t="shared" si="1"/>
        <v>7931</v>
      </c>
      <c r="C22" s="645">
        <v>56</v>
      </c>
      <c r="D22" s="167">
        <v>73</v>
      </c>
      <c r="E22" s="645">
        <v>76</v>
      </c>
      <c r="F22" s="167">
        <v>110</v>
      </c>
      <c r="G22" s="645">
        <v>189</v>
      </c>
      <c r="H22" s="167">
        <v>254</v>
      </c>
      <c r="I22" s="645">
        <v>7173</v>
      </c>
      <c r="J22" s="797"/>
      <c r="K22" s="792">
        <f>B22-'34'!F24</f>
        <v>0</v>
      </c>
      <c r="L22" s="798"/>
      <c r="M22" s="792"/>
    </row>
    <row r="23" spans="1:13" ht="21" customHeight="1" thickBot="1">
      <c r="A23" s="6" t="s">
        <v>50</v>
      </c>
      <c r="B23" s="793">
        <f t="shared" si="1"/>
        <v>7222</v>
      </c>
      <c r="C23" s="645">
        <v>61</v>
      </c>
      <c r="D23" s="167">
        <v>83</v>
      </c>
      <c r="E23" s="645">
        <v>126</v>
      </c>
      <c r="F23" s="167">
        <v>204</v>
      </c>
      <c r="G23" s="645">
        <v>341</v>
      </c>
      <c r="H23" s="167">
        <v>342</v>
      </c>
      <c r="I23" s="645">
        <v>6065</v>
      </c>
      <c r="J23" s="797"/>
      <c r="K23" s="792">
        <f>B23-'34'!F25</f>
        <v>0</v>
      </c>
      <c r="L23" s="798"/>
      <c r="M23" s="792"/>
    </row>
    <row r="24" spans="1:13" ht="21" customHeight="1" thickBot="1">
      <c r="A24" s="6" t="s">
        <v>51</v>
      </c>
      <c r="B24" s="793">
        <f t="shared" si="1"/>
        <v>7373</v>
      </c>
      <c r="C24" s="645">
        <v>33</v>
      </c>
      <c r="D24" s="167">
        <v>47</v>
      </c>
      <c r="E24" s="645">
        <v>79</v>
      </c>
      <c r="F24" s="167">
        <v>104</v>
      </c>
      <c r="G24" s="645">
        <v>198</v>
      </c>
      <c r="H24" s="167">
        <v>250</v>
      </c>
      <c r="I24" s="645">
        <v>6662</v>
      </c>
      <c r="J24" s="797"/>
      <c r="K24" s="792">
        <f>B24-'34'!F26</f>
        <v>0</v>
      </c>
      <c r="L24" s="798"/>
    </row>
    <row r="25" spans="1:13" ht="21" customHeight="1" thickBot="1">
      <c r="A25" s="6" t="s">
        <v>5</v>
      </c>
      <c r="B25" s="793">
        <f t="shared" si="1"/>
        <v>7636</v>
      </c>
      <c r="C25" s="645">
        <v>72</v>
      </c>
      <c r="D25" s="167">
        <v>48</v>
      </c>
      <c r="E25" s="645">
        <v>70</v>
      </c>
      <c r="F25" s="167">
        <v>133</v>
      </c>
      <c r="G25" s="645">
        <v>267</v>
      </c>
      <c r="H25" s="167">
        <v>342</v>
      </c>
      <c r="I25" s="645">
        <v>6704</v>
      </c>
      <c r="J25" s="797"/>
      <c r="K25" s="792">
        <f>B25-'34'!F27</f>
        <v>0</v>
      </c>
      <c r="L25" s="798"/>
      <c r="M25" s="792"/>
    </row>
    <row r="26" spans="1:13" ht="21" customHeight="1" thickBot="1">
      <c r="A26" s="6" t="s">
        <v>52</v>
      </c>
      <c r="B26" s="793">
        <f t="shared" si="1"/>
        <v>3224</v>
      </c>
      <c r="C26" s="645">
        <v>22</v>
      </c>
      <c r="D26" s="167">
        <v>25</v>
      </c>
      <c r="E26" s="645">
        <v>38</v>
      </c>
      <c r="F26" s="167">
        <v>72</v>
      </c>
      <c r="G26" s="645">
        <v>107</v>
      </c>
      <c r="H26" s="167">
        <v>123</v>
      </c>
      <c r="I26" s="645">
        <v>2837</v>
      </c>
      <c r="J26" s="797"/>
      <c r="K26" s="792">
        <f>B26-'34'!F28</f>
        <v>0</v>
      </c>
      <c r="L26" s="798"/>
      <c r="M26" s="792"/>
    </row>
    <row r="27" spans="1:13" ht="21" customHeight="1" thickBot="1">
      <c r="A27" s="6" t="s">
        <v>6</v>
      </c>
      <c r="B27" s="793">
        <f t="shared" si="1"/>
        <v>2345</v>
      </c>
      <c r="C27" s="645">
        <v>18</v>
      </c>
      <c r="D27" s="167">
        <v>17</v>
      </c>
      <c r="E27" s="645">
        <v>31</v>
      </c>
      <c r="F27" s="167">
        <v>51</v>
      </c>
      <c r="G27" s="645">
        <v>106</v>
      </c>
      <c r="H27" s="167">
        <v>100</v>
      </c>
      <c r="I27" s="645">
        <v>2022</v>
      </c>
      <c r="J27" s="797"/>
      <c r="K27" s="792">
        <f>B27-'34'!F29</f>
        <v>0</v>
      </c>
      <c r="L27" s="798"/>
      <c r="M27" s="792"/>
    </row>
    <row r="28" spans="1:13" ht="21" customHeight="1" thickBot="1">
      <c r="A28" s="6" t="s">
        <v>53</v>
      </c>
      <c r="B28" s="793">
        <f t="shared" si="1"/>
        <v>2752</v>
      </c>
      <c r="C28" s="645">
        <v>55</v>
      </c>
      <c r="D28" s="167">
        <v>38</v>
      </c>
      <c r="E28" s="645">
        <v>30</v>
      </c>
      <c r="F28" s="167">
        <v>59</v>
      </c>
      <c r="G28" s="645">
        <v>102</v>
      </c>
      <c r="H28" s="167">
        <v>110</v>
      </c>
      <c r="I28" s="645">
        <v>2358</v>
      </c>
      <c r="J28" s="797"/>
      <c r="K28" s="792">
        <f>B28-'34'!F30</f>
        <v>0</v>
      </c>
      <c r="L28" s="798"/>
      <c r="M28" s="792"/>
    </row>
    <row r="29" spans="1:13" ht="21" customHeight="1" thickBot="1">
      <c r="A29" s="6" t="s">
        <v>54</v>
      </c>
      <c r="B29" s="793">
        <f t="shared" si="1"/>
        <v>3844</v>
      </c>
      <c r="C29" s="645">
        <v>18</v>
      </c>
      <c r="D29" s="167">
        <v>18</v>
      </c>
      <c r="E29" s="645">
        <v>38</v>
      </c>
      <c r="F29" s="167">
        <v>55</v>
      </c>
      <c r="G29" s="645">
        <v>104</v>
      </c>
      <c r="H29" s="167">
        <v>141</v>
      </c>
      <c r="I29" s="645">
        <v>3470</v>
      </c>
      <c r="J29" s="797"/>
      <c r="K29" s="792">
        <f>B29-'34'!F31</f>
        <v>0</v>
      </c>
      <c r="L29" s="798"/>
      <c r="M29" s="792"/>
    </row>
    <row r="30" spans="1:13" ht="21" customHeight="1" thickBot="1">
      <c r="A30" s="6" t="s">
        <v>55</v>
      </c>
      <c r="B30" s="793">
        <f t="shared" si="1"/>
        <v>2701</v>
      </c>
      <c r="C30" s="645">
        <v>40</v>
      </c>
      <c r="D30" s="167">
        <v>33</v>
      </c>
      <c r="E30" s="645">
        <v>54</v>
      </c>
      <c r="F30" s="167">
        <v>86</v>
      </c>
      <c r="G30" s="645">
        <v>136</v>
      </c>
      <c r="H30" s="167">
        <v>150</v>
      </c>
      <c r="I30" s="645">
        <v>2202</v>
      </c>
      <c r="J30" s="797"/>
      <c r="K30" s="792">
        <f>B30-'34'!F32</f>
        <v>0</v>
      </c>
      <c r="L30" s="798"/>
      <c r="M30" s="792"/>
    </row>
    <row r="31" spans="1:13" ht="21" customHeight="1" thickBot="1">
      <c r="A31" s="6" t="s">
        <v>56</v>
      </c>
      <c r="B31" s="793">
        <f t="shared" si="1"/>
        <v>1053</v>
      </c>
      <c r="C31" s="645">
        <v>12</v>
      </c>
      <c r="D31" s="167">
        <v>12</v>
      </c>
      <c r="E31" s="645">
        <v>18</v>
      </c>
      <c r="F31" s="167">
        <v>26</v>
      </c>
      <c r="G31" s="645">
        <v>58</v>
      </c>
      <c r="H31" s="167">
        <v>64</v>
      </c>
      <c r="I31" s="645">
        <v>863</v>
      </c>
      <c r="J31" s="797"/>
      <c r="K31" s="792">
        <f>B31-'34'!F33</f>
        <v>0</v>
      </c>
      <c r="L31" s="798"/>
      <c r="M31" s="792"/>
    </row>
    <row r="32" spans="1:13" ht="21" customHeight="1" thickBot="1">
      <c r="A32" s="6" t="s">
        <v>7</v>
      </c>
      <c r="B32" s="793">
        <f t="shared" si="1"/>
        <v>3181</v>
      </c>
      <c r="C32" s="645">
        <v>64</v>
      </c>
      <c r="D32" s="167">
        <v>28</v>
      </c>
      <c r="E32" s="645">
        <v>43</v>
      </c>
      <c r="F32" s="167">
        <v>86</v>
      </c>
      <c r="G32" s="645">
        <v>113</v>
      </c>
      <c r="H32" s="167">
        <v>148</v>
      </c>
      <c r="I32" s="645">
        <v>2699</v>
      </c>
      <c r="J32" s="797"/>
      <c r="K32" s="792">
        <f>B32-'34'!F34</f>
        <v>0</v>
      </c>
      <c r="L32" s="798"/>
      <c r="M32" s="792"/>
    </row>
    <row r="33" spans="1:13" ht="21" customHeight="1" thickBot="1">
      <c r="A33" s="6" t="s">
        <v>57</v>
      </c>
      <c r="B33" s="793">
        <f t="shared" si="1"/>
        <v>7196</v>
      </c>
      <c r="C33" s="645">
        <v>115</v>
      </c>
      <c r="D33" s="167">
        <v>37</v>
      </c>
      <c r="E33" s="645">
        <v>80</v>
      </c>
      <c r="F33" s="167">
        <v>159</v>
      </c>
      <c r="G33" s="645">
        <v>268</v>
      </c>
      <c r="H33" s="167">
        <v>275</v>
      </c>
      <c r="I33" s="645">
        <v>6262</v>
      </c>
      <c r="J33" s="797"/>
      <c r="K33" s="792">
        <f>B33-'34'!F35</f>
        <v>0</v>
      </c>
      <c r="L33" s="798"/>
      <c r="M33" s="792"/>
    </row>
    <row r="34" spans="1:13" ht="21" customHeight="1" thickBot="1">
      <c r="A34" s="6" t="s">
        <v>8</v>
      </c>
      <c r="B34" s="793">
        <f t="shared" si="1"/>
        <v>2478</v>
      </c>
      <c r="C34" s="645">
        <v>48</v>
      </c>
      <c r="D34" s="167">
        <v>34</v>
      </c>
      <c r="E34" s="645">
        <v>34</v>
      </c>
      <c r="F34" s="167">
        <v>74</v>
      </c>
      <c r="G34" s="645">
        <v>132</v>
      </c>
      <c r="H34" s="167">
        <v>114</v>
      </c>
      <c r="I34" s="645">
        <v>2042</v>
      </c>
      <c r="J34" s="797"/>
      <c r="K34" s="792">
        <f>B34-'34'!F36</f>
        <v>0</v>
      </c>
      <c r="L34" s="798"/>
      <c r="M34" s="792"/>
    </row>
    <row r="35" spans="1:13" ht="21" customHeight="1" thickBot="1">
      <c r="A35" s="6" t="s">
        <v>9</v>
      </c>
      <c r="B35" s="793">
        <f t="shared" si="1"/>
        <v>8546</v>
      </c>
      <c r="C35" s="645">
        <v>107</v>
      </c>
      <c r="D35" s="167">
        <v>59</v>
      </c>
      <c r="E35" s="645">
        <v>58</v>
      </c>
      <c r="F35" s="167">
        <v>138</v>
      </c>
      <c r="G35" s="645">
        <v>290</v>
      </c>
      <c r="H35" s="167">
        <v>378</v>
      </c>
      <c r="I35" s="645">
        <v>7516</v>
      </c>
      <c r="J35" s="797"/>
      <c r="K35" s="792">
        <f>B35-'34'!F37</f>
        <v>0</v>
      </c>
      <c r="L35" s="798"/>
      <c r="M35" s="792"/>
    </row>
    <row r="36" spans="1:13" ht="21" customHeight="1" thickBot="1">
      <c r="A36" s="6" t="s">
        <v>58</v>
      </c>
      <c r="B36" s="793">
        <f t="shared" si="1"/>
        <v>3676</v>
      </c>
      <c r="C36" s="645">
        <v>45</v>
      </c>
      <c r="D36" s="167">
        <v>30</v>
      </c>
      <c r="E36" s="645">
        <v>39</v>
      </c>
      <c r="F36" s="167">
        <v>80</v>
      </c>
      <c r="G36" s="645">
        <v>188</v>
      </c>
      <c r="H36" s="167">
        <v>171</v>
      </c>
      <c r="I36" s="645">
        <v>3123</v>
      </c>
      <c r="J36" s="797"/>
      <c r="K36" s="792">
        <f>B36-'34'!F38</f>
        <v>0</v>
      </c>
      <c r="L36" s="798"/>
      <c r="M36" s="792"/>
    </row>
    <row r="37" spans="1:13" ht="21" customHeight="1" thickBot="1">
      <c r="A37" s="6" t="s">
        <v>10</v>
      </c>
      <c r="B37" s="793">
        <f t="shared" si="1"/>
        <v>1439</v>
      </c>
      <c r="C37" s="645">
        <v>9</v>
      </c>
      <c r="D37" s="167">
        <v>9</v>
      </c>
      <c r="E37" s="645">
        <v>14</v>
      </c>
      <c r="F37" s="167">
        <v>24</v>
      </c>
      <c r="G37" s="645">
        <v>47</v>
      </c>
      <c r="H37" s="167">
        <v>79</v>
      </c>
      <c r="I37" s="645">
        <v>1257</v>
      </c>
      <c r="J37" s="797"/>
      <c r="K37" s="792">
        <f>B37-'34'!F39</f>
        <v>0</v>
      </c>
      <c r="L37" s="798"/>
      <c r="M37" s="792"/>
    </row>
    <row r="38" spans="1:13" ht="21" customHeight="1" thickBot="1">
      <c r="A38" s="6" t="s">
        <v>11</v>
      </c>
      <c r="B38" s="793">
        <f t="shared" si="1"/>
        <v>3687</v>
      </c>
      <c r="C38" s="645">
        <v>56</v>
      </c>
      <c r="D38" s="167">
        <v>29</v>
      </c>
      <c r="E38" s="645">
        <v>45</v>
      </c>
      <c r="F38" s="167">
        <v>65</v>
      </c>
      <c r="G38" s="645">
        <v>106</v>
      </c>
      <c r="H38" s="167">
        <v>114</v>
      </c>
      <c r="I38" s="645">
        <v>3272</v>
      </c>
      <c r="J38" s="797"/>
      <c r="K38" s="792">
        <f>B38-'34'!F40</f>
        <v>0</v>
      </c>
      <c r="L38" s="798"/>
      <c r="M38" s="792"/>
    </row>
    <row r="39" spans="1:13" ht="21" customHeight="1" thickBot="1">
      <c r="A39" s="6" t="s">
        <v>59</v>
      </c>
      <c r="B39" s="793">
        <f t="shared" si="1"/>
        <v>3087</v>
      </c>
      <c r="C39" s="645">
        <v>18</v>
      </c>
      <c r="D39" s="167">
        <v>14</v>
      </c>
      <c r="E39" s="645">
        <v>19</v>
      </c>
      <c r="F39" s="167">
        <v>48</v>
      </c>
      <c r="G39" s="645">
        <v>117</v>
      </c>
      <c r="H39" s="167">
        <v>110</v>
      </c>
      <c r="I39" s="645">
        <v>2761</v>
      </c>
      <c r="J39" s="797"/>
      <c r="K39" s="792">
        <f>B39-'34'!F41</f>
        <v>0</v>
      </c>
      <c r="L39" s="798"/>
      <c r="M39" s="792"/>
    </row>
    <row r="40" spans="1:13" ht="21" customHeight="1">
      <c r="A40" s="77"/>
      <c r="B40" s="799"/>
      <c r="C40" s="794"/>
      <c r="D40" s="794"/>
      <c r="E40" s="794"/>
      <c r="F40" s="788"/>
      <c r="G40" s="788"/>
      <c r="H40" s="788"/>
      <c r="I40" s="36"/>
      <c r="J40" s="797"/>
    </row>
    <row r="41" spans="1:13">
      <c r="A41" s="77"/>
      <c r="B41" s="799"/>
      <c r="C41" s="794"/>
      <c r="D41" s="794"/>
      <c r="E41" s="794"/>
      <c r="F41" s="795"/>
      <c r="G41" s="795"/>
      <c r="H41" s="795"/>
    </row>
    <row r="42" spans="1:13">
      <c r="B42" s="795"/>
      <c r="C42" s="795"/>
      <c r="D42" s="795"/>
      <c r="E42" s="795"/>
      <c r="F42" s="795"/>
      <c r="G42" s="795"/>
      <c r="H42" s="795"/>
    </row>
    <row r="43" spans="1:13">
      <c r="B43" s="795"/>
      <c r="C43" s="795"/>
      <c r="D43" s="795"/>
      <c r="E43" s="795"/>
      <c r="F43" s="795"/>
      <c r="G43" s="795"/>
      <c r="H43" s="795"/>
    </row>
    <row r="44" spans="1:13">
      <c r="B44" s="795"/>
      <c r="C44" s="795"/>
      <c r="D44" s="795"/>
      <c r="E44" s="795"/>
      <c r="F44" s="795"/>
      <c r="G44" s="795"/>
      <c r="H44" s="795"/>
    </row>
    <row r="45" spans="1:13" ht="18.75" customHeight="1">
      <c r="B45" s="795"/>
      <c r="C45" s="795"/>
      <c r="D45" s="795"/>
      <c r="E45" s="795"/>
      <c r="F45" s="795"/>
      <c r="G45" s="795"/>
      <c r="H45" s="795"/>
    </row>
    <row r="46" spans="1:13">
      <c r="B46" s="795"/>
      <c r="C46" s="795"/>
      <c r="D46" s="795"/>
      <c r="E46" s="795"/>
      <c r="F46" s="795"/>
      <c r="G46" s="795"/>
      <c r="H46" s="795"/>
    </row>
    <row r="47" spans="1:13">
      <c r="B47" s="795"/>
      <c r="C47" s="795"/>
      <c r="D47" s="795"/>
      <c r="E47" s="795"/>
      <c r="F47" s="795"/>
      <c r="G47" s="795"/>
      <c r="H47" s="795"/>
    </row>
    <row r="48" spans="1:13">
      <c r="B48" s="795"/>
      <c r="C48" s="795"/>
      <c r="D48" s="795"/>
      <c r="E48" s="795"/>
      <c r="F48" s="795"/>
      <c r="G48" s="795"/>
      <c r="H48" s="795"/>
    </row>
    <row r="49" spans="2:8">
      <c r="B49" s="795"/>
      <c r="C49" s="795"/>
      <c r="D49" s="795"/>
      <c r="E49" s="795"/>
      <c r="F49" s="795"/>
      <c r="G49" s="795"/>
      <c r="H49" s="795"/>
    </row>
    <row r="50" spans="2:8">
      <c r="B50" s="795"/>
      <c r="C50" s="795"/>
      <c r="D50" s="795"/>
      <c r="E50" s="795"/>
      <c r="F50" s="795"/>
      <c r="G50" s="795"/>
      <c r="H50" s="795"/>
    </row>
    <row r="51" spans="2:8">
      <c r="B51" s="795"/>
      <c r="C51" s="795"/>
      <c r="D51" s="795"/>
      <c r="E51" s="795"/>
      <c r="F51" s="795"/>
      <c r="G51" s="795"/>
      <c r="H51" s="795"/>
    </row>
    <row r="52" spans="2:8">
      <c r="B52" s="795"/>
      <c r="C52" s="795"/>
      <c r="D52" s="795"/>
      <c r="E52" s="795"/>
      <c r="F52" s="795"/>
      <c r="G52" s="795"/>
      <c r="H52" s="795"/>
    </row>
  </sheetData>
  <mergeCells count="10">
    <mergeCell ref="A1:I1"/>
    <mergeCell ref="A2:A3"/>
    <mergeCell ref="B2:B3"/>
    <mergeCell ref="C2:C3"/>
    <mergeCell ref="D2:D3"/>
    <mergeCell ref="E2:E3"/>
    <mergeCell ref="F2:F3"/>
    <mergeCell ref="G2:G3"/>
    <mergeCell ref="H2:H3"/>
    <mergeCell ref="I2:I3"/>
  </mergeCells>
  <printOptions horizontalCentered="1" verticalCentered="1"/>
  <pageMargins left="0.39370078740157499" right="0.39370078740157499" top="0.45" bottom="0.55000000000000004" header="0" footer="0"/>
  <pageSetup paperSize="9" scale="84"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DA416-6381-4E6E-9489-80886BA74EE1}">
  <sheetPr>
    <tabColor theme="7" tint="0.39997558519241921"/>
    <pageSetUpPr fitToPage="1"/>
  </sheetPr>
  <dimension ref="A1:L52"/>
  <sheetViews>
    <sheetView rightToLeft="1" view="pageBreakPreview" zoomScaleNormal="100" zoomScaleSheetLayoutView="100" workbookViewId="0">
      <selection activeCell="M14" sqref="M14"/>
    </sheetView>
  </sheetViews>
  <sheetFormatPr defaultRowHeight="18"/>
  <cols>
    <col min="1" max="1" width="17.7109375" style="791" customWidth="1"/>
    <col min="2" max="2" width="11" style="791" customWidth="1"/>
    <col min="3" max="9" width="10" style="791" customWidth="1"/>
    <col min="10" max="252" width="9.140625" style="791"/>
    <col min="253" max="253" width="16.140625" style="791" customWidth="1"/>
    <col min="254" max="254" width="11.42578125" style="791" bestFit="1" customWidth="1"/>
    <col min="255" max="255" width="9.5703125" style="791" bestFit="1" customWidth="1"/>
    <col min="256" max="256" width="7.7109375" style="791" bestFit="1" customWidth="1"/>
    <col min="257" max="257" width="10.28515625" style="791" customWidth="1"/>
    <col min="258" max="258" width="9.140625" style="791"/>
    <col min="259" max="259" width="10" style="791" bestFit="1" customWidth="1"/>
    <col min="260" max="260" width="11" style="791" bestFit="1" customWidth="1"/>
    <col min="261" max="261" width="12.7109375" style="791" customWidth="1"/>
    <col min="262" max="262" width="12.28515625" style="791" customWidth="1"/>
    <col min="263" max="263" width="14.42578125" style="791" bestFit="1" customWidth="1"/>
    <col min="264" max="264" width="13" style="791" bestFit="1" customWidth="1"/>
    <col min="265" max="265" width="10.5703125" style="791" bestFit="1" customWidth="1"/>
    <col min="266" max="508" width="9.140625" style="791"/>
    <col min="509" max="509" width="16.140625" style="791" customWidth="1"/>
    <col min="510" max="510" width="11.42578125" style="791" bestFit="1" customWidth="1"/>
    <col min="511" max="511" width="9.5703125" style="791" bestFit="1" customWidth="1"/>
    <col min="512" max="512" width="7.7109375" style="791" bestFit="1" customWidth="1"/>
    <col min="513" max="513" width="10.28515625" style="791" customWidth="1"/>
    <col min="514" max="514" width="9.140625" style="791"/>
    <col min="515" max="515" width="10" style="791" bestFit="1" customWidth="1"/>
    <col min="516" max="516" width="11" style="791" bestFit="1" customWidth="1"/>
    <col min="517" max="517" width="12.7109375" style="791" customWidth="1"/>
    <col min="518" max="518" width="12.28515625" style="791" customWidth="1"/>
    <col min="519" max="519" width="14.42578125" style="791" bestFit="1" customWidth="1"/>
    <col min="520" max="520" width="13" style="791" bestFit="1" customWidth="1"/>
    <col min="521" max="521" width="10.5703125" style="791" bestFit="1" customWidth="1"/>
    <col min="522" max="764" width="9.140625" style="791"/>
    <col min="765" max="765" width="16.140625" style="791" customWidth="1"/>
    <col min="766" max="766" width="11.42578125" style="791" bestFit="1" customWidth="1"/>
    <col min="767" max="767" width="9.5703125" style="791" bestFit="1" customWidth="1"/>
    <col min="768" max="768" width="7.7109375" style="791" bestFit="1" customWidth="1"/>
    <col min="769" max="769" width="10.28515625" style="791" customWidth="1"/>
    <col min="770" max="770" width="9.140625" style="791"/>
    <col min="771" max="771" width="10" style="791" bestFit="1" customWidth="1"/>
    <col min="772" max="772" width="11" style="791" bestFit="1" customWidth="1"/>
    <col min="773" max="773" width="12.7109375" style="791" customWidth="1"/>
    <col min="774" max="774" width="12.28515625" style="791" customWidth="1"/>
    <col min="775" max="775" width="14.42578125" style="791" bestFit="1" customWidth="1"/>
    <col min="776" max="776" width="13" style="791" bestFit="1" customWidth="1"/>
    <col min="777" max="777" width="10.5703125" style="791" bestFit="1" customWidth="1"/>
    <col min="778" max="1020" width="9.140625" style="791"/>
    <col min="1021" max="1021" width="16.140625" style="791" customWidth="1"/>
    <col min="1022" max="1022" width="11.42578125" style="791" bestFit="1" customWidth="1"/>
    <col min="1023" max="1023" width="9.5703125" style="791" bestFit="1" customWidth="1"/>
    <col min="1024" max="1024" width="7.7109375" style="791" bestFit="1" customWidth="1"/>
    <col min="1025" max="1025" width="10.28515625" style="791" customWidth="1"/>
    <col min="1026" max="1026" width="9.140625" style="791"/>
    <col min="1027" max="1027" width="10" style="791" bestFit="1" customWidth="1"/>
    <col min="1028" max="1028" width="11" style="791" bestFit="1" customWidth="1"/>
    <col min="1029" max="1029" width="12.7109375" style="791" customWidth="1"/>
    <col min="1030" max="1030" width="12.28515625" style="791" customWidth="1"/>
    <col min="1031" max="1031" width="14.42578125" style="791" bestFit="1" customWidth="1"/>
    <col min="1032" max="1032" width="13" style="791" bestFit="1" customWidth="1"/>
    <col min="1033" max="1033" width="10.5703125" style="791" bestFit="1" customWidth="1"/>
    <col min="1034" max="1276" width="9.140625" style="791"/>
    <col min="1277" max="1277" width="16.140625" style="791" customWidth="1"/>
    <col min="1278" max="1278" width="11.42578125" style="791" bestFit="1" customWidth="1"/>
    <col min="1279" max="1279" width="9.5703125" style="791" bestFit="1" customWidth="1"/>
    <col min="1280" max="1280" width="7.7109375" style="791" bestFit="1" customWidth="1"/>
    <col min="1281" max="1281" width="10.28515625" style="791" customWidth="1"/>
    <col min="1282" max="1282" width="9.140625" style="791"/>
    <col min="1283" max="1283" width="10" style="791" bestFit="1" customWidth="1"/>
    <col min="1284" max="1284" width="11" style="791" bestFit="1" customWidth="1"/>
    <col min="1285" max="1285" width="12.7109375" style="791" customWidth="1"/>
    <col min="1286" max="1286" width="12.28515625" style="791" customWidth="1"/>
    <col min="1287" max="1287" width="14.42578125" style="791" bestFit="1" customWidth="1"/>
    <col min="1288" max="1288" width="13" style="791" bestFit="1" customWidth="1"/>
    <col min="1289" max="1289" width="10.5703125" style="791" bestFit="1" customWidth="1"/>
    <col min="1290" max="1532" width="9.140625" style="791"/>
    <col min="1533" max="1533" width="16.140625" style="791" customWidth="1"/>
    <col min="1534" max="1534" width="11.42578125" style="791" bestFit="1" customWidth="1"/>
    <col min="1535" max="1535" width="9.5703125" style="791" bestFit="1" customWidth="1"/>
    <col min="1536" max="1536" width="7.7109375" style="791" bestFit="1" customWidth="1"/>
    <col min="1537" max="1537" width="10.28515625" style="791" customWidth="1"/>
    <col min="1538" max="1538" width="9.140625" style="791"/>
    <col min="1539" max="1539" width="10" style="791" bestFit="1" customWidth="1"/>
    <col min="1540" max="1540" width="11" style="791" bestFit="1" customWidth="1"/>
    <col min="1541" max="1541" width="12.7109375" style="791" customWidth="1"/>
    <col min="1542" max="1542" width="12.28515625" style="791" customWidth="1"/>
    <col min="1543" max="1543" width="14.42578125" style="791" bestFit="1" customWidth="1"/>
    <col min="1544" max="1544" width="13" style="791" bestFit="1" customWidth="1"/>
    <col min="1545" max="1545" width="10.5703125" style="791" bestFit="1" customWidth="1"/>
    <col min="1546" max="1788" width="9.140625" style="791"/>
    <col min="1789" max="1789" width="16.140625" style="791" customWidth="1"/>
    <col min="1790" max="1790" width="11.42578125" style="791" bestFit="1" customWidth="1"/>
    <col min="1791" max="1791" width="9.5703125" style="791" bestFit="1" customWidth="1"/>
    <col min="1792" max="1792" width="7.7109375" style="791" bestFit="1" customWidth="1"/>
    <col min="1793" max="1793" width="10.28515625" style="791" customWidth="1"/>
    <col min="1794" max="1794" width="9.140625" style="791"/>
    <col min="1795" max="1795" width="10" style="791" bestFit="1" customWidth="1"/>
    <col min="1796" max="1796" width="11" style="791" bestFit="1" customWidth="1"/>
    <col min="1797" max="1797" width="12.7109375" style="791" customWidth="1"/>
    <col min="1798" max="1798" width="12.28515625" style="791" customWidth="1"/>
    <col min="1799" max="1799" width="14.42578125" style="791" bestFit="1" customWidth="1"/>
    <col min="1800" max="1800" width="13" style="791" bestFit="1" customWidth="1"/>
    <col min="1801" max="1801" width="10.5703125" style="791" bestFit="1" customWidth="1"/>
    <col min="1802" max="2044" width="9.140625" style="791"/>
    <col min="2045" max="2045" width="16.140625" style="791" customWidth="1"/>
    <col min="2046" max="2046" width="11.42578125" style="791" bestFit="1" customWidth="1"/>
    <col min="2047" max="2047" width="9.5703125" style="791" bestFit="1" customWidth="1"/>
    <col min="2048" max="2048" width="7.7109375" style="791" bestFit="1" customWidth="1"/>
    <col min="2049" max="2049" width="10.28515625" style="791" customWidth="1"/>
    <col min="2050" max="2050" width="9.140625" style="791"/>
    <col min="2051" max="2051" width="10" style="791" bestFit="1" customWidth="1"/>
    <col min="2052" max="2052" width="11" style="791" bestFit="1" customWidth="1"/>
    <col min="2053" max="2053" width="12.7109375" style="791" customWidth="1"/>
    <col min="2054" max="2054" width="12.28515625" style="791" customWidth="1"/>
    <col min="2055" max="2055" width="14.42578125" style="791" bestFit="1" customWidth="1"/>
    <col min="2056" max="2056" width="13" style="791" bestFit="1" customWidth="1"/>
    <col min="2057" max="2057" width="10.5703125" style="791" bestFit="1" customWidth="1"/>
    <col min="2058" max="2300" width="9.140625" style="791"/>
    <col min="2301" max="2301" width="16.140625" style="791" customWidth="1"/>
    <col min="2302" max="2302" width="11.42578125" style="791" bestFit="1" customWidth="1"/>
    <col min="2303" max="2303" width="9.5703125" style="791" bestFit="1" customWidth="1"/>
    <col min="2304" max="2304" width="7.7109375" style="791" bestFit="1" customWidth="1"/>
    <col min="2305" max="2305" width="10.28515625" style="791" customWidth="1"/>
    <col min="2306" max="2306" width="9.140625" style="791"/>
    <col min="2307" max="2307" width="10" style="791" bestFit="1" customWidth="1"/>
    <col min="2308" max="2308" width="11" style="791" bestFit="1" customWidth="1"/>
    <col min="2309" max="2309" width="12.7109375" style="791" customWidth="1"/>
    <col min="2310" max="2310" width="12.28515625" style="791" customWidth="1"/>
    <col min="2311" max="2311" width="14.42578125" style="791" bestFit="1" customWidth="1"/>
    <col min="2312" max="2312" width="13" style="791" bestFit="1" customWidth="1"/>
    <col min="2313" max="2313" width="10.5703125" style="791" bestFit="1" customWidth="1"/>
    <col min="2314" max="2556" width="9.140625" style="791"/>
    <col min="2557" max="2557" width="16.140625" style="791" customWidth="1"/>
    <col min="2558" max="2558" width="11.42578125" style="791" bestFit="1" customWidth="1"/>
    <col min="2559" max="2559" width="9.5703125" style="791" bestFit="1" customWidth="1"/>
    <col min="2560" max="2560" width="7.7109375" style="791" bestFit="1" customWidth="1"/>
    <col min="2561" max="2561" width="10.28515625" style="791" customWidth="1"/>
    <col min="2562" max="2562" width="9.140625" style="791"/>
    <col min="2563" max="2563" width="10" style="791" bestFit="1" customWidth="1"/>
    <col min="2564" max="2564" width="11" style="791" bestFit="1" customWidth="1"/>
    <col min="2565" max="2565" width="12.7109375" style="791" customWidth="1"/>
    <col min="2566" max="2566" width="12.28515625" style="791" customWidth="1"/>
    <col min="2567" max="2567" width="14.42578125" style="791" bestFit="1" customWidth="1"/>
    <col min="2568" max="2568" width="13" style="791" bestFit="1" customWidth="1"/>
    <col min="2569" max="2569" width="10.5703125" style="791" bestFit="1" customWidth="1"/>
    <col min="2570" max="2812" width="9.140625" style="791"/>
    <col min="2813" max="2813" width="16.140625" style="791" customWidth="1"/>
    <col min="2814" max="2814" width="11.42578125" style="791" bestFit="1" customWidth="1"/>
    <col min="2815" max="2815" width="9.5703125" style="791" bestFit="1" customWidth="1"/>
    <col min="2816" max="2816" width="7.7109375" style="791" bestFit="1" customWidth="1"/>
    <col min="2817" max="2817" width="10.28515625" style="791" customWidth="1"/>
    <col min="2818" max="2818" width="9.140625" style="791"/>
    <col min="2819" max="2819" width="10" style="791" bestFit="1" customWidth="1"/>
    <col min="2820" max="2820" width="11" style="791" bestFit="1" customWidth="1"/>
    <col min="2821" max="2821" width="12.7109375" style="791" customWidth="1"/>
    <col min="2822" max="2822" width="12.28515625" style="791" customWidth="1"/>
    <col min="2823" max="2823" width="14.42578125" style="791" bestFit="1" customWidth="1"/>
    <col min="2824" max="2824" width="13" style="791" bestFit="1" customWidth="1"/>
    <col min="2825" max="2825" width="10.5703125" style="791" bestFit="1" customWidth="1"/>
    <col min="2826" max="3068" width="9.140625" style="791"/>
    <col min="3069" max="3069" width="16.140625" style="791" customWidth="1"/>
    <col min="3070" max="3070" width="11.42578125" style="791" bestFit="1" customWidth="1"/>
    <col min="3071" max="3071" width="9.5703125" style="791" bestFit="1" customWidth="1"/>
    <col min="3072" max="3072" width="7.7109375" style="791" bestFit="1" customWidth="1"/>
    <col min="3073" max="3073" width="10.28515625" style="791" customWidth="1"/>
    <col min="3074" max="3074" width="9.140625" style="791"/>
    <col min="3075" max="3075" width="10" style="791" bestFit="1" customWidth="1"/>
    <col min="3076" max="3076" width="11" style="791" bestFit="1" customWidth="1"/>
    <col min="3077" max="3077" width="12.7109375" style="791" customWidth="1"/>
    <col min="3078" max="3078" width="12.28515625" style="791" customWidth="1"/>
    <col min="3079" max="3079" width="14.42578125" style="791" bestFit="1" customWidth="1"/>
    <col min="3080" max="3080" width="13" style="791" bestFit="1" customWidth="1"/>
    <col min="3081" max="3081" width="10.5703125" style="791" bestFit="1" customWidth="1"/>
    <col min="3082" max="3324" width="9.140625" style="791"/>
    <col min="3325" max="3325" width="16.140625" style="791" customWidth="1"/>
    <col min="3326" max="3326" width="11.42578125" style="791" bestFit="1" customWidth="1"/>
    <col min="3327" max="3327" width="9.5703125" style="791" bestFit="1" customWidth="1"/>
    <col min="3328" max="3328" width="7.7109375" style="791" bestFit="1" customWidth="1"/>
    <col min="3329" max="3329" width="10.28515625" style="791" customWidth="1"/>
    <col min="3330" max="3330" width="9.140625" style="791"/>
    <col min="3331" max="3331" width="10" style="791" bestFit="1" customWidth="1"/>
    <col min="3332" max="3332" width="11" style="791" bestFit="1" customWidth="1"/>
    <col min="3333" max="3333" width="12.7109375" style="791" customWidth="1"/>
    <col min="3334" max="3334" width="12.28515625" style="791" customWidth="1"/>
    <col min="3335" max="3335" width="14.42578125" style="791" bestFit="1" customWidth="1"/>
    <col min="3336" max="3336" width="13" style="791" bestFit="1" customWidth="1"/>
    <col min="3337" max="3337" width="10.5703125" style="791" bestFit="1" customWidth="1"/>
    <col min="3338" max="3580" width="9.140625" style="791"/>
    <col min="3581" max="3581" width="16.140625" style="791" customWidth="1"/>
    <col min="3582" max="3582" width="11.42578125" style="791" bestFit="1" customWidth="1"/>
    <col min="3583" max="3583" width="9.5703125" style="791" bestFit="1" customWidth="1"/>
    <col min="3584" max="3584" width="7.7109375" style="791" bestFit="1" customWidth="1"/>
    <col min="3585" max="3585" width="10.28515625" style="791" customWidth="1"/>
    <col min="3586" max="3586" width="9.140625" style="791"/>
    <col min="3587" max="3587" width="10" style="791" bestFit="1" customWidth="1"/>
    <col min="3588" max="3588" width="11" style="791" bestFit="1" customWidth="1"/>
    <col min="3589" max="3589" width="12.7109375" style="791" customWidth="1"/>
    <col min="3590" max="3590" width="12.28515625" style="791" customWidth="1"/>
    <col min="3591" max="3591" width="14.42578125" style="791" bestFit="1" customWidth="1"/>
    <col min="3592" max="3592" width="13" style="791" bestFit="1" customWidth="1"/>
    <col min="3593" max="3593" width="10.5703125" style="791" bestFit="1" customWidth="1"/>
    <col min="3594" max="3836" width="9.140625" style="791"/>
    <col min="3837" max="3837" width="16.140625" style="791" customWidth="1"/>
    <col min="3838" max="3838" width="11.42578125" style="791" bestFit="1" customWidth="1"/>
    <col min="3839" max="3839" width="9.5703125" style="791" bestFit="1" customWidth="1"/>
    <col min="3840" max="3840" width="7.7109375" style="791" bestFit="1" customWidth="1"/>
    <col min="3841" max="3841" width="10.28515625" style="791" customWidth="1"/>
    <col min="3842" max="3842" width="9.140625" style="791"/>
    <col min="3843" max="3843" width="10" style="791" bestFit="1" customWidth="1"/>
    <col min="3844" max="3844" width="11" style="791" bestFit="1" customWidth="1"/>
    <col min="3845" max="3845" width="12.7109375" style="791" customWidth="1"/>
    <col min="3846" max="3846" width="12.28515625" style="791" customWidth="1"/>
    <col min="3847" max="3847" width="14.42578125" style="791" bestFit="1" customWidth="1"/>
    <col min="3848" max="3848" width="13" style="791" bestFit="1" customWidth="1"/>
    <col min="3849" max="3849" width="10.5703125" style="791" bestFit="1" customWidth="1"/>
    <col min="3850" max="4092" width="9.140625" style="791"/>
    <col min="4093" max="4093" width="16.140625" style="791" customWidth="1"/>
    <col min="4094" max="4094" width="11.42578125" style="791" bestFit="1" customWidth="1"/>
    <col min="4095" max="4095" width="9.5703125" style="791" bestFit="1" customWidth="1"/>
    <col min="4096" max="4096" width="7.7109375" style="791" bestFit="1" customWidth="1"/>
    <col min="4097" max="4097" width="10.28515625" style="791" customWidth="1"/>
    <col min="4098" max="4098" width="9.140625" style="791"/>
    <col min="4099" max="4099" width="10" style="791" bestFit="1" customWidth="1"/>
    <col min="4100" max="4100" width="11" style="791" bestFit="1" customWidth="1"/>
    <col min="4101" max="4101" width="12.7109375" style="791" customWidth="1"/>
    <col min="4102" max="4102" width="12.28515625" style="791" customWidth="1"/>
    <col min="4103" max="4103" width="14.42578125" style="791" bestFit="1" customWidth="1"/>
    <col min="4104" max="4104" width="13" style="791" bestFit="1" customWidth="1"/>
    <col min="4105" max="4105" width="10.5703125" style="791" bestFit="1" customWidth="1"/>
    <col min="4106" max="4348" width="9.140625" style="791"/>
    <col min="4349" max="4349" width="16.140625" style="791" customWidth="1"/>
    <col min="4350" max="4350" width="11.42578125" style="791" bestFit="1" customWidth="1"/>
    <col min="4351" max="4351" width="9.5703125" style="791" bestFit="1" customWidth="1"/>
    <col min="4352" max="4352" width="7.7109375" style="791" bestFit="1" customWidth="1"/>
    <col min="4353" max="4353" width="10.28515625" style="791" customWidth="1"/>
    <col min="4354" max="4354" width="9.140625" style="791"/>
    <col min="4355" max="4355" width="10" style="791" bestFit="1" customWidth="1"/>
    <col min="4356" max="4356" width="11" style="791" bestFit="1" customWidth="1"/>
    <col min="4357" max="4357" width="12.7109375" style="791" customWidth="1"/>
    <col min="4358" max="4358" width="12.28515625" style="791" customWidth="1"/>
    <col min="4359" max="4359" width="14.42578125" style="791" bestFit="1" customWidth="1"/>
    <col min="4360" max="4360" width="13" style="791" bestFit="1" customWidth="1"/>
    <col min="4361" max="4361" width="10.5703125" style="791" bestFit="1" customWidth="1"/>
    <col min="4362" max="4604" width="9.140625" style="791"/>
    <col min="4605" max="4605" width="16.140625" style="791" customWidth="1"/>
    <col min="4606" max="4606" width="11.42578125" style="791" bestFit="1" customWidth="1"/>
    <col min="4607" max="4607" width="9.5703125" style="791" bestFit="1" customWidth="1"/>
    <col min="4608" max="4608" width="7.7109375" style="791" bestFit="1" customWidth="1"/>
    <col min="4609" max="4609" width="10.28515625" style="791" customWidth="1"/>
    <col min="4610" max="4610" width="9.140625" style="791"/>
    <col min="4611" max="4611" width="10" style="791" bestFit="1" customWidth="1"/>
    <col min="4612" max="4612" width="11" style="791" bestFit="1" customWidth="1"/>
    <col min="4613" max="4613" width="12.7109375" style="791" customWidth="1"/>
    <col min="4614" max="4614" width="12.28515625" style="791" customWidth="1"/>
    <col min="4615" max="4615" width="14.42578125" style="791" bestFit="1" customWidth="1"/>
    <col min="4616" max="4616" width="13" style="791" bestFit="1" customWidth="1"/>
    <col min="4617" max="4617" width="10.5703125" style="791" bestFit="1" customWidth="1"/>
    <col min="4618" max="4860" width="9.140625" style="791"/>
    <col min="4861" max="4861" width="16.140625" style="791" customWidth="1"/>
    <col min="4862" max="4862" width="11.42578125" style="791" bestFit="1" customWidth="1"/>
    <col min="4863" max="4863" width="9.5703125" style="791" bestFit="1" customWidth="1"/>
    <col min="4864" max="4864" width="7.7109375" style="791" bestFit="1" customWidth="1"/>
    <col min="4865" max="4865" width="10.28515625" style="791" customWidth="1"/>
    <col min="4866" max="4866" width="9.140625" style="791"/>
    <col min="4867" max="4867" width="10" style="791" bestFit="1" customWidth="1"/>
    <col min="4868" max="4868" width="11" style="791" bestFit="1" customWidth="1"/>
    <col min="4869" max="4869" width="12.7109375" style="791" customWidth="1"/>
    <col min="4870" max="4870" width="12.28515625" style="791" customWidth="1"/>
    <col min="4871" max="4871" width="14.42578125" style="791" bestFit="1" customWidth="1"/>
    <col min="4872" max="4872" width="13" style="791" bestFit="1" customWidth="1"/>
    <col min="4873" max="4873" width="10.5703125" style="791" bestFit="1" customWidth="1"/>
    <col min="4874" max="5116" width="9.140625" style="791"/>
    <col min="5117" max="5117" width="16.140625" style="791" customWidth="1"/>
    <col min="5118" max="5118" width="11.42578125" style="791" bestFit="1" customWidth="1"/>
    <col min="5119" max="5119" width="9.5703125" style="791" bestFit="1" customWidth="1"/>
    <col min="5120" max="5120" width="7.7109375" style="791" bestFit="1" customWidth="1"/>
    <col min="5121" max="5121" width="10.28515625" style="791" customWidth="1"/>
    <col min="5122" max="5122" width="9.140625" style="791"/>
    <col min="5123" max="5123" width="10" style="791" bestFit="1" customWidth="1"/>
    <col min="5124" max="5124" width="11" style="791" bestFit="1" customWidth="1"/>
    <col min="5125" max="5125" width="12.7109375" style="791" customWidth="1"/>
    <col min="5126" max="5126" width="12.28515625" style="791" customWidth="1"/>
    <col min="5127" max="5127" width="14.42578125" style="791" bestFit="1" customWidth="1"/>
    <col min="5128" max="5128" width="13" style="791" bestFit="1" customWidth="1"/>
    <col min="5129" max="5129" width="10.5703125" style="791" bestFit="1" customWidth="1"/>
    <col min="5130" max="5372" width="9.140625" style="791"/>
    <col min="5373" max="5373" width="16.140625" style="791" customWidth="1"/>
    <col min="5374" max="5374" width="11.42578125" style="791" bestFit="1" customWidth="1"/>
    <col min="5375" max="5375" width="9.5703125" style="791" bestFit="1" customWidth="1"/>
    <col min="5376" max="5376" width="7.7109375" style="791" bestFit="1" customWidth="1"/>
    <col min="5377" max="5377" width="10.28515625" style="791" customWidth="1"/>
    <col min="5378" max="5378" width="9.140625" style="791"/>
    <col min="5379" max="5379" width="10" style="791" bestFit="1" customWidth="1"/>
    <col min="5380" max="5380" width="11" style="791" bestFit="1" customWidth="1"/>
    <col min="5381" max="5381" width="12.7109375" style="791" customWidth="1"/>
    <col min="5382" max="5382" width="12.28515625" style="791" customWidth="1"/>
    <col min="5383" max="5383" width="14.42578125" style="791" bestFit="1" customWidth="1"/>
    <col min="5384" max="5384" width="13" style="791" bestFit="1" customWidth="1"/>
    <col min="5385" max="5385" width="10.5703125" style="791" bestFit="1" customWidth="1"/>
    <col min="5386" max="5628" width="9.140625" style="791"/>
    <col min="5629" max="5629" width="16.140625" style="791" customWidth="1"/>
    <col min="5630" max="5630" width="11.42578125" style="791" bestFit="1" customWidth="1"/>
    <col min="5631" max="5631" width="9.5703125" style="791" bestFit="1" customWidth="1"/>
    <col min="5632" max="5632" width="7.7109375" style="791" bestFit="1" customWidth="1"/>
    <col min="5633" max="5633" width="10.28515625" style="791" customWidth="1"/>
    <col min="5634" max="5634" width="9.140625" style="791"/>
    <col min="5635" max="5635" width="10" style="791" bestFit="1" customWidth="1"/>
    <col min="5636" max="5636" width="11" style="791" bestFit="1" customWidth="1"/>
    <col min="5637" max="5637" width="12.7109375" style="791" customWidth="1"/>
    <col min="5638" max="5638" width="12.28515625" style="791" customWidth="1"/>
    <col min="5639" max="5639" width="14.42578125" style="791" bestFit="1" customWidth="1"/>
    <col min="5640" max="5640" width="13" style="791" bestFit="1" customWidth="1"/>
    <col min="5641" max="5641" width="10.5703125" style="791" bestFit="1" customWidth="1"/>
    <col min="5642" max="5884" width="9.140625" style="791"/>
    <col min="5885" max="5885" width="16.140625" style="791" customWidth="1"/>
    <col min="5886" max="5886" width="11.42578125" style="791" bestFit="1" customWidth="1"/>
    <col min="5887" max="5887" width="9.5703125" style="791" bestFit="1" customWidth="1"/>
    <col min="5888" max="5888" width="7.7109375" style="791" bestFit="1" customWidth="1"/>
    <col min="5889" max="5889" width="10.28515625" style="791" customWidth="1"/>
    <col min="5890" max="5890" width="9.140625" style="791"/>
    <col min="5891" max="5891" width="10" style="791" bestFit="1" customWidth="1"/>
    <col min="5892" max="5892" width="11" style="791" bestFit="1" customWidth="1"/>
    <col min="5893" max="5893" width="12.7109375" style="791" customWidth="1"/>
    <col min="5894" max="5894" width="12.28515625" style="791" customWidth="1"/>
    <col min="5895" max="5895" width="14.42578125" style="791" bestFit="1" customWidth="1"/>
    <col min="5896" max="5896" width="13" style="791" bestFit="1" customWidth="1"/>
    <col min="5897" max="5897" width="10.5703125" style="791" bestFit="1" customWidth="1"/>
    <col min="5898" max="6140" width="9.140625" style="791"/>
    <col min="6141" max="6141" width="16.140625" style="791" customWidth="1"/>
    <col min="6142" max="6142" width="11.42578125" style="791" bestFit="1" customWidth="1"/>
    <col min="6143" max="6143" width="9.5703125" style="791" bestFit="1" customWidth="1"/>
    <col min="6144" max="6144" width="7.7109375" style="791" bestFit="1" customWidth="1"/>
    <col min="6145" max="6145" width="10.28515625" style="791" customWidth="1"/>
    <col min="6146" max="6146" width="9.140625" style="791"/>
    <col min="6147" max="6147" width="10" style="791" bestFit="1" customWidth="1"/>
    <col min="6148" max="6148" width="11" style="791" bestFit="1" customWidth="1"/>
    <col min="6149" max="6149" width="12.7109375" style="791" customWidth="1"/>
    <col min="6150" max="6150" width="12.28515625" style="791" customWidth="1"/>
    <col min="6151" max="6151" width="14.42578125" style="791" bestFit="1" customWidth="1"/>
    <col min="6152" max="6152" width="13" style="791" bestFit="1" customWidth="1"/>
    <col min="6153" max="6153" width="10.5703125" style="791" bestFit="1" customWidth="1"/>
    <col min="6154" max="6396" width="9.140625" style="791"/>
    <col min="6397" max="6397" width="16.140625" style="791" customWidth="1"/>
    <col min="6398" max="6398" width="11.42578125" style="791" bestFit="1" customWidth="1"/>
    <col min="6399" max="6399" width="9.5703125" style="791" bestFit="1" customWidth="1"/>
    <col min="6400" max="6400" width="7.7109375" style="791" bestFit="1" customWidth="1"/>
    <col min="6401" max="6401" width="10.28515625" style="791" customWidth="1"/>
    <col min="6402" max="6402" width="9.140625" style="791"/>
    <col min="6403" max="6403" width="10" style="791" bestFit="1" customWidth="1"/>
    <col min="6404" max="6404" width="11" style="791" bestFit="1" customWidth="1"/>
    <col min="6405" max="6405" width="12.7109375" style="791" customWidth="1"/>
    <col min="6406" max="6406" width="12.28515625" style="791" customWidth="1"/>
    <col min="6407" max="6407" width="14.42578125" style="791" bestFit="1" customWidth="1"/>
    <col min="6408" max="6408" width="13" style="791" bestFit="1" customWidth="1"/>
    <col min="6409" max="6409" width="10.5703125" style="791" bestFit="1" customWidth="1"/>
    <col min="6410" max="6652" width="9.140625" style="791"/>
    <col min="6653" max="6653" width="16.140625" style="791" customWidth="1"/>
    <col min="6654" max="6654" width="11.42578125" style="791" bestFit="1" customWidth="1"/>
    <col min="6655" max="6655" width="9.5703125" style="791" bestFit="1" customWidth="1"/>
    <col min="6656" max="6656" width="7.7109375" style="791" bestFit="1" customWidth="1"/>
    <col min="6657" max="6657" width="10.28515625" style="791" customWidth="1"/>
    <col min="6658" max="6658" width="9.140625" style="791"/>
    <col min="6659" max="6659" width="10" style="791" bestFit="1" customWidth="1"/>
    <col min="6660" max="6660" width="11" style="791" bestFit="1" customWidth="1"/>
    <col min="6661" max="6661" width="12.7109375" style="791" customWidth="1"/>
    <col min="6662" max="6662" width="12.28515625" style="791" customWidth="1"/>
    <col min="6663" max="6663" width="14.42578125" style="791" bestFit="1" customWidth="1"/>
    <col min="6664" max="6664" width="13" style="791" bestFit="1" customWidth="1"/>
    <col min="6665" max="6665" width="10.5703125" style="791" bestFit="1" customWidth="1"/>
    <col min="6666" max="6908" width="9.140625" style="791"/>
    <col min="6909" max="6909" width="16.140625" style="791" customWidth="1"/>
    <col min="6910" max="6910" width="11.42578125" style="791" bestFit="1" customWidth="1"/>
    <col min="6911" max="6911" width="9.5703125" style="791" bestFit="1" customWidth="1"/>
    <col min="6912" max="6912" width="7.7109375" style="791" bestFit="1" customWidth="1"/>
    <col min="6913" max="6913" width="10.28515625" style="791" customWidth="1"/>
    <col min="6914" max="6914" width="9.140625" style="791"/>
    <col min="6915" max="6915" width="10" style="791" bestFit="1" customWidth="1"/>
    <col min="6916" max="6916" width="11" style="791" bestFit="1" customWidth="1"/>
    <col min="6917" max="6917" width="12.7109375" style="791" customWidth="1"/>
    <col min="6918" max="6918" width="12.28515625" style="791" customWidth="1"/>
    <col min="6919" max="6919" width="14.42578125" style="791" bestFit="1" customWidth="1"/>
    <col min="6920" max="6920" width="13" style="791" bestFit="1" customWidth="1"/>
    <col min="6921" max="6921" width="10.5703125" style="791" bestFit="1" customWidth="1"/>
    <col min="6922" max="7164" width="9.140625" style="791"/>
    <col min="7165" max="7165" width="16.140625" style="791" customWidth="1"/>
    <col min="7166" max="7166" width="11.42578125" style="791" bestFit="1" customWidth="1"/>
    <col min="7167" max="7167" width="9.5703125" style="791" bestFit="1" customWidth="1"/>
    <col min="7168" max="7168" width="7.7109375" style="791" bestFit="1" customWidth="1"/>
    <col min="7169" max="7169" width="10.28515625" style="791" customWidth="1"/>
    <col min="7170" max="7170" width="9.140625" style="791"/>
    <col min="7171" max="7171" width="10" style="791" bestFit="1" customWidth="1"/>
    <col min="7172" max="7172" width="11" style="791" bestFit="1" customWidth="1"/>
    <col min="7173" max="7173" width="12.7109375" style="791" customWidth="1"/>
    <col min="7174" max="7174" width="12.28515625" style="791" customWidth="1"/>
    <col min="7175" max="7175" width="14.42578125" style="791" bestFit="1" customWidth="1"/>
    <col min="7176" max="7176" width="13" style="791" bestFit="1" customWidth="1"/>
    <col min="7177" max="7177" width="10.5703125" style="791" bestFit="1" customWidth="1"/>
    <col min="7178" max="7420" width="9.140625" style="791"/>
    <col min="7421" max="7421" width="16.140625" style="791" customWidth="1"/>
    <col min="7422" max="7422" width="11.42578125" style="791" bestFit="1" customWidth="1"/>
    <col min="7423" max="7423" width="9.5703125" style="791" bestFit="1" customWidth="1"/>
    <col min="7424" max="7424" width="7.7109375" style="791" bestFit="1" customWidth="1"/>
    <col min="7425" max="7425" width="10.28515625" style="791" customWidth="1"/>
    <col min="7426" max="7426" width="9.140625" style="791"/>
    <col min="7427" max="7427" width="10" style="791" bestFit="1" customWidth="1"/>
    <col min="7428" max="7428" width="11" style="791" bestFit="1" customWidth="1"/>
    <col min="7429" max="7429" width="12.7109375" style="791" customWidth="1"/>
    <col min="7430" max="7430" width="12.28515625" style="791" customWidth="1"/>
    <col min="7431" max="7431" width="14.42578125" style="791" bestFit="1" customWidth="1"/>
    <col min="7432" max="7432" width="13" style="791" bestFit="1" customWidth="1"/>
    <col min="7433" max="7433" width="10.5703125" style="791" bestFit="1" customWidth="1"/>
    <col min="7434" max="7676" width="9.140625" style="791"/>
    <col min="7677" max="7677" width="16.140625" style="791" customWidth="1"/>
    <col min="7678" max="7678" width="11.42578125" style="791" bestFit="1" customWidth="1"/>
    <col min="7679" max="7679" width="9.5703125" style="791" bestFit="1" customWidth="1"/>
    <col min="7680" max="7680" width="7.7109375" style="791" bestFit="1" customWidth="1"/>
    <col min="7681" max="7681" width="10.28515625" style="791" customWidth="1"/>
    <col min="7682" max="7682" width="9.140625" style="791"/>
    <col min="7683" max="7683" width="10" style="791" bestFit="1" customWidth="1"/>
    <col min="7684" max="7684" width="11" style="791" bestFit="1" customWidth="1"/>
    <col min="7685" max="7685" width="12.7109375" style="791" customWidth="1"/>
    <col min="7686" max="7686" width="12.28515625" style="791" customWidth="1"/>
    <col min="7687" max="7687" width="14.42578125" style="791" bestFit="1" customWidth="1"/>
    <col min="7688" max="7688" width="13" style="791" bestFit="1" customWidth="1"/>
    <col min="7689" max="7689" width="10.5703125" style="791" bestFit="1" customWidth="1"/>
    <col min="7690" max="7932" width="9.140625" style="791"/>
    <col min="7933" max="7933" width="16.140625" style="791" customWidth="1"/>
    <col min="7934" max="7934" width="11.42578125" style="791" bestFit="1" customWidth="1"/>
    <col min="7935" max="7935" width="9.5703125" style="791" bestFit="1" customWidth="1"/>
    <col min="7936" max="7936" width="7.7109375" style="791" bestFit="1" customWidth="1"/>
    <col min="7937" max="7937" width="10.28515625" style="791" customWidth="1"/>
    <col min="7938" max="7938" width="9.140625" style="791"/>
    <col min="7939" max="7939" width="10" style="791" bestFit="1" customWidth="1"/>
    <col min="7940" max="7940" width="11" style="791" bestFit="1" customWidth="1"/>
    <col min="7941" max="7941" width="12.7109375" style="791" customWidth="1"/>
    <col min="7942" max="7942" width="12.28515625" style="791" customWidth="1"/>
    <col min="7943" max="7943" width="14.42578125" style="791" bestFit="1" customWidth="1"/>
    <col min="7944" max="7944" width="13" style="791" bestFit="1" customWidth="1"/>
    <col min="7945" max="7945" width="10.5703125" style="791" bestFit="1" customWidth="1"/>
    <col min="7946" max="8188" width="9.140625" style="791"/>
    <col min="8189" max="8189" width="16.140625" style="791" customWidth="1"/>
    <col min="8190" max="8190" width="11.42578125" style="791" bestFit="1" customWidth="1"/>
    <col min="8191" max="8191" width="9.5703125" style="791" bestFit="1" customWidth="1"/>
    <col min="8192" max="8192" width="7.7109375" style="791" bestFit="1" customWidth="1"/>
    <col min="8193" max="8193" width="10.28515625" style="791" customWidth="1"/>
    <col min="8194" max="8194" width="9.140625" style="791"/>
    <col min="8195" max="8195" width="10" style="791" bestFit="1" customWidth="1"/>
    <col min="8196" max="8196" width="11" style="791" bestFit="1" customWidth="1"/>
    <col min="8197" max="8197" width="12.7109375" style="791" customWidth="1"/>
    <col min="8198" max="8198" width="12.28515625" style="791" customWidth="1"/>
    <col min="8199" max="8199" width="14.42578125" style="791" bestFit="1" customWidth="1"/>
    <col min="8200" max="8200" width="13" style="791" bestFit="1" customWidth="1"/>
    <col min="8201" max="8201" width="10.5703125" style="791" bestFit="1" customWidth="1"/>
    <col min="8202" max="8444" width="9.140625" style="791"/>
    <col min="8445" max="8445" width="16.140625" style="791" customWidth="1"/>
    <col min="8446" max="8446" width="11.42578125" style="791" bestFit="1" customWidth="1"/>
    <col min="8447" max="8447" width="9.5703125" style="791" bestFit="1" customWidth="1"/>
    <col min="8448" max="8448" width="7.7109375" style="791" bestFit="1" customWidth="1"/>
    <col min="8449" max="8449" width="10.28515625" style="791" customWidth="1"/>
    <col min="8450" max="8450" width="9.140625" style="791"/>
    <col min="8451" max="8451" width="10" style="791" bestFit="1" customWidth="1"/>
    <col min="8452" max="8452" width="11" style="791" bestFit="1" customWidth="1"/>
    <col min="8453" max="8453" width="12.7109375" style="791" customWidth="1"/>
    <col min="8454" max="8454" width="12.28515625" style="791" customWidth="1"/>
    <col min="8455" max="8455" width="14.42578125" style="791" bestFit="1" customWidth="1"/>
    <col min="8456" max="8456" width="13" style="791" bestFit="1" customWidth="1"/>
    <col min="8457" max="8457" width="10.5703125" style="791" bestFit="1" customWidth="1"/>
    <col min="8458" max="8700" width="9.140625" style="791"/>
    <col min="8701" max="8701" width="16.140625" style="791" customWidth="1"/>
    <col min="8702" max="8702" width="11.42578125" style="791" bestFit="1" customWidth="1"/>
    <col min="8703" max="8703" width="9.5703125" style="791" bestFit="1" customWidth="1"/>
    <col min="8704" max="8704" width="7.7109375" style="791" bestFit="1" customWidth="1"/>
    <col min="8705" max="8705" width="10.28515625" style="791" customWidth="1"/>
    <col min="8706" max="8706" width="9.140625" style="791"/>
    <col min="8707" max="8707" width="10" style="791" bestFit="1" customWidth="1"/>
    <col min="8708" max="8708" width="11" style="791" bestFit="1" customWidth="1"/>
    <col min="8709" max="8709" width="12.7109375" style="791" customWidth="1"/>
    <col min="8710" max="8710" width="12.28515625" style="791" customWidth="1"/>
    <col min="8711" max="8711" width="14.42578125" style="791" bestFit="1" customWidth="1"/>
    <col min="8712" max="8712" width="13" style="791" bestFit="1" customWidth="1"/>
    <col min="8713" max="8713" width="10.5703125" style="791" bestFit="1" customWidth="1"/>
    <col min="8714" max="8956" width="9.140625" style="791"/>
    <col min="8957" max="8957" width="16.140625" style="791" customWidth="1"/>
    <col min="8958" max="8958" width="11.42578125" style="791" bestFit="1" customWidth="1"/>
    <col min="8959" max="8959" width="9.5703125" style="791" bestFit="1" customWidth="1"/>
    <col min="8960" max="8960" width="7.7109375" style="791" bestFit="1" customWidth="1"/>
    <col min="8961" max="8961" width="10.28515625" style="791" customWidth="1"/>
    <col min="8962" max="8962" width="9.140625" style="791"/>
    <col min="8963" max="8963" width="10" style="791" bestFit="1" customWidth="1"/>
    <col min="8964" max="8964" width="11" style="791" bestFit="1" customWidth="1"/>
    <col min="8965" max="8965" width="12.7109375" style="791" customWidth="1"/>
    <col min="8966" max="8966" width="12.28515625" style="791" customWidth="1"/>
    <col min="8967" max="8967" width="14.42578125" style="791" bestFit="1" customWidth="1"/>
    <col min="8968" max="8968" width="13" style="791" bestFit="1" customWidth="1"/>
    <col min="8969" max="8969" width="10.5703125" style="791" bestFit="1" customWidth="1"/>
    <col min="8970" max="9212" width="9.140625" style="791"/>
    <col min="9213" max="9213" width="16.140625" style="791" customWidth="1"/>
    <col min="9214" max="9214" width="11.42578125" style="791" bestFit="1" customWidth="1"/>
    <col min="9215" max="9215" width="9.5703125" style="791" bestFit="1" customWidth="1"/>
    <col min="9216" max="9216" width="7.7109375" style="791" bestFit="1" customWidth="1"/>
    <col min="9217" max="9217" width="10.28515625" style="791" customWidth="1"/>
    <col min="9218" max="9218" width="9.140625" style="791"/>
    <col min="9219" max="9219" width="10" style="791" bestFit="1" customWidth="1"/>
    <col min="9220" max="9220" width="11" style="791" bestFit="1" customWidth="1"/>
    <col min="9221" max="9221" width="12.7109375" style="791" customWidth="1"/>
    <col min="9222" max="9222" width="12.28515625" style="791" customWidth="1"/>
    <col min="9223" max="9223" width="14.42578125" style="791" bestFit="1" customWidth="1"/>
    <col min="9224" max="9224" width="13" style="791" bestFit="1" customWidth="1"/>
    <col min="9225" max="9225" width="10.5703125" style="791" bestFit="1" customWidth="1"/>
    <col min="9226" max="9468" width="9.140625" style="791"/>
    <col min="9469" max="9469" width="16.140625" style="791" customWidth="1"/>
    <col min="9470" max="9470" width="11.42578125" style="791" bestFit="1" customWidth="1"/>
    <col min="9471" max="9471" width="9.5703125" style="791" bestFit="1" customWidth="1"/>
    <col min="9472" max="9472" width="7.7109375" style="791" bestFit="1" customWidth="1"/>
    <col min="9473" max="9473" width="10.28515625" style="791" customWidth="1"/>
    <col min="9474" max="9474" width="9.140625" style="791"/>
    <col min="9475" max="9475" width="10" style="791" bestFit="1" customWidth="1"/>
    <col min="9476" max="9476" width="11" style="791" bestFit="1" customWidth="1"/>
    <col min="9477" max="9477" width="12.7109375" style="791" customWidth="1"/>
    <col min="9478" max="9478" width="12.28515625" style="791" customWidth="1"/>
    <col min="9479" max="9479" width="14.42578125" style="791" bestFit="1" customWidth="1"/>
    <col min="9480" max="9480" width="13" style="791" bestFit="1" customWidth="1"/>
    <col min="9481" max="9481" width="10.5703125" style="791" bestFit="1" customWidth="1"/>
    <col min="9482" max="9724" width="9.140625" style="791"/>
    <col min="9725" max="9725" width="16.140625" style="791" customWidth="1"/>
    <col min="9726" max="9726" width="11.42578125" style="791" bestFit="1" customWidth="1"/>
    <col min="9727" max="9727" width="9.5703125" style="791" bestFit="1" customWidth="1"/>
    <col min="9728" max="9728" width="7.7109375" style="791" bestFit="1" customWidth="1"/>
    <col min="9729" max="9729" width="10.28515625" style="791" customWidth="1"/>
    <col min="9730" max="9730" width="9.140625" style="791"/>
    <col min="9731" max="9731" width="10" style="791" bestFit="1" customWidth="1"/>
    <col min="9732" max="9732" width="11" style="791" bestFit="1" customWidth="1"/>
    <col min="9733" max="9733" width="12.7109375" style="791" customWidth="1"/>
    <col min="9734" max="9734" width="12.28515625" style="791" customWidth="1"/>
    <col min="9735" max="9735" width="14.42578125" style="791" bestFit="1" customWidth="1"/>
    <col min="9736" max="9736" width="13" style="791" bestFit="1" customWidth="1"/>
    <col min="9737" max="9737" width="10.5703125" style="791" bestFit="1" customWidth="1"/>
    <col min="9738" max="9980" width="9.140625" style="791"/>
    <col min="9981" max="9981" width="16.140625" style="791" customWidth="1"/>
    <col min="9982" max="9982" width="11.42578125" style="791" bestFit="1" customWidth="1"/>
    <col min="9983" max="9983" width="9.5703125" style="791" bestFit="1" customWidth="1"/>
    <col min="9984" max="9984" width="7.7109375" style="791" bestFit="1" customWidth="1"/>
    <col min="9985" max="9985" width="10.28515625" style="791" customWidth="1"/>
    <col min="9986" max="9986" width="9.140625" style="791"/>
    <col min="9987" max="9987" width="10" style="791" bestFit="1" customWidth="1"/>
    <col min="9988" max="9988" width="11" style="791" bestFit="1" customWidth="1"/>
    <col min="9989" max="9989" width="12.7109375" style="791" customWidth="1"/>
    <col min="9990" max="9990" width="12.28515625" style="791" customWidth="1"/>
    <col min="9991" max="9991" width="14.42578125" style="791" bestFit="1" customWidth="1"/>
    <col min="9992" max="9992" width="13" style="791" bestFit="1" customWidth="1"/>
    <col min="9993" max="9993" width="10.5703125" style="791" bestFit="1" customWidth="1"/>
    <col min="9994" max="10236" width="9.140625" style="791"/>
    <col min="10237" max="10237" width="16.140625" style="791" customWidth="1"/>
    <col min="10238" max="10238" width="11.42578125" style="791" bestFit="1" customWidth="1"/>
    <col min="10239" max="10239" width="9.5703125" style="791" bestFit="1" customWidth="1"/>
    <col min="10240" max="10240" width="7.7109375" style="791" bestFit="1" customWidth="1"/>
    <col min="10241" max="10241" width="10.28515625" style="791" customWidth="1"/>
    <col min="10242" max="10242" width="9.140625" style="791"/>
    <col min="10243" max="10243" width="10" style="791" bestFit="1" customWidth="1"/>
    <col min="10244" max="10244" width="11" style="791" bestFit="1" customWidth="1"/>
    <col min="10245" max="10245" width="12.7109375" style="791" customWidth="1"/>
    <col min="10246" max="10246" width="12.28515625" style="791" customWidth="1"/>
    <col min="10247" max="10247" width="14.42578125" style="791" bestFit="1" customWidth="1"/>
    <col min="10248" max="10248" width="13" style="791" bestFit="1" customWidth="1"/>
    <col min="10249" max="10249" width="10.5703125" style="791" bestFit="1" customWidth="1"/>
    <col min="10250" max="10492" width="9.140625" style="791"/>
    <col min="10493" max="10493" width="16.140625" style="791" customWidth="1"/>
    <col min="10494" max="10494" width="11.42578125" style="791" bestFit="1" customWidth="1"/>
    <col min="10495" max="10495" width="9.5703125" style="791" bestFit="1" customWidth="1"/>
    <col min="10496" max="10496" width="7.7109375" style="791" bestFit="1" customWidth="1"/>
    <col min="10497" max="10497" width="10.28515625" style="791" customWidth="1"/>
    <col min="10498" max="10498" width="9.140625" style="791"/>
    <col min="10499" max="10499" width="10" style="791" bestFit="1" customWidth="1"/>
    <col min="10500" max="10500" width="11" style="791" bestFit="1" customWidth="1"/>
    <col min="10501" max="10501" width="12.7109375" style="791" customWidth="1"/>
    <col min="10502" max="10502" width="12.28515625" style="791" customWidth="1"/>
    <col min="10503" max="10503" width="14.42578125" style="791" bestFit="1" customWidth="1"/>
    <col min="10504" max="10504" width="13" style="791" bestFit="1" customWidth="1"/>
    <col min="10505" max="10505" width="10.5703125" style="791" bestFit="1" customWidth="1"/>
    <col min="10506" max="10748" width="9.140625" style="791"/>
    <col min="10749" max="10749" width="16.140625" style="791" customWidth="1"/>
    <col min="10750" max="10750" width="11.42578125" style="791" bestFit="1" customWidth="1"/>
    <col min="10751" max="10751" width="9.5703125" style="791" bestFit="1" customWidth="1"/>
    <col min="10752" max="10752" width="7.7109375" style="791" bestFit="1" customWidth="1"/>
    <col min="10753" max="10753" width="10.28515625" style="791" customWidth="1"/>
    <col min="10754" max="10754" width="9.140625" style="791"/>
    <col min="10755" max="10755" width="10" style="791" bestFit="1" customWidth="1"/>
    <col min="10756" max="10756" width="11" style="791" bestFit="1" customWidth="1"/>
    <col min="10757" max="10757" width="12.7109375" style="791" customWidth="1"/>
    <col min="10758" max="10758" width="12.28515625" style="791" customWidth="1"/>
    <col min="10759" max="10759" width="14.42578125" style="791" bestFit="1" customWidth="1"/>
    <col min="10760" max="10760" width="13" style="791" bestFit="1" customWidth="1"/>
    <col min="10761" max="10761" width="10.5703125" style="791" bestFit="1" customWidth="1"/>
    <col min="10762" max="11004" width="9.140625" style="791"/>
    <col min="11005" max="11005" width="16.140625" style="791" customWidth="1"/>
    <col min="11006" max="11006" width="11.42578125" style="791" bestFit="1" customWidth="1"/>
    <col min="11007" max="11007" width="9.5703125" style="791" bestFit="1" customWidth="1"/>
    <col min="11008" max="11008" width="7.7109375" style="791" bestFit="1" customWidth="1"/>
    <col min="11009" max="11009" width="10.28515625" style="791" customWidth="1"/>
    <col min="11010" max="11010" width="9.140625" style="791"/>
    <col min="11011" max="11011" width="10" style="791" bestFit="1" customWidth="1"/>
    <col min="11012" max="11012" width="11" style="791" bestFit="1" customWidth="1"/>
    <col min="11013" max="11013" width="12.7109375" style="791" customWidth="1"/>
    <col min="11014" max="11014" width="12.28515625" style="791" customWidth="1"/>
    <col min="11015" max="11015" width="14.42578125" style="791" bestFit="1" customWidth="1"/>
    <col min="11016" max="11016" width="13" style="791" bestFit="1" customWidth="1"/>
    <col min="11017" max="11017" width="10.5703125" style="791" bestFit="1" customWidth="1"/>
    <col min="11018" max="11260" width="9.140625" style="791"/>
    <col min="11261" max="11261" width="16.140625" style="791" customWidth="1"/>
    <col min="11262" max="11262" width="11.42578125" style="791" bestFit="1" customWidth="1"/>
    <col min="11263" max="11263" width="9.5703125" style="791" bestFit="1" customWidth="1"/>
    <col min="11264" max="11264" width="7.7109375" style="791" bestFit="1" customWidth="1"/>
    <col min="11265" max="11265" width="10.28515625" style="791" customWidth="1"/>
    <col min="11266" max="11266" width="9.140625" style="791"/>
    <col min="11267" max="11267" width="10" style="791" bestFit="1" customWidth="1"/>
    <col min="11268" max="11268" width="11" style="791" bestFit="1" customWidth="1"/>
    <col min="11269" max="11269" width="12.7109375" style="791" customWidth="1"/>
    <col min="11270" max="11270" width="12.28515625" style="791" customWidth="1"/>
    <col min="11271" max="11271" width="14.42578125" style="791" bestFit="1" customWidth="1"/>
    <col min="11272" max="11272" width="13" style="791" bestFit="1" customWidth="1"/>
    <col min="11273" max="11273" width="10.5703125" style="791" bestFit="1" customWidth="1"/>
    <col min="11274" max="11516" width="9.140625" style="791"/>
    <col min="11517" max="11517" width="16.140625" style="791" customWidth="1"/>
    <col min="11518" max="11518" width="11.42578125" style="791" bestFit="1" customWidth="1"/>
    <col min="11519" max="11519" width="9.5703125" style="791" bestFit="1" customWidth="1"/>
    <col min="11520" max="11520" width="7.7109375" style="791" bestFit="1" customWidth="1"/>
    <col min="11521" max="11521" width="10.28515625" style="791" customWidth="1"/>
    <col min="11522" max="11522" width="9.140625" style="791"/>
    <col min="11523" max="11523" width="10" style="791" bestFit="1" customWidth="1"/>
    <col min="11524" max="11524" width="11" style="791" bestFit="1" customWidth="1"/>
    <col min="11525" max="11525" width="12.7109375" style="791" customWidth="1"/>
    <col min="11526" max="11526" width="12.28515625" style="791" customWidth="1"/>
    <col min="11527" max="11527" width="14.42578125" style="791" bestFit="1" customWidth="1"/>
    <col min="11528" max="11528" width="13" style="791" bestFit="1" customWidth="1"/>
    <col min="11529" max="11529" width="10.5703125" style="791" bestFit="1" customWidth="1"/>
    <col min="11530" max="11772" width="9.140625" style="791"/>
    <col min="11773" max="11773" width="16.140625" style="791" customWidth="1"/>
    <col min="11774" max="11774" width="11.42578125" style="791" bestFit="1" customWidth="1"/>
    <col min="11775" max="11775" width="9.5703125" style="791" bestFit="1" customWidth="1"/>
    <col min="11776" max="11776" width="7.7109375" style="791" bestFit="1" customWidth="1"/>
    <col min="11777" max="11777" width="10.28515625" style="791" customWidth="1"/>
    <col min="11778" max="11778" width="9.140625" style="791"/>
    <col min="11779" max="11779" width="10" style="791" bestFit="1" customWidth="1"/>
    <col min="11780" max="11780" width="11" style="791" bestFit="1" customWidth="1"/>
    <col min="11781" max="11781" width="12.7109375" style="791" customWidth="1"/>
    <col min="11782" max="11782" width="12.28515625" style="791" customWidth="1"/>
    <col min="11783" max="11783" width="14.42578125" style="791" bestFit="1" customWidth="1"/>
    <col min="11784" max="11784" width="13" style="791" bestFit="1" customWidth="1"/>
    <col min="11785" max="11785" width="10.5703125" style="791" bestFit="1" customWidth="1"/>
    <col min="11786" max="12028" width="9.140625" style="791"/>
    <col min="12029" max="12029" width="16.140625" style="791" customWidth="1"/>
    <col min="12030" max="12030" width="11.42578125" style="791" bestFit="1" customWidth="1"/>
    <col min="12031" max="12031" width="9.5703125" style="791" bestFit="1" customWidth="1"/>
    <col min="12032" max="12032" width="7.7109375" style="791" bestFit="1" customWidth="1"/>
    <col min="12033" max="12033" width="10.28515625" style="791" customWidth="1"/>
    <col min="12034" max="12034" width="9.140625" style="791"/>
    <col min="12035" max="12035" width="10" style="791" bestFit="1" customWidth="1"/>
    <col min="12036" max="12036" width="11" style="791" bestFit="1" customWidth="1"/>
    <col min="12037" max="12037" width="12.7109375" style="791" customWidth="1"/>
    <col min="12038" max="12038" width="12.28515625" style="791" customWidth="1"/>
    <col min="12039" max="12039" width="14.42578125" style="791" bestFit="1" customWidth="1"/>
    <col min="12040" max="12040" width="13" style="791" bestFit="1" customWidth="1"/>
    <col min="12041" max="12041" width="10.5703125" style="791" bestFit="1" customWidth="1"/>
    <col min="12042" max="12284" width="9.140625" style="791"/>
    <col min="12285" max="12285" width="16.140625" style="791" customWidth="1"/>
    <col min="12286" max="12286" width="11.42578125" style="791" bestFit="1" customWidth="1"/>
    <col min="12287" max="12287" width="9.5703125" style="791" bestFit="1" customWidth="1"/>
    <col min="12288" max="12288" width="7.7109375" style="791" bestFit="1" customWidth="1"/>
    <col min="12289" max="12289" width="10.28515625" style="791" customWidth="1"/>
    <col min="12290" max="12290" width="9.140625" style="791"/>
    <col min="12291" max="12291" width="10" style="791" bestFit="1" customWidth="1"/>
    <col min="12292" max="12292" width="11" style="791" bestFit="1" customWidth="1"/>
    <col min="12293" max="12293" width="12.7109375" style="791" customWidth="1"/>
    <col min="12294" max="12294" width="12.28515625" style="791" customWidth="1"/>
    <col min="12295" max="12295" width="14.42578125" style="791" bestFit="1" customWidth="1"/>
    <col min="12296" max="12296" width="13" style="791" bestFit="1" customWidth="1"/>
    <col min="12297" max="12297" width="10.5703125" style="791" bestFit="1" customWidth="1"/>
    <col min="12298" max="12540" width="9.140625" style="791"/>
    <col min="12541" max="12541" width="16.140625" style="791" customWidth="1"/>
    <col min="12542" max="12542" width="11.42578125" style="791" bestFit="1" customWidth="1"/>
    <col min="12543" max="12543" width="9.5703125" style="791" bestFit="1" customWidth="1"/>
    <col min="12544" max="12544" width="7.7109375" style="791" bestFit="1" customWidth="1"/>
    <col min="12545" max="12545" width="10.28515625" style="791" customWidth="1"/>
    <col min="12546" max="12546" width="9.140625" style="791"/>
    <col min="12547" max="12547" width="10" style="791" bestFit="1" customWidth="1"/>
    <col min="12548" max="12548" width="11" style="791" bestFit="1" customWidth="1"/>
    <col min="12549" max="12549" width="12.7109375" style="791" customWidth="1"/>
    <col min="12550" max="12550" width="12.28515625" style="791" customWidth="1"/>
    <col min="12551" max="12551" width="14.42578125" style="791" bestFit="1" customWidth="1"/>
    <col min="12552" max="12552" width="13" style="791" bestFit="1" customWidth="1"/>
    <col min="12553" max="12553" width="10.5703125" style="791" bestFit="1" customWidth="1"/>
    <col min="12554" max="12796" width="9.140625" style="791"/>
    <col min="12797" max="12797" width="16.140625" style="791" customWidth="1"/>
    <col min="12798" max="12798" width="11.42578125" style="791" bestFit="1" customWidth="1"/>
    <col min="12799" max="12799" width="9.5703125" style="791" bestFit="1" customWidth="1"/>
    <col min="12800" max="12800" width="7.7109375" style="791" bestFit="1" customWidth="1"/>
    <col min="12801" max="12801" width="10.28515625" style="791" customWidth="1"/>
    <col min="12802" max="12802" width="9.140625" style="791"/>
    <col min="12803" max="12803" width="10" style="791" bestFit="1" customWidth="1"/>
    <col min="12804" max="12804" width="11" style="791" bestFit="1" customWidth="1"/>
    <col min="12805" max="12805" width="12.7109375" style="791" customWidth="1"/>
    <col min="12806" max="12806" width="12.28515625" style="791" customWidth="1"/>
    <col min="12807" max="12807" width="14.42578125" style="791" bestFit="1" customWidth="1"/>
    <col min="12808" max="12808" width="13" style="791" bestFit="1" customWidth="1"/>
    <col min="12809" max="12809" width="10.5703125" style="791" bestFit="1" customWidth="1"/>
    <col min="12810" max="13052" width="9.140625" style="791"/>
    <col min="13053" max="13053" width="16.140625" style="791" customWidth="1"/>
    <col min="13054" max="13054" width="11.42578125" style="791" bestFit="1" customWidth="1"/>
    <col min="13055" max="13055" width="9.5703125" style="791" bestFit="1" customWidth="1"/>
    <col min="13056" max="13056" width="7.7109375" style="791" bestFit="1" customWidth="1"/>
    <col min="13057" max="13057" width="10.28515625" style="791" customWidth="1"/>
    <col min="13058" max="13058" width="9.140625" style="791"/>
    <col min="13059" max="13059" width="10" style="791" bestFit="1" customWidth="1"/>
    <col min="13060" max="13060" width="11" style="791" bestFit="1" customWidth="1"/>
    <col min="13061" max="13061" width="12.7109375" style="791" customWidth="1"/>
    <col min="13062" max="13062" width="12.28515625" style="791" customWidth="1"/>
    <col min="13063" max="13063" width="14.42578125" style="791" bestFit="1" customWidth="1"/>
    <col min="13064" max="13064" width="13" style="791" bestFit="1" customWidth="1"/>
    <col min="13065" max="13065" width="10.5703125" style="791" bestFit="1" customWidth="1"/>
    <col min="13066" max="13308" width="9.140625" style="791"/>
    <col min="13309" max="13309" width="16.140625" style="791" customWidth="1"/>
    <col min="13310" max="13310" width="11.42578125" style="791" bestFit="1" customWidth="1"/>
    <col min="13311" max="13311" width="9.5703125" style="791" bestFit="1" customWidth="1"/>
    <col min="13312" max="13312" width="7.7109375" style="791" bestFit="1" customWidth="1"/>
    <col min="13313" max="13313" width="10.28515625" style="791" customWidth="1"/>
    <col min="13314" max="13314" width="9.140625" style="791"/>
    <col min="13315" max="13315" width="10" style="791" bestFit="1" customWidth="1"/>
    <col min="13316" max="13316" width="11" style="791" bestFit="1" customWidth="1"/>
    <col min="13317" max="13317" width="12.7109375" style="791" customWidth="1"/>
    <col min="13318" max="13318" width="12.28515625" style="791" customWidth="1"/>
    <col min="13319" max="13319" width="14.42578125" style="791" bestFit="1" customWidth="1"/>
    <col min="13320" max="13320" width="13" style="791" bestFit="1" customWidth="1"/>
    <col min="13321" max="13321" width="10.5703125" style="791" bestFit="1" customWidth="1"/>
    <col min="13322" max="13564" width="9.140625" style="791"/>
    <col min="13565" max="13565" width="16.140625" style="791" customWidth="1"/>
    <col min="13566" max="13566" width="11.42578125" style="791" bestFit="1" customWidth="1"/>
    <col min="13567" max="13567" width="9.5703125" style="791" bestFit="1" customWidth="1"/>
    <col min="13568" max="13568" width="7.7109375" style="791" bestFit="1" customWidth="1"/>
    <col min="13569" max="13569" width="10.28515625" style="791" customWidth="1"/>
    <col min="13570" max="13570" width="9.140625" style="791"/>
    <col min="13571" max="13571" width="10" style="791" bestFit="1" customWidth="1"/>
    <col min="13572" max="13572" width="11" style="791" bestFit="1" customWidth="1"/>
    <col min="13573" max="13573" width="12.7109375" style="791" customWidth="1"/>
    <col min="13574" max="13574" width="12.28515625" style="791" customWidth="1"/>
    <col min="13575" max="13575" width="14.42578125" style="791" bestFit="1" customWidth="1"/>
    <col min="13576" max="13576" width="13" style="791" bestFit="1" customWidth="1"/>
    <col min="13577" max="13577" width="10.5703125" style="791" bestFit="1" customWidth="1"/>
    <col min="13578" max="13820" width="9.140625" style="791"/>
    <col min="13821" max="13821" width="16.140625" style="791" customWidth="1"/>
    <col min="13822" max="13822" width="11.42578125" style="791" bestFit="1" customWidth="1"/>
    <col min="13823" max="13823" width="9.5703125" style="791" bestFit="1" customWidth="1"/>
    <col min="13824" max="13824" width="7.7109375" style="791" bestFit="1" customWidth="1"/>
    <col min="13825" max="13825" width="10.28515625" style="791" customWidth="1"/>
    <col min="13826" max="13826" width="9.140625" style="791"/>
    <col min="13827" max="13827" width="10" style="791" bestFit="1" customWidth="1"/>
    <col min="13828" max="13828" width="11" style="791" bestFit="1" customWidth="1"/>
    <col min="13829" max="13829" width="12.7109375" style="791" customWidth="1"/>
    <col min="13830" max="13830" width="12.28515625" style="791" customWidth="1"/>
    <col min="13831" max="13831" width="14.42578125" style="791" bestFit="1" customWidth="1"/>
    <col min="13832" max="13832" width="13" style="791" bestFit="1" customWidth="1"/>
    <col min="13833" max="13833" width="10.5703125" style="791" bestFit="1" customWidth="1"/>
    <col min="13834" max="14076" width="9.140625" style="791"/>
    <col min="14077" max="14077" width="16.140625" style="791" customWidth="1"/>
    <col min="14078" max="14078" width="11.42578125" style="791" bestFit="1" customWidth="1"/>
    <col min="14079" max="14079" width="9.5703125" style="791" bestFit="1" customWidth="1"/>
    <col min="14080" max="14080" width="7.7109375" style="791" bestFit="1" customWidth="1"/>
    <col min="14081" max="14081" width="10.28515625" style="791" customWidth="1"/>
    <col min="14082" max="14082" width="9.140625" style="791"/>
    <col min="14083" max="14083" width="10" style="791" bestFit="1" customWidth="1"/>
    <col min="14084" max="14084" width="11" style="791" bestFit="1" customWidth="1"/>
    <col min="14085" max="14085" width="12.7109375" style="791" customWidth="1"/>
    <col min="14086" max="14086" width="12.28515625" style="791" customWidth="1"/>
    <col min="14087" max="14087" width="14.42578125" style="791" bestFit="1" customWidth="1"/>
    <col min="14088" max="14088" width="13" style="791" bestFit="1" customWidth="1"/>
    <col min="14089" max="14089" width="10.5703125" style="791" bestFit="1" customWidth="1"/>
    <col min="14090" max="14332" width="9.140625" style="791"/>
    <col min="14333" max="14333" width="16.140625" style="791" customWidth="1"/>
    <col min="14334" max="14334" width="11.42578125" style="791" bestFit="1" customWidth="1"/>
    <col min="14335" max="14335" width="9.5703125" style="791" bestFit="1" customWidth="1"/>
    <col min="14336" max="14336" width="7.7109375" style="791" bestFit="1" customWidth="1"/>
    <col min="14337" max="14337" width="10.28515625" style="791" customWidth="1"/>
    <col min="14338" max="14338" width="9.140625" style="791"/>
    <col min="14339" max="14339" width="10" style="791" bestFit="1" customWidth="1"/>
    <col min="14340" max="14340" width="11" style="791" bestFit="1" customWidth="1"/>
    <col min="14341" max="14341" width="12.7109375" style="791" customWidth="1"/>
    <col min="14342" max="14342" width="12.28515625" style="791" customWidth="1"/>
    <col min="14343" max="14343" width="14.42578125" style="791" bestFit="1" customWidth="1"/>
    <col min="14344" max="14344" width="13" style="791" bestFit="1" customWidth="1"/>
    <col min="14345" max="14345" width="10.5703125" style="791" bestFit="1" customWidth="1"/>
    <col min="14346" max="14588" width="9.140625" style="791"/>
    <col min="14589" max="14589" width="16.140625" style="791" customWidth="1"/>
    <col min="14590" max="14590" width="11.42578125" style="791" bestFit="1" customWidth="1"/>
    <col min="14591" max="14591" width="9.5703125" style="791" bestFit="1" customWidth="1"/>
    <col min="14592" max="14592" width="7.7109375" style="791" bestFit="1" customWidth="1"/>
    <col min="14593" max="14593" width="10.28515625" style="791" customWidth="1"/>
    <col min="14594" max="14594" width="9.140625" style="791"/>
    <col min="14595" max="14595" width="10" style="791" bestFit="1" customWidth="1"/>
    <col min="14596" max="14596" width="11" style="791" bestFit="1" customWidth="1"/>
    <col min="14597" max="14597" width="12.7109375" style="791" customWidth="1"/>
    <col min="14598" max="14598" width="12.28515625" style="791" customWidth="1"/>
    <col min="14599" max="14599" width="14.42578125" style="791" bestFit="1" customWidth="1"/>
    <col min="14600" max="14600" width="13" style="791" bestFit="1" customWidth="1"/>
    <col min="14601" max="14601" width="10.5703125" style="791" bestFit="1" customWidth="1"/>
    <col min="14602" max="14844" width="9.140625" style="791"/>
    <col min="14845" max="14845" width="16.140625" style="791" customWidth="1"/>
    <col min="14846" max="14846" width="11.42578125" style="791" bestFit="1" customWidth="1"/>
    <col min="14847" max="14847" width="9.5703125" style="791" bestFit="1" customWidth="1"/>
    <col min="14848" max="14848" width="7.7109375" style="791" bestFit="1" customWidth="1"/>
    <col min="14849" max="14849" width="10.28515625" style="791" customWidth="1"/>
    <col min="14850" max="14850" width="9.140625" style="791"/>
    <col min="14851" max="14851" width="10" style="791" bestFit="1" customWidth="1"/>
    <col min="14852" max="14852" width="11" style="791" bestFit="1" customWidth="1"/>
    <col min="14853" max="14853" width="12.7109375" style="791" customWidth="1"/>
    <col min="14854" max="14854" width="12.28515625" style="791" customWidth="1"/>
    <col min="14855" max="14855" width="14.42578125" style="791" bestFit="1" customWidth="1"/>
    <col min="14856" max="14856" width="13" style="791" bestFit="1" customWidth="1"/>
    <col min="14857" max="14857" width="10.5703125" style="791" bestFit="1" customWidth="1"/>
    <col min="14858" max="15100" width="9.140625" style="791"/>
    <col min="15101" max="15101" width="16.140625" style="791" customWidth="1"/>
    <col min="15102" max="15102" width="11.42578125" style="791" bestFit="1" customWidth="1"/>
    <col min="15103" max="15103" width="9.5703125" style="791" bestFit="1" customWidth="1"/>
    <col min="15104" max="15104" width="7.7109375" style="791" bestFit="1" customWidth="1"/>
    <col min="15105" max="15105" width="10.28515625" style="791" customWidth="1"/>
    <col min="15106" max="15106" width="9.140625" style="791"/>
    <col min="15107" max="15107" width="10" style="791" bestFit="1" customWidth="1"/>
    <col min="15108" max="15108" width="11" style="791" bestFit="1" customWidth="1"/>
    <col min="15109" max="15109" width="12.7109375" style="791" customWidth="1"/>
    <col min="15110" max="15110" width="12.28515625" style="791" customWidth="1"/>
    <col min="15111" max="15111" width="14.42578125" style="791" bestFit="1" customWidth="1"/>
    <col min="15112" max="15112" width="13" style="791" bestFit="1" customWidth="1"/>
    <col min="15113" max="15113" width="10.5703125" style="791" bestFit="1" customWidth="1"/>
    <col min="15114" max="15356" width="9.140625" style="791"/>
    <col min="15357" max="15357" width="16.140625" style="791" customWidth="1"/>
    <col min="15358" max="15358" width="11.42578125" style="791" bestFit="1" customWidth="1"/>
    <col min="15359" max="15359" width="9.5703125" style="791" bestFit="1" customWidth="1"/>
    <col min="15360" max="15360" width="7.7109375" style="791" bestFit="1" customWidth="1"/>
    <col min="15361" max="15361" width="10.28515625" style="791" customWidth="1"/>
    <col min="15362" max="15362" width="9.140625" style="791"/>
    <col min="15363" max="15363" width="10" style="791" bestFit="1" customWidth="1"/>
    <col min="15364" max="15364" width="11" style="791" bestFit="1" customWidth="1"/>
    <col min="15365" max="15365" width="12.7109375" style="791" customWidth="1"/>
    <col min="15366" max="15366" width="12.28515625" style="791" customWidth="1"/>
    <col min="15367" max="15367" width="14.42578125" style="791" bestFit="1" customWidth="1"/>
    <col min="15368" max="15368" width="13" style="791" bestFit="1" customWidth="1"/>
    <col min="15369" max="15369" width="10.5703125" style="791" bestFit="1" customWidth="1"/>
    <col min="15370" max="15612" width="9.140625" style="791"/>
    <col min="15613" max="15613" width="16.140625" style="791" customWidth="1"/>
    <col min="15614" max="15614" width="11.42578125" style="791" bestFit="1" customWidth="1"/>
    <col min="15615" max="15615" width="9.5703125" style="791" bestFit="1" customWidth="1"/>
    <col min="15616" max="15616" width="7.7109375" style="791" bestFit="1" customWidth="1"/>
    <col min="15617" max="15617" width="10.28515625" style="791" customWidth="1"/>
    <col min="15618" max="15618" width="9.140625" style="791"/>
    <col min="15619" max="15619" width="10" style="791" bestFit="1" customWidth="1"/>
    <col min="15620" max="15620" width="11" style="791" bestFit="1" customWidth="1"/>
    <col min="15621" max="15621" width="12.7109375" style="791" customWidth="1"/>
    <col min="15622" max="15622" width="12.28515625" style="791" customWidth="1"/>
    <col min="15623" max="15623" width="14.42578125" style="791" bestFit="1" customWidth="1"/>
    <col min="15624" max="15624" width="13" style="791" bestFit="1" customWidth="1"/>
    <col min="15625" max="15625" width="10.5703125" style="791" bestFit="1" customWidth="1"/>
    <col min="15626" max="15868" width="9.140625" style="791"/>
    <col min="15869" max="15869" width="16.140625" style="791" customWidth="1"/>
    <col min="15870" max="15870" width="11.42578125" style="791" bestFit="1" customWidth="1"/>
    <col min="15871" max="15871" width="9.5703125" style="791" bestFit="1" customWidth="1"/>
    <col min="15872" max="15872" width="7.7109375" style="791" bestFit="1" customWidth="1"/>
    <col min="15873" max="15873" width="10.28515625" style="791" customWidth="1"/>
    <col min="15874" max="15874" width="9.140625" style="791"/>
    <col min="15875" max="15875" width="10" style="791" bestFit="1" customWidth="1"/>
    <col min="15876" max="15876" width="11" style="791" bestFit="1" customWidth="1"/>
    <col min="15877" max="15877" width="12.7109375" style="791" customWidth="1"/>
    <col min="15878" max="15878" width="12.28515625" style="791" customWidth="1"/>
    <col min="15879" max="15879" width="14.42578125" style="791" bestFit="1" customWidth="1"/>
    <col min="15880" max="15880" width="13" style="791" bestFit="1" customWidth="1"/>
    <col min="15881" max="15881" width="10.5703125" style="791" bestFit="1" customWidth="1"/>
    <col min="15882" max="16124" width="9.140625" style="791"/>
    <col min="16125" max="16125" width="16.140625" style="791" customWidth="1"/>
    <col min="16126" max="16126" width="11.42578125" style="791" bestFit="1" customWidth="1"/>
    <col min="16127" max="16127" width="9.5703125" style="791" bestFit="1" customWidth="1"/>
    <col min="16128" max="16128" width="7.7109375" style="791" bestFit="1" customWidth="1"/>
    <col min="16129" max="16129" width="10.28515625" style="791" customWidth="1"/>
    <col min="16130" max="16130" width="9.140625" style="791"/>
    <col min="16131" max="16131" width="10" style="791" bestFit="1" customWidth="1"/>
    <col min="16132" max="16132" width="11" style="791" bestFit="1" customWidth="1"/>
    <col min="16133" max="16133" width="12.7109375" style="791" customWidth="1"/>
    <col min="16134" max="16134" width="12.28515625" style="791" customWidth="1"/>
    <col min="16135" max="16135" width="14.42578125" style="791" bestFit="1" customWidth="1"/>
    <col min="16136" max="16136" width="13" style="791" bestFit="1" customWidth="1"/>
    <col min="16137" max="16137" width="10.5703125" style="791" bestFit="1" customWidth="1"/>
    <col min="16138" max="16384" width="9.140625" style="791"/>
  </cols>
  <sheetData>
    <row r="1" spans="1:12" ht="34.5" customHeight="1" thickBot="1">
      <c r="A1" s="951" t="s">
        <v>446</v>
      </c>
      <c r="B1" s="951"/>
      <c r="C1" s="951"/>
      <c r="D1" s="951"/>
      <c r="E1" s="951"/>
      <c r="F1" s="951"/>
      <c r="G1" s="951"/>
      <c r="H1" s="951"/>
      <c r="I1" s="951"/>
      <c r="J1" s="796"/>
      <c r="K1" s="796"/>
      <c r="L1" s="796"/>
    </row>
    <row r="2" spans="1:12" ht="30" customHeight="1" thickBot="1">
      <c r="A2" s="938" t="s">
        <v>68</v>
      </c>
      <c r="B2" s="936" t="s">
        <v>211</v>
      </c>
      <c r="C2" s="947" t="s">
        <v>204</v>
      </c>
      <c r="D2" s="945" t="s">
        <v>205</v>
      </c>
      <c r="E2" s="945" t="s">
        <v>206</v>
      </c>
      <c r="F2" s="945" t="s">
        <v>207</v>
      </c>
      <c r="G2" s="945" t="s">
        <v>208</v>
      </c>
      <c r="H2" s="947" t="s">
        <v>209</v>
      </c>
      <c r="I2" s="936" t="s">
        <v>210</v>
      </c>
    </row>
    <row r="3" spans="1:12" ht="36" customHeight="1" thickBot="1">
      <c r="A3" s="939"/>
      <c r="B3" s="937"/>
      <c r="C3" s="948"/>
      <c r="D3" s="946"/>
      <c r="E3" s="946"/>
      <c r="F3" s="946"/>
      <c r="G3" s="946"/>
      <c r="H3" s="948"/>
      <c r="I3" s="937"/>
    </row>
    <row r="4" spans="1:12" ht="21" customHeight="1">
      <c r="A4" s="34">
        <v>1400</v>
      </c>
      <c r="B4" s="161">
        <v>1048071</v>
      </c>
      <c r="C4" s="161">
        <v>343073</v>
      </c>
      <c r="D4" s="161">
        <v>281765</v>
      </c>
      <c r="E4" s="161">
        <v>128157</v>
      </c>
      <c r="F4" s="161">
        <v>125403</v>
      </c>
      <c r="G4" s="161">
        <v>79668</v>
      </c>
      <c r="H4" s="161">
        <v>80057</v>
      </c>
      <c r="I4" s="161">
        <v>9948</v>
      </c>
      <c r="J4" s="792"/>
      <c r="L4" s="792"/>
    </row>
    <row r="5" spans="1:12" ht="21" customHeight="1">
      <c r="A5" s="34">
        <v>1401</v>
      </c>
      <c r="B5" s="161">
        <v>1110659</v>
      </c>
      <c r="C5" s="161">
        <v>355440</v>
      </c>
      <c r="D5" s="161">
        <v>300144</v>
      </c>
      <c r="E5" s="161">
        <v>136470</v>
      </c>
      <c r="F5" s="161">
        <v>135036</v>
      </c>
      <c r="G5" s="161">
        <v>84806</v>
      </c>
      <c r="H5" s="161">
        <v>87831</v>
      </c>
      <c r="I5" s="161">
        <v>10932</v>
      </c>
      <c r="J5" s="792"/>
      <c r="L5" s="792"/>
    </row>
    <row r="6" spans="1:12" ht="21" customHeight="1" thickBot="1">
      <c r="A6" s="34">
        <v>1402</v>
      </c>
      <c r="B6" s="161">
        <f>SUM(C6:I6)</f>
        <v>1169232</v>
      </c>
      <c r="C6" s="161">
        <f>SUM(C7:C39)</f>
        <v>365174</v>
      </c>
      <c r="D6" s="161">
        <f t="shared" ref="D6:I6" si="0">SUM(D7:D39)</f>
        <v>316978</v>
      </c>
      <c r="E6" s="161">
        <f t="shared" si="0"/>
        <v>144453</v>
      </c>
      <c r="F6" s="161">
        <f t="shared" si="0"/>
        <v>144811</v>
      </c>
      <c r="G6" s="161">
        <f t="shared" si="0"/>
        <v>89924</v>
      </c>
      <c r="H6" s="161">
        <f t="shared" si="0"/>
        <v>95953</v>
      </c>
      <c r="I6" s="161">
        <f t="shared" si="0"/>
        <v>11939</v>
      </c>
      <c r="J6" s="792"/>
      <c r="K6" s="798"/>
      <c r="L6" s="792"/>
    </row>
    <row r="7" spans="1:12" ht="21" customHeight="1" thickBot="1">
      <c r="A7" s="5" t="s">
        <v>41</v>
      </c>
      <c r="B7" s="782">
        <f t="shared" ref="B7:B39" si="1">SUM(C7:I7)</f>
        <v>60416</v>
      </c>
      <c r="C7" s="783">
        <v>21723</v>
      </c>
      <c r="D7" s="168">
        <v>17830</v>
      </c>
      <c r="E7" s="783">
        <v>6873</v>
      </c>
      <c r="F7" s="168">
        <v>6464</v>
      </c>
      <c r="G7" s="783">
        <v>3493</v>
      </c>
      <c r="H7" s="168">
        <v>3721</v>
      </c>
      <c r="I7" s="783">
        <v>312</v>
      </c>
      <c r="J7" s="792"/>
      <c r="K7" s="800">
        <f>B7-'34'!G9</f>
        <v>0</v>
      </c>
      <c r="L7" s="792"/>
    </row>
    <row r="8" spans="1:12" ht="21" customHeight="1" thickBot="1">
      <c r="A8" s="6" t="s">
        <v>42</v>
      </c>
      <c r="B8" s="793">
        <f t="shared" si="1"/>
        <v>27983</v>
      </c>
      <c r="C8" s="645">
        <v>11928</v>
      </c>
      <c r="D8" s="167">
        <v>7699</v>
      </c>
      <c r="E8" s="645">
        <v>3020</v>
      </c>
      <c r="F8" s="167">
        <v>2347</v>
      </c>
      <c r="G8" s="645">
        <v>1228</v>
      </c>
      <c r="H8" s="167">
        <v>1639</v>
      </c>
      <c r="I8" s="645">
        <v>122</v>
      </c>
      <c r="J8" s="792"/>
      <c r="K8" s="800">
        <f>B8-'34'!G10</f>
        <v>0</v>
      </c>
      <c r="L8" s="792"/>
    </row>
    <row r="9" spans="1:12" ht="21" customHeight="1" thickBot="1">
      <c r="A9" s="6" t="s">
        <v>43</v>
      </c>
      <c r="B9" s="793">
        <f t="shared" si="1"/>
        <v>16698</v>
      </c>
      <c r="C9" s="645">
        <v>6759</v>
      </c>
      <c r="D9" s="167">
        <v>4938</v>
      </c>
      <c r="E9" s="645">
        <v>1853</v>
      </c>
      <c r="F9" s="167">
        <v>1463</v>
      </c>
      <c r="G9" s="645">
        <v>707</v>
      </c>
      <c r="H9" s="167">
        <v>887</v>
      </c>
      <c r="I9" s="645">
        <v>91</v>
      </c>
      <c r="J9" s="792"/>
      <c r="K9" s="800">
        <f>B9-'34'!G11</f>
        <v>0</v>
      </c>
      <c r="L9" s="792"/>
    </row>
    <row r="10" spans="1:12" ht="21" customHeight="1" thickBot="1">
      <c r="A10" s="6" t="s">
        <v>0</v>
      </c>
      <c r="B10" s="793">
        <f t="shared" si="1"/>
        <v>99356</v>
      </c>
      <c r="C10" s="645">
        <v>25669</v>
      </c>
      <c r="D10" s="167">
        <v>27299</v>
      </c>
      <c r="E10" s="645">
        <v>12725</v>
      </c>
      <c r="F10" s="167">
        <v>13342</v>
      </c>
      <c r="G10" s="645">
        <v>9578</v>
      </c>
      <c r="H10" s="167">
        <v>9356</v>
      </c>
      <c r="I10" s="645">
        <v>1387</v>
      </c>
      <c r="J10" s="792"/>
      <c r="K10" s="800">
        <f>B10-'34'!G12</f>
        <v>0</v>
      </c>
      <c r="L10" s="792"/>
    </row>
    <row r="11" spans="1:12" ht="21" customHeight="1" thickBot="1">
      <c r="A11" s="6" t="s">
        <v>33</v>
      </c>
      <c r="B11" s="793">
        <f t="shared" si="1"/>
        <v>52346</v>
      </c>
      <c r="C11" s="645">
        <v>13323</v>
      </c>
      <c r="D11" s="167">
        <v>13058</v>
      </c>
      <c r="E11" s="645">
        <v>6834</v>
      </c>
      <c r="F11" s="167">
        <v>8099</v>
      </c>
      <c r="G11" s="645">
        <v>5075</v>
      </c>
      <c r="H11" s="167">
        <v>5485</v>
      </c>
      <c r="I11" s="645">
        <v>472</v>
      </c>
      <c r="J11" s="792"/>
      <c r="K11" s="800">
        <f>B11-'34'!G13</f>
        <v>0</v>
      </c>
      <c r="L11" s="792"/>
    </row>
    <row r="12" spans="1:12" ht="21" customHeight="1" thickBot="1">
      <c r="A12" s="6" t="s">
        <v>44</v>
      </c>
      <c r="B12" s="793">
        <f t="shared" si="1"/>
        <v>5773</v>
      </c>
      <c r="C12" s="645">
        <v>2667</v>
      </c>
      <c r="D12" s="167">
        <v>1631</v>
      </c>
      <c r="E12" s="645">
        <v>575</v>
      </c>
      <c r="F12" s="167">
        <v>395</v>
      </c>
      <c r="G12" s="645">
        <v>225</v>
      </c>
      <c r="H12" s="167">
        <v>241</v>
      </c>
      <c r="I12" s="645">
        <v>39</v>
      </c>
      <c r="J12" s="792"/>
      <c r="K12" s="800">
        <f>B12-'34'!G14</f>
        <v>0</v>
      </c>
      <c r="L12" s="792"/>
    </row>
    <row r="13" spans="1:12" ht="21" customHeight="1" thickBot="1">
      <c r="A13" s="6" t="s">
        <v>1</v>
      </c>
      <c r="B13" s="793">
        <f t="shared" si="1"/>
        <v>13618</v>
      </c>
      <c r="C13" s="645">
        <v>5848</v>
      </c>
      <c r="D13" s="167">
        <v>3640</v>
      </c>
      <c r="E13" s="645">
        <v>1393</v>
      </c>
      <c r="F13" s="167">
        <v>1253</v>
      </c>
      <c r="G13" s="645">
        <v>686</v>
      </c>
      <c r="H13" s="167">
        <v>696</v>
      </c>
      <c r="I13" s="645">
        <v>102</v>
      </c>
      <c r="J13" s="792"/>
      <c r="K13" s="800">
        <f>B13-'34'!G15</f>
        <v>0</v>
      </c>
      <c r="L13" s="792"/>
    </row>
    <row r="14" spans="1:12" ht="21" customHeight="1" thickBot="1">
      <c r="A14" s="6" t="s">
        <v>45</v>
      </c>
      <c r="B14" s="793">
        <f t="shared" si="1"/>
        <v>12131</v>
      </c>
      <c r="C14" s="645">
        <v>5001</v>
      </c>
      <c r="D14" s="167">
        <v>3937</v>
      </c>
      <c r="E14" s="645">
        <v>1300</v>
      </c>
      <c r="F14" s="167">
        <v>972</v>
      </c>
      <c r="G14" s="645">
        <v>448</v>
      </c>
      <c r="H14" s="167">
        <v>435</v>
      </c>
      <c r="I14" s="645">
        <v>38</v>
      </c>
      <c r="J14" s="792"/>
      <c r="K14" s="800">
        <f>B14-'34'!G16</f>
        <v>0</v>
      </c>
      <c r="L14" s="792"/>
    </row>
    <row r="15" spans="1:12" ht="21" customHeight="1" thickBot="1">
      <c r="A15" s="6" t="s">
        <v>46</v>
      </c>
      <c r="B15" s="793">
        <f t="shared" si="1"/>
        <v>6563</v>
      </c>
      <c r="C15" s="645">
        <v>2340</v>
      </c>
      <c r="D15" s="167">
        <v>1978</v>
      </c>
      <c r="E15" s="645">
        <v>795</v>
      </c>
      <c r="F15" s="167">
        <v>702</v>
      </c>
      <c r="G15" s="645">
        <v>353</v>
      </c>
      <c r="H15" s="167">
        <v>341</v>
      </c>
      <c r="I15" s="645">
        <v>54</v>
      </c>
      <c r="J15" s="792"/>
      <c r="K15" s="800">
        <f>B15-'34'!G17</f>
        <v>0</v>
      </c>
      <c r="L15" s="792"/>
    </row>
    <row r="16" spans="1:12" ht="21" customHeight="1" thickBot="1">
      <c r="A16" s="6" t="s">
        <v>47</v>
      </c>
      <c r="B16" s="793">
        <f t="shared" si="1"/>
        <v>72500</v>
      </c>
      <c r="C16" s="645">
        <v>25216</v>
      </c>
      <c r="D16" s="167">
        <v>20953</v>
      </c>
      <c r="E16" s="645">
        <v>8389</v>
      </c>
      <c r="F16" s="167">
        <v>7955</v>
      </c>
      <c r="G16" s="645">
        <v>4314</v>
      </c>
      <c r="H16" s="167">
        <v>5135</v>
      </c>
      <c r="I16" s="645">
        <v>538</v>
      </c>
      <c r="J16" s="792"/>
      <c r="K16" s="800">
        <f>B16-'34'!G18</f>
        <v>0</v>
      </c>
      <c r="L16" s="792"/>
    </row>
    <row r="17" spans="1:12" ht="21" customHeight="1" thickBot="1">
      <c r="A17" s="6" t="s">
        <v>29</v>
      </c>
      <c r="B17" s="793">
        <f t="shared" si="1"/>
        <v>7260</v>
      </c>
      <c r="C17" s="645">
        <v>3215</v>
      </c>
      <c r="D17" s="167">
        <v>2095</v>
      </c>
      <c r="E17" s="645">
        <v>728</v>
      </c>
      <c r="F17" s="167">
        <v>659</v>
      </c>
      <c r="G17" s="645">
        <v>290</v>
      </c>
      <c r="H17" s="167">
        <v>249</v>
      </c>
      <c r="I17" s="645">
        <v>24</v>
      </c>
      <c r="J17" s="792"/>
      <c r="K17" s="800">
        <f>B17-'34'!G19</f>
        <v>0</v>
      </c>
      <c r="L17" s="792"/>
    </row>
    <row r="18" spans="1:12" ht="21" customHeight="1" thickBot="1">
      <c r="A18" s="6" t="s">
        <v>2</v>
      </c>
      <c r="B18" s="793">
        <f t="shared" si="1"/>
        <v>90479</v>
      </c>
      <c r="C18" s="645">
        <v>26022</v>
      </c>
      <c r="D18" s="167">
        <v>21668</v>
      </c>
      <c r="E18" s="645">
        <v>11572</v>
      </c>
      <c r="F18" s="167">
        <v>11519</v>
      </c>
      <c r="G18" s="645">
        <v>9323</v>
      </c>
      <c r="H18" s="167">
        <v>7814</v>
      </c>
      <c r="I18" s="645">
        <v>2561</v>
      </c>
      <c r="J18" s="792"/>
      <c r="K18" s="800">
        <f>B18-'34'!G20</f>
        <v>0</v>
      </c>
      <c r="L18" s="792"/>
    </row>
    <row r="19" spans="1:12" ht="21" customHeight="1" thickBot="1">
      <c r="A19" s="6" t="s">
        <v>3</v>
      </c>
      <c r="B19" s="793">
        <f t="shared" si="1"/>
        <v>13667</v>
      </c>
      <c r="C19" s="645">
        <v>4933</v>
      </c>
      <c r="D19" s="167">
        <v>4103</v>
      </c>
      <c r="E19" s="645">
        <v>1571</v>
      </c>
      <c r="F19" s="167">
        <v>1337</v>
      </c>
      <c r="G19" s="645">
        <v>700</v>
      </c>
      <c r="H19" s="167">
        <v>962</v>
      </c>
      <c r="I19" s="645">
        <v>61</v>
      </c>
      <c r="J19" s="792"/>
      <c r="K19" s="800">
        <f>B19-'34'!G21</f>
        <v>0</v>
      </c>
      <c r="L19" s="792"/>
    </row>
    <row r="20" spans="1:12" ht="21" customHeight="1" thickBot="1">
      <c r="A20" s="6" t="s">
        <v>4</v>
      </c>
      <c r="B20" s="793">
        <f t="shared" si="1"/>
        <v>13931</v>
      </c>
      <c r="C20" s="645">
        <v>4076</v>
      </c>
      <c r="D20" s="167">
        <v>4403</v>
      </c>
      <c r="E20" s="645">
        <v>1651</v>
      </c>
      <c r="F20" s="167">
        <v>1578</v>
      </c>
      <c r="G20" s="645">
        <v>944</v>
      </c>
      <c r="H20" s="167">
        <v>1155</v>
      </c>
      <c r="I20" s="645">
        <v>124</v>
      </c>
      <c r="J20" s="792"/>
      <c r="K20" s="800">
        <f>B20-'34'!G22</f>
        <v>0</v>
      </c>
      <c r="L20" s="792"/>
    </row>
    <row r="21" spans="1:12" ht="21" customHeight="1" thickBot="1">
      <c r="A21" s="6" t="s">
        <v>48</v>
      </c>
      <c r="B21" s="793">
        <f t="shared" si="1"/>
        <v>13274</v>
      </c>
      <c r="C21" s="645">
        <v>5310</v>
      </c>
      <c r="D21" s="167">
        <v>3542</v>
      </c>
      <c r="E21" s="645">
        <v>1548</v>
      </c>
      <c r="F21" s="167">
        <v>1258</v>
      </c>
      <c r="G21" s="645">
        <v>712</v>
      </c>
      <c r="H21" s="167">
        <v>793</v>
      </c>
      <c r="I21" s="645">
        <v>111</v>
      </c>
      <c r="J21" s="792"/>
      <c r="K21" s="800">
        <f>B21-'34'!G23</f>
        <v>0</v>
      </c>
      <c r="L21" s="792"/>
    </row>
    <row r="22" spans="1:12" ht="21" customHeight="1" thickBot="1">
      <c r="A22" s="6" t="s">
        <v>49</v>
      </c>
      <c r="B22" s="793">
        <f t="shared" si="1"/>
        <v>103478</v>
      </c>
      <c r="C22" s="645">
        <v>24026</v>
      </c>
      <c r="D22" s="167">
        <v>27097</v>
      </c>
      <c r="E22" s="645">
        <v>14201</v>
      </c>
      <c r="F22" s="167">
        <v>15380</v>
      </c>
      <c r="G22" s="645">
        <v>10640</v>
      </c>
      <c r="H22" s="167">
        <v>11107</v>
      </c>
      <c r="I22" s="645">
        <v>1027</v>
      </c>
      <c r="J22" s="792"/>
      <c r="K22" s="800">
        <f>B22-'34'!G24</f>
        <v>0</v>
      </c>
      <c r="L22" s="792"/>
    </row>
    <row r="23" spans="1:12" ht="21" customHeight="1" thickBot="1">
      <c r="A23" s="6" t="s">
        <v>50</v>
      </c>
      <c r="B23" s="793">
        <f t="shared" si="1"/>
        <v>63993</v>
      </c>
      <c r="C23" s="645">
        <v>18481</v>
      </c>
      <c r="D23" s="167">
        <v>16627</v>
      </c>
      <c r="E23" s="645">
        <v>8497</v>
      </c>
      <c r="F23" s="167">
        <v>9096</v>
      </c>
      <c r="G23" s="645">
        <v>5176</v>
      </c>
      <c r="H23" s="167">
        <v>5698</v>
      </c>
      <c r="I23" s="645">
        <v>418</v>
      </c>
      <c r="J23" s="792"/>
      <c r="K23" s="800">
        <f>B23-'34'!G25</f>
        <v>0</v>
      </c>
    </row>
    <row r="24" spans="1:12" ht="21" customHeight="1" thickBot="1">
      <c r="A24" s="6" t="s">
        <v>51</v>
      </c>
      <c r="B24" s="793">
        <f t="shared" si="1"/>
        <v>93431</v>
      </c>
      <c r="C24" s="645">
        <v>19943</v>
      </c>
      <c r="D24" s="167">
        <v>21839</v>
      </c>
      <c r="E24" s="645">
        <v>12657</v>
      </c>
      <c r="F24" s="167">
        <v>15207</v>
      </c>
      <c r="G24" s="645">
        <v>10923</v>
      </c>
      <c r="H24" s="167">
        <v>11799</v>
      </c>
      <c r="I24" s="645">
        <v>1063</v>
      </c>
      <c r="J24" s="792"/>
      <c r="K24" s="800">
        <f>B24-'34'!G26</f>
        <v>0</v>
      </c>
      <c r="L24" s="792"/>
    </row>
    <row r="25" spans="1:12" ht="21" customHeight="1" thickBot="1">
      <c r="A25" s="6" t="s">
        <v>5</v>
      </c>
      <c r="B25" s="793">
        <f t="shared" si="1"/>
        <v>61439</v>
      </c>
      <c r="C25" s="645">
        <v>21502</v>
      </c>
      <c r="D25" s="167">
        <v>16968</v>
      </c>
      <c r="E25" s="645">
        <v>7580</v>
      </c>
      <c r="F25" s="167">
        <v>6641</v>
      </c>
      <c r="G25" s="645">
        <v>3780</v>
      </c>
      <c r="H25" s="167">
        <v>4308</v>
      </c>
      <c r="I25" s="645">
        <v>660</v>
      </c>
      <c r="J25" s="792"/>
      <c r="K25" s="800">
        <f>B25-'34'!G27</f>
        <v>0</v>
      </c>
    </row>
    <row r="26" spans="1:12" ht="21" customHeight="1" thickBot="1">
      <c r="A26" s="6" t="s">
        <v>52</v>
      </c>
      <c r="B26" s="793">
        <f t="shared" si="1"/>
        <v>23561</v>
      </c>
      <c r="C26" s="645">
        <v>6438</v>
      </c>
      <c r="D26" s="167">
        <v>5533</v>
      </c>
      <c r="E26" s="645">
        <v>3104</v>
      </c>
      <c r="F26" s="167">
        <v>3931</v>
      </c>
      <c r="G26" s="645">
        <v>1975</v>
      </c>
      <c r="H26" s="167">
        <v>2349</v>
      </c>
      <c r="I26" s="645">
        <v>231</v>
      </c>
      <c r="J26" s="792"/>
      <c r="K26" s="800">
        <f>B26-'34'!G28</f>
        <v>0</v>
      </c>
      <c r="L26" s="792"/>
    </row>
    <row r="27" spans="1:12" ht="21" customHeight="1" thickBot="1">
      <c r="A27" s="6" t="s">
        <v>6</v>
      </c>
      <c r="B27" s="793">
        <f t="shared" si="1"/>
        <v>16037</v>
      </c>
      <c r="C27" s="645">
        <v>5532</v>
      </c>
      <c r="D27" s="167">
        <v>4785</v>
      </c>
      <c r="E27" s="645">
        <v>2007</v>
      </c>
      <c r="F27" s="167">
        <v>1849</v>
      </c>
      <c r="G27" s="645">
        <v>888</v>
      </c>
      <c r="H27" s="167">
        <v>866</v>
      </c>
      <c r="I27" s="645">
        <v>110</v>
      </c>
      <c r="J27" s="792"/>
      <c r="K27" s="800">
        <f>B27-'34'!G29</f>
        <v>0</v>
      </c>
      <c r="L27" s="792"/>
    </row>
    <row r="28" spans="1:12" ht="21" customHeight="1" thickBot="1">
      <c r="A28" s="6" t="s">
        <v>53</v>
      </c>
      <c r="B28" s="793">
        <f t="shared" si="1"/>
        <v>15498</v>
      </c>
      <c r="C28" s="645">
        <v>6865</v>
      </c>
      <c r="D28" s="167">
        <v>4691</v>
      </c>
      <c r="E28" s="645">
        <v>1553</v>
      </c>
      <c r="F28" s="167">
        <v>1138</v>
      </c>
      <c r="G28" s="645">
        <v>599</v>
      </c>
      <c r="H28" s="167">
        <v>609</v>
      </c>
      <c r="I28" s="645">
        <v>43</v>
      </c>
      <c r="J28" s="792"/>
      <c r="K28" s="800">
        <f>B28-'34'!G30</f>
        <v>0</v>
      </c>
      <c r="L28" s="792"/>
    </row>
    <row r="29" spans="1:12" ht="21" customHeight="1" thickBot="1">
      <c r="A29" s="6" t="s">
        <v>54</v>
      </c>
      <c r="B29" s="793">
        <f t="shared" si="1"/>
        <v>36624</v>
      </c>
      <c r="C29" s="645">
        <v>12831</v>
      </c>
      <c r="D29" s="167">
        <v>11226</v>
      </c>
      <c r="E29" s="645">
        <v>4741</v>
      </c>
      <c r="F29" s="167">
        <v>3649</v>
      </c>
      <c r="G29" s="645">
        <v>1872</v>
      </c>
      <c r="H29" s="167">
        <v>2015</v>
      </c>
      <c r="I29" s="645">
        <v>290</v>
      </c>
      <c r="J29" s="792"/>
      <c r="K29" s="800">
        <f>B29-'34'!G31</f>
        <v>0</v>
      </c>
      <c r="L29" s="792"/>
    </row>
    <row r="30" spans="1:12" ht="21" customHeight="1" thickBot="1">
      <c r="A30" s="6" t="s">
        <v>55</v>
      </c>
      <c r="B30" s="793">
        <f t="shared" si="1"/>
        <v>23301</v>
      </c>
      <c r="C30" s="645">
        <v>9267</v>
      </c>
      <c r="D30" s="167">
        <v>6465</v>
      </c>
      <c r="E30" s="645">
        <v>2489</v>
      </c>
      <c r="F30" s="167">
        <v>2126</v>
      </c>
      <c r="G30" s="645">
        <v>1273</v>
      </c>
      <c r="H30" s="167">
        <v>1477</v>
      </c>
      <c r="I30" s="645">
        <v>204</v>
      </c>
      <c r="J30" s="792"/>
      <c r="K30" s="800">
        <f>B30-'34'!G32</f>
        <v>0</v>
      </c>
      <c r="L30" s="792"/>
    </row>
    <row r="31" spans="1:12" ht="21" customHeight="1" thickBot="1">
      <c r="A31" s="6" t="s">
        <v>56</v>
      </c>
      <c r="B31" s="793">
        <f t="shared" si="1"/>
        <v>6530</v>
      </c>
      <c r="C31" s="645">
        <v>2588</v>
      </c>
      <c r="D31" s="167">
        <v>1886</v>
      </c>
      <c r="E31" s="645">
        <v>764</v>
      </c>
      <c r="F31" s="167">
        <v>535</v>
      </c>
      <c r="G31" s="645">
        <v>344</v>
      </c>
      <c r="H31" s="167">
        <v>326</v>
      </c>
      <c r="I31" s="645">
        <v>87</v>
      </c>
      <c r="J31" s="792"/>
      <c r="K31" s="800">
        <f>B31-'34'!G33</f>
        <v>0</v>
      </c>
      <c r="L31" s="792"/>
    </row>
    <row r="32" spans="1:12" ht="21" customHeight="1" thickBot="1">
      <c r="A32" s="6" t="s">
        <v>7</v>
      </c>
      <c r="B32" s="793">
        <f t="shared" si="1"/>
        <v>19380</v>
      </c>
      <c r="C32" s="645">
        <v>7361</v>
      </c>
      <c r="D32" s="167">
        <v>5495</v>
      </c>
      <c r="E32" s="645">
        <v>2246</v>
      </c>
      <c r="F32" s="167">
        <v>1916</v>
      </c>
      <c r="G32" s="645">
        <v>1046</v>
      </c>
      <c r="H32" s="167">
        <v>1214</v>
      </c>
      <c r="I32" s="645">
        <v>102</v>
      </c>
      <c r="J32" s="792"/>
      <c r="K32" s="800">
        <f>B32-'34'!G34</f>
        <v>0</v>
      </c>
      <c r="L32" s="792"/>
    </row>
    <row r="33" spans="1:12" ht="21" customHeight="1" thickBot="1">
      <c r="A33" s="6" t="s">
        <v>57</v>
      </c>
      <c r="B33" s="793">
        <f t="shared" si="1"/>
        <v>45056</v>
      </c>
      <c r="C33" s="645">
        <v>13085</v>
      </c>
      <c r="D33" s="167">
        <v>11940</v>
      </c>
      <c r="E33" s="645">
        <v>5658</v>
      </c>
      <c r="F33" s="167">
        <v>6077</v>
      </c>
      <c r="G33" s="645">
        <v>3747</v>
      </c>
      <c r="H33" s="167">
        <v>4227</v>
      </c>
      <c r="I33" s="645">
        <v>322</v>
      </c>
      <c r="J33" s="792"/>
      <c r="K33" s="800">
        <f>B33-'34'!G35</f>
        <v>0</v>
      </c>
      <c r="L33" s="792"/>
    </row>
    <row r="34" spans="1:12" ht="21" customHeight="1" thickBot="1">
      <c r="A34" s="6" t="s">
        <v>8</v>
      </c>
      <c r="B34" s="793">
        <f t="shared" si="1"/>
        <v>22899</v>
      </c>
      <c r="C34" s="645">
        <v>9192</v>
      </c>
      <c r="D34" s="167">
        <v>6820</v>
      </c>
      <c r="E34" s="645">
        <v>2288</v>
      </c>
      <c r="F34" s="167">
        <v>2278</v>
      </c>
      <c r="G34" s="645">
        <v>1108</v>
      </c>
      <c r="H34" s="167">
        <v>1023</v>
      </c>
      <c r="I34" s="645">
        <v>190</v>
      </c>
      <c r="J34" s="792"/>
      <c r="K34" s="800">
        <f>B34-'34'!G36</f>
        <v>0</v>
      </c>
      <c r="L34" s="792"/>
    </row>
    <row r="35" spans="1:12" ht="21" customHeight="1" thickBot="1">
      <c r="A35" s="6" t="s">
        <v>9</v>
      </c>
      <c r="B35" s="793">
        <f t="shared" si="1"/>
        <v>52070</v>
      </c>
      <c r="C35" s="645">
        <v>15985</v>
      </c>
      <c r="D35" s="167">
        <v>14040</v>
      </c>
      <c r="E35" s="645">
        <v>6341</v>
      </c>
      <c r="F35" s="167">
        <v>6454</v>
      </c>
      <c r="G35" s="645">
        <v>4052</v>
      </c>
      <c r="H35" s="167">
        <v>4812</v>
      </c>
      <c r="I35" s="645">
        <v>386</v>
      </c>
      <c r="J35" s="792"/>
      <c r="K35" s="800">
        <f>B35-'34'!G37</f>
        <v>0</v>
      </c>
      <c r="L35" s="792"/>
    </row>
    <row r="36" spans="1:12" ht="21" customHeight="1" thickBot="1">
      <c r="A36" s="6" t="s">
        <v>58</v>
      </c>
      <c r="B36" s="793">
        <f t="shared" si="1"/>
        <v>23842</v>
      </c>
      <c r="C36" s="645">
        <v>7691</v>
      </c>
      <c r="D36" s="167">
        <v>6496</v>
      </c>
      <c r="E36" s="645">
        <v>2929</v>
      </c>
      <c r="F36" s="167">
        <v>3083</v>
      </c>
      <c r="G36" s="645">
        <v>1434</v>
      </c>
      <c r="H36" s="167">
        <v>1962</v>
      </c>
      <c r="I36" s="645">
        <v>247</v>
      </c>
      <c r="J36" s="792"/>
      <c r="K36" s="800">
        <f>B36-'34'!G38</f>
        <v>0</v>
      </c>
      <c r="L36" s="792"/>
    </row>
    <row r="37" spans="1:12" ht="21" customHeight="1" thickBot="1">
      <c r="A37" s="6" t="s">
        <v>10</v>
      </c>
      <c r="B37" s="793">
        <f t="shared" si="1"/>
        <v>15048</v>
      </c>
      <c r="C37" s="645">
        <v>5646</v>
      </c>
      <c r="D37" s="167">
        <v>3901</v>
      </c>
      <c r="E37" s="645">
        <v>1815</v>
      </c>
      <c r="F37" s="167">
        <v>1599</v>
      </c>
      <c r="G37" s="645">
        <v>927</v>
      </c>
      <c r="H37" s="167">
        <v>984</v>
      </c>
      <c r="I37" s="645">
        <v>176</v>
      </c>
      <c r="J37" s="792"/>
      <c r="K37" s="800">
        <f>B37-'34'!G39</f>
        <v>0</v>
      </c>
      <c r="L37" s="792"/>
    </row>
    <row r="38" spans="1:12" ht="21" customHeight="1" thickBot="1">
      <c r="A38" s="6" t="s">
        <v>11</v>
      </c>
      <c r="B38" s="793">
        <f t="shared" si="1"/>
        <v>22248</v>
      </c>
      <c r="C38" s="645">
        <v>9459</v>
      </c>
      <c r="D38" s="167">
        <v>6936</v>
      </c>
      <c r="E38" s="645">
        <v>2323</v>
      </c>
      <c r="F38" s="167">
        <v>1718</v>
      </c>
      <c r="G38" s="645">
        <v>743</v>
      </c>
      <c r="H38" s="167">
        <v>977</v>
      </c>
      <c r="I38" s="645">
        <v>92</v>
      </c>
      <c r="J38" s="792"/>
      <c r="K38" s="800">
        <f>B38-'34'!G40</f>
        <v>0</v>
      </c>
      <c r="L38" s="792"/>
    </row>
    <row r="39" spans="1:12" ht="21" customHeight="1" thickBot="1">
      <c r="A39" s="6" t="s">
        <v>59</v>
      </c>
      <c r="B39" s="793">
        <f t="shared" si="1"/>
        <v>18802</v>
      </c>
      <c r="C39" s="645">
        <v>5252</v>
      </c>
      <c r="D39" s="167">
        <v>5459</v>
      </c>
      <c r="E39" s="645">
        <v>2433</v>
      </c>
      <c r="F39" s="167">
        <v>2791</v>
      </c>
      <c r="G39" s="645">
        <v>1321</v>
      </c>
      <c r="H39" s="167">
        <v>1291</v>
      </c>
      <c r="I39" s="645">
        <v>255</v>
      </c>
      <c r="J39" s="792"/>
      <c r="K39" s="800">
        <f>B39-'34'!G41</f>
        <v>0</v>
      </c>
      <c r="L39" s="792"/>
    </row>
    <row r="40" spans="1:12" ht="21" customHeight="1">
      <c r="A40" s="949"/>
      <c r="B40" s="950"/>
      <c r="C40" s="950"/>
      <c r="D40" s="950"/>
      <c r="E40" s="950"/>
      <c r="F40" s="788"/>
      <c r="G40" s="788"/>
      <c r="H40" s="788"/>
      <c r="I40" s="36"/>
      <c r="K40" s="800"/>
      <c r="L40" s="792"/>
    </row>
    <row r="41" spans="1:12">
      <c r="A41" s="927"/>
      <c r="B41" s="943"/>
      <c r="C41" s="943"/>
      <c r="D41" s="943"/>
      <c r="E41" s="943"/>
      <c r="F41" s="795"/>
      <c r="G41" s="795"/>
      <c r="H41" s="795"/>
    </row>
    <row r="42" spans="1:12">
      <c r="B42" s="795"/>
      <c r="C42" s="795"/>
      <c r="D42" s="795"/>
      <c r="E42" s="795"/>
      <c r="F42" s="795"/>
      <c r="G42" s="795"/>
      <c r="H42" s="795"/>
    </row>
    <row r="43" spans="1:12">
      <c r="B43" s="795"/>
      <c r="C43" s="795"/>
      <c r="D43" s="795"/>
      <c r="E43" s="795"/>
      <c r="F43" s="795"/>
      <c r="G43" s="795"/>
      <c r="H43" s="795"/>
    </row>
    <row r="44" spans="1:12">
      <c r="B44" s="795"/>
      <c r="C44" s="795"/>
      <c r="D44" s="795"/>
      <c r="E44" s="795"/>
      <c r="F44" s="795"/>
      <c r="G44" s="795"/>
      <c r="H44" s="795"/>
    </row>
    <row r="45" spans="1:12" ht="18.75" customHeight="1">
      <c r="B45" s="795"/>
      <c r="C45" s="795"/>
      <c r="D45" s="795"/>
      <c r="E45" s="795"/>
      <c r="F45" s="795"/>
      <c r="G45" s="795"/>
      <c r="H45" s="795"/>
    </row>
    <row r="46" spans="1:12">
      <c r="B46" s="795"/>
      <c r="C46" s="795"/>
      <c r="D46" s="795"/>
      <c r="E46" s="795"/>
      <c r="F46" s="795"/>
      <c r="G46" s="795"/>
      <c r="H46" s="795"/>
    </row>
    <row r="47" spans="1:12">
      <c r="B47" s="795"/>
      <c r="C47" s="795"/>
      <c r="D47" s="795"/>
      <c r="E47" s="795"/>
      <c r="F47" s="795"/>
      <c r="G47" s="795"/>
      <c r="H47" s="795"/>
    </row>
    <row r="48" spans="1:12">
      <c r="B48" s="795"/>
      <c r="C48" s="795"/>
      <c r="D48" s="795"/>
      <c r="E48" s="795"/>
      <c r="F48" s="795"/>
      <c r="G48" s="795"/>
      <c r="H48" s="795"/>
    </row>
    <row r="49" spans="2:8">
      <c r="B49" s="795"/>
      <c r="C49" s="795"/>
      <c r="D49" s="795"/>
      <c r="E49" s="795"/>
      <c r="F49" s="795"/>
      <c r="G49" s="795"/>
      <c r="H49" s="795"/>
    </row>
    <row r="50" spans="2:8">
      <c r="B50" s="795"/>
      <c r="C50" s="795"/>
      <c r="D50" s="795"/>
      <c r="E50" s="795"/>
      <c r="F50" s="795"/>
      <c r="G50" s="795"/>
      <c r="H50" s="795"/>
    </row>
    <row r="51" spans="2:8">
      <c r="B51" s="795"/>
      <c r="C51" s="795"/>
      <c r="D51" s="795"/>
      <c r="E51" s="795"/>
      <c r="F51" s="795"/>
      <c r="G51" s="795"/>
      <c r="H51" s="795"/>
    </row>
    <row r="52" spans="2:8">
      <c r="B52" s="795"/>
      <c r="C52" s="795"/>
      <c r="D52" s="795"/>
      <c r="E52" s="795"/>
      <c r="F52" s="795"/>
      <c r="G52" s="795"/>
      <c r="H52" s="795"/>
    </row>
  </sheetData>
  <mergeCells count="12">
    <mergeCell ref="A40:E40"/>
    <mergeCell ref="A41:E41"/>
    <mergeCell ref="A1:I1"/>
    <mergeCell ref="A2:A3"/>
    <mergeCell ref="B2:B3"/>
    <mergeCell ref="C2:C3"/>
    <mergeCell ref="D2:D3"/>
    <mergeCell ref="E2:E3"/>
    <mergeCell ref="F2:F3"/>
    <mergeCell ref="G2:G3"/>
    <mergeCell ref="H2:H3"/>
    <mergeCell ref="I2:I3"/>
  </mergeCells>
  <printOptions horizontalCentered="1" verticalCentered="1"/>
  <pageMargins left="0.39370078740157499" right="0.39370078740157499" top="0.45" bottom="0.55000000000000004" header="0" footer="0"/>
  <pageSetup paperSize="9" scale="88"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902A8-5FE6-473E-A7E0-7085D2E9C00B}">
  <sheetPr>
    <tabColor theme="7" tint="0.39997558519241921"/>
    <pageSetUpPr fitToPage="1"/>
  </sheetPr>
  <dimension ref="A1:L52"/>
  <sheetViews>
    <sheetView rightToLeft="1" view="pageBreakPreview" zoomScaleNormal="100" zoomScaleSheetLayoutView="100" workbookViewId="0">
      <selection activeCell="M14" sqref="M14"/>
    </sheetView>
  </sheetViews>
  <sheetFormatPr defaultRowHeight="18"/>
  <cols>
    <col min="1" max="2" width="21.7109375" style="791" customWidth="1"/>
    <col min="3" max="5" width="18.7109375" style="791" customWidth="1"/>
    <col min="6" max="247" width="9.140625" style="791"/>
    <col min="248" max="248" width="16.140625" style="791" customWidth="1"/>
    <col min="249" max="249" width="11.42578125" style="791" bestFit="1" customWidth="1"/>
    <col min="250" max="250" width="9.5703125" style="791" bestFit="1" customWidth="1"/>
    <col min="251" max="251" width="7.7109375" style="791" bestFit="1" customWidth="1"/>
    <col min="252" max="252" width="10.28515625" style="791" customWidth="1"/>
    <col min="253" max="253" width="9.140625" style="791"/>
    <col min="254" max="254" width="10" style="791" bestFit="1" customWidth="1"/>
    <col min="255" max="255" width="11" style="791" bestFit="1" customWidth="1"/>
    <col min="256" max="256" width="12.7109375" style="791" customWidth="1"/>
    <col min="257" max="257" width="12.28515625" style="791" customWidth="1"/>
    <col min="258" max="258" width="14.42578125" style="791" bestFit="1" customWidth="1"/>
    <col min="259" max="259" width="13" style="791" bestFit="1" customWidth="1"/>
    <col min="260" max="260" width="10.5703125" style="791" bestFit="1" customWidth="1"/>
    <col min="261" max="503" width="9.140625" style="791"/>
    <col min="504" max="504" width="16.140625" style="791" customWidth="1"/>
    <col min="505" max="505" width="11.42578125" style="791" bestFit="1" customWidth="1"/>
    <col min="506" max="506" width="9.5703125" style="791" bestFit="1" customWidth="1"/>
    <col min="507" max="507" width="7.7109375" style="791" bestFit="1" customWidth="1"/>
    <col min="508" max="508" width="10.28515625" style="791" customWidth="1"/>
    <col min="509" max="509" width="9.140625" style="791"/>
    <col min="510" max="510" width="10" style="791" bestFit="1" customWidth="1"/>
    <col min="511" max="511" width="11" style="791" bestFit="1" customWidth="1"/>
    <col min="512" max="512" width="12.7109375" style="791" customWidth="1"/>
    <col min="513" max="513" width="12.28515625" style="791" customWidth="1"/>
    <col min="514" max="514" width="14.42578125" style="791" bestFit="1" customWidth="1"/>
    <col min="515" max="515" width="13" style="791" bestFit="1" customWidth="1"/>
    <col min="516" max="516" width="10.5703125" style="791" bestFit="1" customWidth="1"/>
    <col min="517" max="759" width="9.140625" style="791"/>
    <col min="760" max="760" width="16.140625" style="791" customWidth="1"/>
    <col min="761" max="761" width="11.42578125" style="791" bestFit="1" customWidth="1"/>
    <col min="762" max="762" width="9.5703125" style="791" bestFit="1" customWidth="1"/>
    <col min="763" max="763" width="7.7109375" style="791" bestFit="1" customWidth="1"/>
    <col min="764" max="764" width="10.28515625" style="791" customWidth="1"/>
    <col min="765" max="765" width="9.140625" style="791"/>
    <col min="766" max="766" width="10" style="791" bestFit="1" customWidth="1"/>
    <col min="767" max="767" width="11" style="791" bestFit="1" customWidth="1"/>
    <col min="768" max="768" width="12.7109375" style="791" customWidth="1"/>
    <col min="769" max="769" width="12.28515625" style="791" customWidth="1"/>
    <col min="770" max="770" width="14.42578125" style="791" bestFit="1" customWidth="1"/>
    <col min="771" max="771" width="13" style="791" bestFit="1" customWidth="1"/>
    <col min="772" max="772" width="10.5703125" style="791" bestFit="1" customWidth="1"/>
    <col min="773" max="1015" width="9.140625" style="791"/>
    <col min="1016" max="1016" width="16.140625" style="791" customWidth="1"/>
    <col min="1017" max="1017" width="11.42578125" style="791" bestFit="1" customWidth="1"/>
    <col min="1018" max="1018" width="9.5703125" style="791" bestFit="1" customWidth="1"/>
    <col min="1019" max="1019" width="7.7109375" style="791" bestFit="1" customWidth="1"/>
    <col min="1020" max="1020" width="10.28515625" style="791" customWidth="1"/>
    <col min="1021" max="1021" width="9.140625" style="791"/>
    <col min="1022" max="1022" width="10" style="791" bestFit="1" customWidth="1"/>
    <col min="1023" max="1023" width="11" style="791" bestFit="1" customWidth="1"/>
    <col min="1024" max="1024" width="12.7109375" style="791" customWidth="1"/>
    <col min="1025" max="1025" width="12.28515625" style="791" customWidth="1"/>
    <col min="1026" max="1026" width="14.42578125" style="791" bestFit="1" customWidth="1"/>
    <col min="1027" max="1027" width="13" style="791" bestFit="1" customWidth="1"/>
    <col min="1028" max="1028" width="10.5703125" style="791" bestFit="1" customWidth="1"/>
    <col min="1029" max="1271" width="9.140625" style="791"/>
    <col min="1272" max="1272" width="16.140625" style="791" customWidth="1"/>
    <col min="1273" max="1273" width="11.42578125" style="791" bestFit="1" customWidth="1"/>
    <col min="1274" max="1274" width="9.5703125" style="791" bestFit="1" customWidth="1"/>
    <col min="1275" max="1275" width="7.7109375" style="791" bestFit="1" customWidth="1"/>
    <col min="1276" max="1276" width="10.28515625" style="791" customWidth="1"/>
    <col min="1277" max="1277" width="9.140625" style="791"/>
    <col min="1278" max="1278" width="10" style="791" bestFit="1" customWidth="1"/>
    <col min="1279" max="1279" width="11" style="791" bestFit="1" customWidth="1"/>
    <col min="1280" max="1280" width="12.7109375" style="791" customWidth="1"/>
    <col min="1281" max="1281" width="12.28515625" style="791" customWidth="1"/>
    <col min="1282" max="1282" width="14.42578125" style="791" bestFit="1" customWidth="1"/>
    <col min="1283" max="1283" width="13" style="791" bestFit="1" customWidth="1"/>
    <col min="1284" max="1284" width="10.5703125" style="791" bestFit="1" customWidth="1"/>
    <col min="1285" max="1527" width="9.140625" style="791"/>
    <col min="1528" max="1528" width="16.140625" style="791" customWidth="1"/>
    <col min="1529" max="1529" width="11.42578125" style="791" bestFit="1" customWidth="1"/>
    <col min="1530" max="1530" width="9.5703125" style="791" bestFit="1" customWidth="1"/>
    <col min="1531" max="1531" width="7.7109375" style="791" bestFit="1" customWidth="1"/>
    <col min="1532" max="1532" width="10.28515625" style="791" customWidth="1"/>
    <col min="1533" max="1533" width="9.140625" style="791"/>
    <col min="1534" max="1534" width="10" style="791" bestFit="1" customWidth="1"/>
    <col min="1535" max="1535" width="11" style="791" bestFit="1" customWidth="1"/>
    <col min="1536" max="1536" width="12.7109375" style="791" customWidth="1"/>
    <col min="1537" max="1537" width="12.28515625" style="791" customWidth="1"/>
    <col min="1538" max="1538" width="14.42578125" style="791" bestFit="1" customWidth="1"/>
    <col min="1539" max="1539" width="13" style="791" bestFit="1" customWidth="1"/>
    <col min="1540" max="1540" width="10.5703125" style="791" bestFit="1" customWidth="1"/>
    <col min="1541" max="1783" width="9.140625" style="791"/>
    <col min="1784" max="1784" width="16.140625" style="791" customWidth="1"/>
    <col min="1785" max="1785" width="11.42578125" style="791" bestFit="1" customWidth="1"/>
    <col min="1786" max="1786" width="9.5703125" style="791" bestFit="1" customWidth="1"/>
    <col min="1787" max="1787" width="7.7109375" style="791" bestFit="1" customWidth="1"/>
    <col min="1788" max="1788" width="10.28515625" style="791" customWidth="1"/>
    <col min="1789" max="1789" width="9.140625" style="791"/>
    <col min="1790" max="1790" width="10" style="791" bestFit="1" customWidth="1"/>
    <col min="1791" max="1791" width="11" style="791" bestFit="1" customWidth="1"/>
    <col min="1792" max="1792" width="12.7109375" style="791" customWidth="1"/>
    <col min="1793" max="1793" width="12.28515625" style="791" customWidth="1"/>
    <col min="1794" max="1794" width="14.42578125" style="791" bestFit="1" customWidth="1"/>
    <col min="1795" max="1795" width="13" style="791" bestFit="1" customWidth="1"/>
    <col min="1796" max="1796" width="10.5703125" style="791" bestFit="1" customWidth="1"/>
    <col min="1797" max="2039" width="9.140625" style="791"/>
    <col min="2040" max="2040" width="16.140625" style="791" customWidth="1"/>
    <col min="2041" max="2041" width="11.42578125" style="791" bestFit="1" customWidth="1"/>
    <col min="2042" max="2042" width="9.5703125" style="791" bestFit="1" customWidth="1"/>
    <col min="2043" max="2043" width="7.7109375" style="791" bestFit="1" customWidth="1"/>
    <col min="2044" max="2044" width="10.28515625" style="791" customWidth="1"/>
    <col min="2045" max="2045" width="9.140625" style="791"/>
    <col min="2046" max="2046" width="10" style="791" bestFit="1" customWidth="1"/>
    <col min="2047" max="2047" width="11" style="791" bestFit="1" customWidth="1"/>
    <col min="2048" max="2048" width="12.7109375" style="791" customWidth="1"/>
    <col min="2049" max="2049" width="12.28515625" style="791" customWidth="1"/>
    <col min="2050" max="2050" width="14.42578125" style="791" bestFit="1" customWidth="1"/>
    <col min="2051" max="2051" width="13" style="791" bestFit="1" customWidth="1"/>
    <col min="2052" max="2052" width="10.5703125" style="791" bestFit="1" customWidth="1"/>
    <col min="2053" max="2295" width="9.140625" style="791"/>
    <col min="2296" max="2296" width="16.140625" style="791" customWidth="1"/>
    <col min="2297" max="2297" width="11.42578125" style="791" bestFit="1" customWidth="1"/>
    <col min="2298" max="2298" width="9.5703125" style="791" bestFit="1" customWidth="1"/>
    <col min="2299" max="2299" width="7.7109375" style="791" bestFit="1" customWidth="1"/>
    <col min="2300" max="2300" width="10.28515625" style="791" customWidth="1"/>
    <col min="2301" max="2301" width="9.140625" style="791"/>
    <col min="2302" max="2302" width="10" style="791" bestFit="1" customWidth="1"/>
    <col min="2303" max="2303" width="11" style="791" bestFit="1" customWidth="1"/>
    <col min="2304" max="2304" width="12.7109375" style="791" customWidth="1"/>
    <col min="2305" max="2305" width="12.28515625" style="791" customWidth="1"/>
    <col min="2306" max="2306" width="14.42578125" style="791" bestFit="1" customWidth="1"/>
    <col min="2307" max="2307" width="13" style="791" bestFit="1" customWidth="1"/>
    <col min="2308" max="2308" width="10.5703125" style="791" bestFit="1" customWidth="1"/>
    <col min="2309" max="2551" width="9.140625" style="791"/>
    <col min="2552" max="2552" width="16.140625" style="791" customWidth="1"/>
    <col min="2553" max="2553" width="11.42578125" style="791" bestFit="1" customWidth="1"/>
    <col min="2554" max="2554" width="9.5703125" style="791" bestFit="1" customWidth="1"/>
    <col min="2555" max="2555" width="7.7109375" style="791" bestFit="1" customWidth="1"/>
    <col min="2556" max="2556" width="10.28515625" style="791" customWidth="1"/>
    <col min="2557" max="2557" width="9.140625" style="791"/>
    <col min="2558" max="2558" width="10" style="791" bestFit="1" customWidth="1"/>
    <col min="2559" max="2559" width="11" style="791" bestFit="1" customWidth="1"/>
    <col min="2560" max="2560" width="12.7109375" style="791" customWidth="1"/>
    <col min="2561" max="2561" width="12.28515625" style="791" customWidth="1"/>
    <col min="2562" max="2562" width="14.42578125" style="791" bestFit="1" customWidth="1"/>
    <col min="2563" max="2563" width="13" style="791" bestFit="1" customWidth="1"/>
    <col min="2564" max="2564" width="10.5703125" style="791" bestFit="1" customWidth="1"/>
    <col min="2565" max="2807" width="9.140625" style="791"/>
    <col min="2808" max="2808" width="16.140625" style="791" customWidth="1"/>
    <col min="2809" max="2809" width="11.42578125" style="791" bestFit="1" customWidth="1"/>
    <col min="2810" max="2810" width="9.5703125" style="791" bestFit="1" customWidth="1"/>
    <col min="2811" max="2811" width="7.7109375" style="791" bestFit="1" customWidth="1"/>
    <col min="2812" max="2812" width="10.28515625" style="791" customWidth="1"/>
    <col min="2813" max="2813" width="9.140625" style="791"/>
    <col min="2814" max="2814" width="10" style="791" bestFit="1" customWidth="1"/>
    <col min="2815" max="2815" width="11" style="791" bestFit="1" customWidth="1"/>
    <col min="2816" max="2816" width="12.7109375" style="791" customWidth="1"/>
    <col min="2817" max="2817" width="12.28515625" style="791" customWidth="1"/>
    <col min="2818" max="2818" width="14.42578125" style="791" bestFit="1" customWidth="1"/>
    <col min="2819" max="2819" width="13" style="791" bestFit="1" customWidth="1"/>
    <col min="2820" max="2820" width="10.5703125" style="791" bestFit="1" customWidth="1"/>
    <col min="2821" max="3063" width="9.140625" style="791"/>
    <col min="3064" max="3064" width="16.140625" style="791" customWidth="1"/>
    <col min="3065" max="3065" width="11.42578125" style="791" bestFit="1" customWidth="1"/>
    <col min="3066" max="3066" width="9.5703125" style="791" bestFit="1" customWidth="1"/>
    <col min="3067" max="3067" width="7.7109375" style="791" bestFit="1" customWidth="1"/>
    <col min="3068" max="3068" width="10.28515625" style="791" customWidth="1"/>
    <col min="3069" max="3069" width="9.140625" style="791"/>
    <col min="3070" max="3070" width="10" style="791" bestFit="1" customWidth="1"/>
    <col min="3071" max="3071" width="11" style="791" bestFit="1" customWidth="1"/>
    <col min="3072" max="3072" width="12.7109375" style="791" customWidth="1"/>
    <col min="3073" max="3073" width="12.28515625" style="791" customWidth="1"/>
    <col min="3074" max="3074" width="14.42578125" style="791" bestFit="1" customWidth="1"/>
    <col min="3075" max="3075" width="13" style="791" bestFit="1" customWidth="1"/>
    <col min="3076" max="3076" width="10.5703125" style="791" bestFit="1" customWidth="1"/>
    <col min="3077" max="3319" width="9.140625" style="791"/>
    <col min="3320" max="3320" width="16.140625" style="791" customWidth="1"/>
    <col min="3321" max="3321" width="11.42578125" style="791" bestFit="1" customWidth="1"/>
    <col min="3322" max="3322" width="9.5703125" style="791" bestFit="1" customWidth="1"/>
    <col min="3323" max="3323" width="7.7109375" style="791" bestFit="1" customWidth="1"/>
    <col min="3324" max="3324" width="10.28515625" style="791" customWidth="1"/>
    <col min="3325" max="3325" width="9.140625" style="791"/>
    <col min="3326" max="3326" width="10" style="791" bestFit="1" customWidth="1"/>
    <col min="3327" max="3327" width="11" style="791" bestFit="1" customWidth="1"/>
    <col min="3328" max="3328" width="12.7109375" style="791" customWidth="1"/>
    <col min="3329" max="3329" width="12.28515625" style="791" customWidth="1"/>
    <col min="3330" max="3330" width="14.42578125" style="791" bestFit="1" customWidth="1"/>
    <col min="3331" max="3331" width="13" style="791" bestFit="1" customWidth="1"/>
    <col min="3332" max="3332" width="10.5703125" style="791" bestFit="1" customWidth="1"/>
    <col min="3333" max="3575" width="9.140625" style="791"/>
    <col min="3576" max="3576" width="16.140625" style="791" customWidth="1"/>
    <col min="3577" max="3577" width="11.42578125" style="791" bestFit="1" customWidth="1"/>
    <col min="3578" max="3578" width="9.5703125" style="791" bestFit="1" customWidth="1"/>
    <col min="3579" max="3579" width="7.7109375" style="791" bestFit="1" customWidth="1"/>
    <col min="3580" max="3580" width="10.28515625" style="791" customWidth="1"/>
    <col min="3581" max="3581" width="9.140625" style="791"/>
    <col min="3582" max="3582" width="10" style="791" bestFit="1" customWidth="1"/>
    <col min="3583" max="3583" width="11" style="791" bestFit="1" customWidth="1"/>
    <col min="3584" max="3584" width="12.7109375" style="791" customWidth="1"/>
    <col min="3585" max="3585" width="12.28515625" style="791" customWidth="1"/>
    <col min="3586" max="3586" width="14.42578125" style="791" bestFit="1" customWidth="1"/>
    <col min="3587" max="3587" width="13" style="791" bestFit="1" customWidth="1"/>
    <col min="3588" max="3588" width="10.5703125" style="791" bestFit="1" customWidth="1"/>
    <col min="3589" max="3831" width="9.140625" style="791"/>
    <col min="3832" max="3832" width="16.140625" style="791" customWidth="1"/>
    <col min="3833" max="3833" width="11.42578125" style="791" bestFit="1" customWidth="1"/>
    <col min="3834" max="3834" width="9.5703125" style="791" bestFit="1" customWidth="1"/>
    <col min="3835" max="3835" width="7.7109375" style="791" bestFit="1" customWidth="1"/>
    <col min="3836" max="3836" width="10.28515625" style="791" customWidth="1"/>
    <col min="3837" max="3837" width="9.140625" style="791"/>
    <col min="3838" max="3838" width="10" style="791" bestFit="1" customWidth="1"/>
    <col min="3839" max="3839" width="11" style="791" bestFit="1" customWidth="1"/>
    <col min="3840" max="3840" width="12.7109375" style="791" customWidth="1"/>
    <col min="3841" max="3841" width="12.28515625" style="791" customWidth="1"/>
    <col min="3842" max="3842" width="14.42578125" style="791" bestFit="1" customWidth="1"/>
    <col min="3843" max="3843" width="13" style="791" bestFit="1" customWidth="1"/>
    <col min="3844" max="3844" width="10.5703125" style="791" bestFit="1" customWidth="1"/>
    <col min="3845" max="4087" width="9.140625" style="791"/>
    <col min="4088" max="4088" width="16.140625" style="791" customWidth="1"/>
    <col min="4089" max="4089" width="11.42578125" style="791" bestFit="1" customWidth="1"/>
    <col min="4090" max="4090" width="9.5703125" style="791" bestFit="1" customWidth="1"/>
    <col min="4091" max="4091" width="7.7109375" style="791" bestFit="1" customWidth="1"/>
    <col min="4092" max="4092" width="10.28515625" style="791" customWidth="1"/>
    <col min="4093" max="4093" width="9.140625" style="791"/>
    <col min="4094" max="4094" width="10" style="791" bestFit="1" customWidth="1"/>
    <col min="4095" max="4095" width="11" style="791" bestFit="1" customWidth="1"/>
    <col min="4096" max="4096" width="12.7109375" style="791" customWidth="1"/>
    <col min="4097" max="4097" width="12.28515625" style="791" customWidth="1"/>
    <col min="4098" max="4098" width="14.42578125" style="791" bestFit="1" customWidth="1"/>
    <col min="4099" max="4099" width="13" style="791" bestFit="1" customWidth="1"/>
    <col min="4100" max="4100" width="10.5703125" style="791" bestFit="1" customWidth="1"/>
    <col min="4101" max="4343" width="9.140625" style="791"/>
    <col min="4344" max="4344" width="16.140625" style="791" customWidth="1"/>
    <col min="4345" max="4345" width="11.42578125" style="791" bestFit="1" customWidth="1"/>
    <col min="4346" max="4346" width="9.5703125" style="791" bestFit="1" customWidth="1"/>
    <col min="4347" max="4347" width="7.7109375" style="791" bestFit="1" customWidth="1"/>
    <col min="4348" max="4348" width="10.28515625" style="791" customWidth="1"/>
    <col min="4349" max="4349" width="9.140625" style="791"/>
    <col min="4350" max="4350" width="10" style="791" bestFit="1" customWidth="1"/>
    <col min="4351" max="4351" width="11" style="791" bestFit="1" customWidth="1"/>
    <col min="4352" max="4352" width="12.7109375" style="791" customWidth="1"/>
    <col min="4353" max="4353" width="12.28515625" style="791" customWidth="1"/>
    <col min="4354" max="4354" width="14.42578125" style="791" bestFit="1" customWidth="1"/>
    <col min="4355" max="4355" width="13" style="791" bestFit="1" customWidth="1"/>
    <col min="4356" max="4356" width="10.5703125" style="791" bestFit="1" customWidth="1"/>
    <col min="4357" max="4599" width="9.140625" style="791"/>
    <col min="4600" max="4600" width="16.140625" style="791" customWidth="1"/>
    <col min="4601" max="4601" width="11.42578125" style="791" bestFit="1" customWidth="1"/>
    <col min="4602" max="4602" width="9.5703125" style="791" bestFit="1" customWidth="1"/>
    <col min="4603" max="4603" width="7.7109375" style="791" bestFit="1" customWidth="1"/>
    <col min="4604" max="4604" width="10.28515625" style="791" customWidth="1"/>
    <col min="4605" max="4605" width="9.140625" style="791"/>
    <col min="4606" max="4606" width="10" style="791" bestFit="1" customWidth="1"/>
    <col min="4607" max="4607" width="11" style="791" bestFit="1" customWidth="1"/>
    <col min="4608" max="4608" width="12.7109375" style="791" customWidth="1"/>
    <col min="4609" max="4609" width="12.28515625" style="791" customWidth="1"/>
    <col min="4610" max="4610" width="14.42578125" style="791" bestFit="1" customWidth="1"/>
    <col min="4611" max="4611" width="13" style="791" bestFit="1" customWidth="1"/>
    <col min="4612" max="4612" width="10.5703125" style="791" bestFit="1" customWidth="1"/>
    <col min="4613" max="4855" width="9.140625" style="791"/>
    <col min="4856" max="4856" width="16.140625" style="791" customWidth="1"/>
    <col min="4857" max="4857" width="11.42578125" style="791" bestFit="1" customWidth="1"/>
    <col min="4858" max="4858" width="9.5703125" style="791" bestFit="1" customWidth="1"/>
    <col min="4859" max="4859" width="7.7109375" style="791" bestFit="1" customWidth="1"/>
    <col min="4860" max="4860" width="10.28515625" style="791" customWidth="1"/>
    <col min="4861" max="4861" width="9.140625" style="791"/>
    <col min="4862" max="4862" width="10" style="791" bestFit="1" customWidth="1"/>
    <col min="4863" max="4863" width="11" style="791" bestFit="1" customWidth="1"/>
    <col min="4864" max="4864" width="12.7109375" style="791" customWidth="1"/>
    <col min="4865" max="4865" width="12.28515625" style="791" customWidth="1"/>
    <col min="4866" max="4866" width="14.42578125" style="791" bestFit="1" customWidth="1"/>
    <col min="4867" max="4867" width="13" style="791" bestFit="1" customWidth="1"/>
    <col min="4868" max="4868" width="10.5703125" style="791" bestFit="1" customWidth="1"/>
    <col min="4869" max="5111" width="9.140625" style="791"/>
    <col min="5112" max="5112" width="16.140625" style="791" customWidth="1"/>
    <col min="5113" max="5113" width="11.42578125" style="791" bestFit="1" customWidth="1"/>
    <col min="5114" max="5114" width="9.5703125" style="791" bestFit="1" customWidth="1"/>
    <col min="5115" max="5115" width="7.7109375" style="791" bestFit="1" customWidth="1"/>
    <col min="5116" max="5116" width="10.28515625" style="791" customWidth="1"/>
    <col min="5117" max="5117" width="9.140625" style="791"/>
    <col min="5118" max="5118" width="10" style="791" bestFit="1" customWidth="1"/>
    <col min="5119" max="5119" width="11" style="791" bestFit="1" customWidth="1"/>
    <col min="5120" max="5120" width="12.7109375" style="791" customWidth="1"/>
    <col min="5121" max="5121" width="12.28515625" style="791" customWidth="1"/>
    <col min="5122" max="5122" width="14.42578125" style="791" bestFit="1" customWidth="1"/>
    <col min="5123" max="5123" width="13" style="791" bestFit="1" customWidth="1"/>
    <col min="5124" max="5124" width="10.5703125" style="791" bestFit="1" customWidth="1"/>
    <col min="5125" max="5367" width="9.140625" style="791"/>
    <col min="5368" max="5368" width="16.140625" style="791" customWidth="1"/>
    <col min="5369" max="5369" width="11.42578125" style="791" bestFit="1" customWidth="1"/>
    <col min="5370" max="5370" width="9.5703125" style="791" bestFit="1" customWidth="1"/>
    <col min="5371" max="5371" width="7.7109375" style="791" bestFit="1" customWidth="1"/>
    <col min="5372" max="5372" width="10.28515625" style="791" customWidth="1"/>
    <col min="5373" max="5373" width="9.140625" style="791"/>
    <col min="5374" max="5374" width="10" style="791" bestFit="1" customWidth="1"/>
    <col min="5375" max="5375" width="11" style="791" bestFit="1" customWidth="1"/>
    <col min="5376" max="5376" width="12.7109375" style="791" customWidth="1"/>
    <col min="5377" max="5377" width="12.28515625" style="791" customWidth="1"/>
    <col min="5378" max="5378" width="14.42578125" style="791" bestFit="1" customWidth="1"/>
    <col min="5379" max="5379" width="13" style="791" bestFit="1" customWidth="1"/>
    <col min="5380" max="5380" width="10.5703125" style="791" bestFit="1" customWidth="1"/>
    <col min="5381" max="5623" width="9.140625" style="791"/>
    <col min="5624" max="5624" width="16.140625" style="791" customWidth="1"/>
    <col min="5625" max="5625" width="11.42578125" style="791" bestFit="1" customWidth="1"/>
    <col min="5626" max="5626" width="9.5703125" style="791" bestFit="1" customWidth="1"/>
    <col min="5627" max="5627" width="7.7109375" style="791" bestFit="1" customWidth="1"/>
    <col min="5628" max="5628" width="10.28515625" style="791" customWidth="1"/>
    <col min="5629" max="5629" width="9.140625" style="791"/>
    <col min="5630" max="5630" width="10" style="791" bestFit="1" customWidth="1"/>
    <col min="5631" max="5631" width="11" style="791" bestFit="1" customWidth="1"/>
    <col min="5632" max="5632" width="12.7109375" style="791" customWidth="1"/>
    <col min="5633" max="5633" width="12.28515625" style="791" customWidth="1"/>
    <col min="5634" max="5634" width="14.42578125" style="791" bestFit="1" customWidth="1"/>
    <col min="5635" max="5635" width="13" style="791" bestFit="1" customWidth="1"/>
    <col min="5636" max="5636" width="10.5703125" style="791" bestFit="1" customWidth="1"/>
    <col min="5637" max="5879" width="9.140625" style="791"/>
    <col min="5880" max="5880" width="16.140625" style="791" customWidth="1"/>
    <col min="5881" max="5881" width="11.42578125" style="791" bestFit="1" customWidth="1"/>
    <col min="5882" max="5882" width="9.5703125" style="791" bestFit="1" customWidth="1"/>
    <col min="5883" max="5883" width="7.7109375" style="791" bestFit="1" customWidth="1"/>
    <col min="5884" max="5884" width="10.28515625" style="791" customWidth="1"/>
    <col min="5885" max="5885" width="9.140625" style="791"/>
    <col min="5886" max="5886" width="10" style="791" bestFit="1" customWidth="1"/>
    <col min="5887" max="5887" width="11" style="791" bestFit="1" customWidth="1"/>
    <col min="5888" max="5888" width="12.7109375" style="791" customWidth="1"/>
    <col min="5889" max="5889" width="12.28515625" style="791" customWidth="1"/>
    <col min="5890" max="5890" width="14.42578125" style="791" bestFit="1" customWidth="1"/>
    <col min="5891" max="5891" width="13" style="791" bestFit="1" customWidth="1"/>
    <col min="5892" max="5892" width="10.5703125" style="791" bestFit="1" customWidth="1"/>
    <col min="5893" max="6135" width="9.140625" style="791"/>
    <col min="6136" max="6136" width="16.140625" style="791" customWidth="1"/>
    <col min="6137" max="6137" width="11.42578125" style="791" bestFit="1" customWidth="1"/>
    <col min="6138" max="6138" width="9.5703125" style="791" bestFit="1" customWidth="1"/>
    <col min="6139" max="6139" width="7.7109375" style="791" bestFit="1" customWidth="1"/>
    <col min="6140" max="6140" width="10.28515625" style="791" customWidth="1"/>
    <col min="6141" max="6141" width="9.140625" style="791"/>
    <col min="6142" max="6142" width="10" style="791" bestFit="1" customWidth="1"/>
    <col min="6143" max="6143" width="11" style="791" bestFit="1" customWidth="1"/>
    <col min="6144" max="6144" width="12.7109375" style="791" customWidth="1"/>
    <col min="6145" max="6145" width="12.28515625" style="791" customWidth="1"/>
    <col min="6146" max="6146" width="14.42578125" style="791" bestFit="1" customWidth="1"/>
    <col min="6147" max="6147" width="13" style="791" bestFit="1" customWidth="1"/>
    <col min="6148" max="6148" width="10.5703125" style="791" bestFit="1" customWidth="1"/>
    <col min="6149" max="6391" width="9.140625" style="791"/>
    <col min="6392" max="6392" width="16.140625" style="791" customWidth="1"/>
    <col min="6393" max="6393" width="11.42578125" style="791" bestFit="1" customWidth="1"/>
    <col min="6394" max="6394" width="9.5703125" style="791" bestFit="1" customWidth="1"/>
    <col min="6395" max="6395" width="7.7109375" style="791" bestFit="1" customWidth="1"/>
    <col min="6396" max="6396" width="10.28515625" style="791" customWidth="1"/>
    <col min="6397" max="6397" width="9.140625" style="791"/>
    <col min="6398" max="6398" width="10" style="791" bestFit="1" customWidth="1"/>
    <col min="6399" max="6399" width="11" style="791" bestFit="1" customWidth="1"/>
    <col min="6400" max="6400" width="12.7109375" style="791" customWidth="1"/>
    <col min="6401" max="6401" width="12.28515625" style="791" customWidth="1"/>
    <col min="6402" max="6402" width="14.42578125" style="791" bestFit="1" customWidth="1"/>
    <col min="6403" max="6403" width="13" style="791" bestFit="1" customWidth="1"/>
    <col min="6404" max="6404" width="10.5703125" style="791" bestFit="1" customWidth="1"/>
    <col min="6405" max="6647" width="9.140625" style="791"/>
    <col min="6648" max="6648" width="16.140625" style="791" customWidth="1"/>
    <col min="6649" max="6649" width="11.42578125" style="791" bestFit="1" customWidth="1"/>
    <col min="6650" max="6650" width="9.5703125" style="791" bestFit="1" customWidth="1"/>
    <col min="6651" max="6651" width="7.7109375" style="791" bestFit="1" customWidth="1"/>
    <col min="6652" max="6652" width="10.28515625" style="791" customWidth="1"/>
    <col min="6653" max="6653" width="9.140625" style="791"/>
    <col min="6654" max="6654" width="10" style="791" bestFit="1" customWidth="1"/>
    <col min="6655" max="6655" width="11" style="791" bestFit="1" customWidth="1"/>
    <col min="6656" max="6656" width="12.7109375" style="791" customWidth="1"/>
    <col min="6657" max="6657" width="12.28515625" style="791" customWidth="1"/>
    <col min="6658" max="6658" width="14.42578125" style="791" bestFit="1" customWidth="1"/>
    <col min="6659" max="6659" width="13" style="791" bestFit="1" customWidth="1"/>
    <col min="6660" max="6660" width="10.5703125" style="791" bestFit="1" customWidth="1"/>
    <col min="6661" max="6903" width="9.140625" style="791"/>
    <col min="6904" max="6904" width="16.140625" style="791" customWidth="1"/>
    <col min="6905" max="6905" width="11.42578125" style="791" bestFit="1" customWidth="1"/>
    <col min="6906" max="6906" width="9.5703125" style="791" bestFit="1" customWidth="1"/>
    <col min="6907" max="6907" width="7.7109375" style="791" bestFit="1" customWidth="1"/>
    <col min="6908" max="6908" width="10.28515625" style="791" customWidth="1"/>
    <col min="6909" max="6909" width="9.140625" style="791"/>
    <col min="6910" max="6910" width="10" style="791" bestFit="1" customWidth="1"/>
    <col min="6911" max="6911" width="11" style="791" bestFit="1" customWidth="1"/>
    <col min="6912" max="6912" width="12.7109375" style="791" customWidth="1"/>
    <col min="6913" max="6913" width="12.28515625" style="791" customWidth="1"/>
    <col min="6914" max="6914" width="14.42578125" style="791" bestFit="1" customWidth="1"/>
    <col min="6915" max="6915" width="13" style="791" bestFit="1" customWidth="1"/>
    <col min="6916" max="6916" width="10.5703125" style="791" bestFit="1" customWidth="1"/>
    <col min="6917" max="7159" width="9.140625" style="791"/>
    <col min="7160" max="7160" width="16.140625" style="791" customWidth="1"/>
    <col min="7161" max="7161" width="11.42578125" style="791" bestFit="1" customWidth="1"/>
    <col min="7162" max="7162" width="9.5703125" style="791" bestFit="1" customWidth="1"/>
    <col min="7163" max="7163" width="7.7109375" style="791" bestFit="1" customWidth="1"/>
    <col min="7164" max="7164" width="10.28515625" style="791" customWidth="1"/>
    <col min="7165" max="7165" width="9.140625" style="791"/>
    <col min="7166" max="7166" width="10" style="791" bestFit="1" customWidth="1"/>
    <col min="7167" max="7167" width="11" style="791" bestFit="1" customWidth="1"/>
    <col min="7168" max="7168" width="12.7109375" style="791" customWidth="1"/>
    <col min="7169" max="7169" width="12.28515625" style="791" customWidth="1"/>
    <col min="7170" max="7170" width="14.42578125" style="791" bestFit="1" customWidth="1"/>
    <col min="7171" max="7171" width="13" style="791" bestFit="1" customWidth="1"/>
    <col min="7172" max="7172" width="10.5703125" style="791" bestFit="1" customWidth="1"/>
    <col min="7173" max="7415" width="9.140625" style="791"/>
    <col min="7416" max="7416" width="16.140625" style="791" customWidth="1"/>
    <col min="7417" max="7417" width="11.42578125" style="791" bestFit="1" customWidth="1"/>
    <col min="7418" max="7418" width="9.5703125" style="791" bestFit="1" customWidth="1"/>
    <col min="7419" max="7419" width="7.7109375" style="791" bestFit="1" customWidth="1"/>
    <col min="7420" max="7420" width="10.28515625" style="791" customWidth="1"/>
    <col min="7421" max="7421" width="9.140625" style="791"/>
    <col min="7422" max="7422" width="10" style="791" bestFit="1" customWidth="1"/>
    <col min="7423" max="7423" width="11" style="791" bestFit="1" customWidth="1"/>
    <col min="7424" max="7424" width="12.7109375" style="791" customWidth="1"/>
    <col min="7425" max="7425" width="12.28515625" style="791" customWidth="1"/>
    <col min="7426" max="7426" width="14.42578125" style="791" bestFit="1" customWidth="1"/>
    <col min="7427" max="7427" width="13" style="791" bestFit="1" customWidth="1"/>
    <col min="7428" max="7428" width="10.5703125" style="791" bestFit="1" customWidth="1"/>
    <col min="7429" max="7671" width="9.140625" style="791"/>
    <col min="7672" max="7672" width="16.140625" style="791" customWidth="1"/>
    <col min="7673" max="7673" width="11.42578125" style="791" bestFit="1" customWidth="1"/>
    <col min="7674" max="7674" width="9.5703125" style="791" bestFit="1" customWidth="1"/>
    <col min="7675" max="7675" width="7.7109375" style="791" bestFit="1" customWidth="1"/>
    <col min="7676" max="7676" width="10.28515625" style="791" customWidth="1"/>
    <col min="7677" max="7677" width="9.140625" style="791"/>
    <col min="7678" max="7678" width="10" style="791" bestFit="1" customWidth="1"/>
    <col min="7679" max="7679" width="11" style="791" bestFit="1" customWidth="1"/>
    <col min="7680" max="7680" width="12.7109375" style="791" customWidth="1"/>
    <col min="7681" max="7681" width="12.28515625" style="791" customWidth="1"/>
    <col min="7682" max="7682" width="14.42578125" style="791" bestFit="1" customWidth="1"/>
    <col min="7683" max="7683" width="13" style="791" bestFit="1" customWidth="1"/>
    <col min="7684" max="7684" width="10.5703125" style="791" bestFit="1" customWidth="1"/>
    <col min="7685" max="7927" width="9.140625" style="791"/>
    <col min="7928" max="7928" width="16.140625" style="791" customWidth="1"/>
    <col min="7929" max="7929" width="11.42578125" style="791" bestFit="1" customWidth="1"/>
    <col min="7930" max="7930" width="9.5703125" style="791" bestFit="1" customWidth="1"/>
    <col min="7931" max="7931" width="7.7109375" style="791" bestFit="1" customWidth="1"/>
    <col min="7932" max="7932" width="10.28515625" style="791" customWidth="1"/>
    <col min="7933" max="7933" width="9.140625" style="791"/>
    <col min="7934" max="7934" width="10" style="791" bestFit="1" customWidth="1"/>
    <col min="7935" max="7935" width="11" style="791" bestFit="1" customWidth="1"/>
    <col min="7936" max="7936" width="12.7109375" style="791" customWidth="1"/>
    <col min="7937" max="7937" width="12.28515625" style="791" customWidth="1"/>
    <col min="7938" max="7938" width="14.42578125" style="791" bestFit="1" customWidth="1"/>
    <col min="7939" max="7939" width="13" style="791" bestFit="1" customWidth="1"/>
    <col min="7940" max="7940" width="10.5703125" style="791" bestFit="1" customWidth="1"/>
    <col min="7941" max="8183" width="9.140625" style="791"/>
    <col min="8184" max="8184" width="16.140625" style="791" customWidth="1"/>
    <col min="8185" max="8185" width="11.42578125" style="791" bestFit="1" customWidth="1"/>
    <col min="8186" max="8186" width="9.5703125" style="791" bestFit="1" customWidth="1"/>
    <col min="8187" max="8187" width="7.7109375" style="791" bestFit="1" customWidth="1"/>
    <col min="8188" max="8188" width="10.28515625" style="791" customWidth="1"/>
    <col min="8189" max="8189" width="9.140625" style="791"/>
    <col min="8190" max="8190" width="10" style="791" bestFit="1" customWidth="1"/>
    <col min="8191" max="8191" width="11" style="791" bestFit="1" customWidth="1"/>
    <col min="8192" max="8192" width="12.7109375" style="791" customWidth="1"/>
    <col min="8193" max="8193" width="12.28515625" style="791" customWidth="1"/>
    <col min="8194" max="8194" width="14.42578125" style="791" bestFit="1" customWidth="1"/>
    <col min="8195" max="8195" width="13" style="791" bestFit="1" customWidth="1"/>
    <col min="8196" max="8196" width="10.5703125" style="791" bestFit="1" customWidth="1"/>
    <col min="8197" max="8439" width="9.140625" style="791"/>
    <col min="8440" max="8440" width="16.140625" style="791" customWidth="1"/>
    <col min="8441" max="8441" width="11.42578125" style="791" bestFit="1" customWidth="1"/>
    <col min="8442" max="8442" width="9.5703125" style="791" bestFit="1" customWidth="1"/>
    <col min="8443" max="8443" width="7.7109375" style="791" bestFit="1" customWidth="1"/>
    <col min="8444" max="8444" width="10.28515625" style="791" customWidth="1"/>
    <col min="8445" max="8445" width="9.140625" style="791"/>
    <col min="8446" max="8446" width="10" style="791" bestFit="1" customWidth="1"/>
    <col min="8447" max="8447" width="11" style="791" bestFit="1" customWidth="1"/>
    <col min="8448" max="8448" width="12.7109375" style="791" customWidth="1"/>
    <col min="8449" max="8449" width="12.28515625" style="791" customWidth="1"/>
    <col min="8450" max="8450" width="14.42578125" style="791" bestFit="1" customWidth="1"/>
    <col min="8451" max="8451" width="13" style="791" bestFit="1" customWidth="1"/>
    <col min="8452" max="8452" width="10.5703125" style="791" bestFit="1" customWidth="1"/>
    <col min="8453" max="8695" width="9.140625" style="791"/>
    <col min="8696" max="8696" width="16.140625" style="791" customWidth="1"/>
    <col min="8697" max="8697" width="11.42578125" style="791" bestFit="1" customWidth="1"/>
    <col min="8698" max="8698" width="9.5703125" style="791" bestFit="1" customWidth="1"/>
    <col min="8699" max="8699" width="7.7109375" style="791" bestFit="1" customWidth="1"/>
    <col min="8700" max="8700" width="10.28515625" style="791" customWidth="1"/>
    <col min="8701" max="8701" width="9.140625" style="791"/>
    <col min="8702" max="8702" width="10" style="791" bestFit="1" customWidth="1"/>
    <col min="8703" max="8703" width="11" style="791" bestFit="1" customWidth="1"/>
    <col min="8704" max="8704" width="12.7109375" style="791" customWidth="1"/>
    <col min="8705" max="8705" width="12.28515625" style="791" customWidth="1"/>
    <col min="8706" max="8706" width="14.42578125" style="791" bestFit="1" customWidth="1"/>
    <col min="8707" max="8707" width="13" style="791" bestFit="1" customWidth="1"/>
    <col min="8708" max="8708" width="10.5703125" style="791" bestFit="1" customWidth="1"/>
    <col min="8709" max="8951" width="9.140625" style="791"/>
    <col min="8952" max="8952" width="16.140625" style="791" customWidth="1"/>
    <col min="8953" max="8953" width="11.42578125" style="791" bestFit="1" customWidth="1"/>
    <col min="8954" max="8954" width="9.5703125" style="791" bestFit="1" customWidth="1"/>
    <col min="8955" max="8955" width="7.7109375" style="791" bestFit="1" customWidth="1"/>
    <col min="8956" max="8956" width="10.28515625" style="791" customWidth="1"/>
    <col min="8957" max="8957" width="9.140625" style="791"/>
    <col min="8958" max="8958" width="10" style="791" bestFit="1" customWidth="1"/>
    <col min="8959" max="8959" width="11" style="791" bestFit="1" customWidth="1"/>
    <col min="8960" max="8960" width="12.7109375" style="791" customWidth="1"/>
    <col min="8961" max="8961" width="12.28515625" style="791" customWidth="1"/>
    <col min="8962" max="8962" width="14.42578125" style="791" bestFit="1" customWidth="1"/>
    <col min="8963" max="8963" width="13" style="791" bestFit="1" customWidth="1"/>
    <col min="8964" max="8964" width="10.5703125" style="791" bestFit="1" customWidth="1"/>
    <col min="8965" max="9207" width="9.140625" style="791"/>
    <col min="9208" max="9208" width="16.140625" style="791" customWidth="1"/>
    <col min="9209" max="9209" width="11.42578125" style="791" bestFit="1" customWidth="1"/>
    <col min="9210" max="9210" width="9.5703125" style="791" bestFit="1" customWidth="1"/>
    <col min="9211" max="9211" width="7.7109375" style="791" bestFit="1" customWidth="1"/>
    <col min="9212" max="9212" width="10.28515625" style="791" customWidth="1"/>
    <col min="9213" max="9213" width="9.140625" style="791"/>
    <col min="9214" max="9214" width="10" style="791" bestFit="1" customWidth="1"/>
    <col min="9215" max="9215" width="11" style="791" bestFit="1" customWidth="1"/>
    <col min="9216" max="9216" width="12.7109375" style="791" customWidth="1"/>
    <col min="9217" max="9217" width="12.28515625" style="791" customWidth="1"/>
    <col min="9218" max="9218" width="14.42578125" style="791" bestFit="1" customWidth="1"/>
    <col min="9219" max="9219" width="13" style="791" bestFit="1" customWidth="1"/>
    <col min="9220" max="9220" width="10.5703125" style="791" bestFit="1" customWidth="1"/>
    <col min="9221" max="9463" width="9.140625" style="791"/>
    <col min="9464" max="9464" width="16.140625" style="791" customWidth="1"/>
    <col min="9465" max="9465" width="11.42578125" style="791" bestFit="1" customWidth="1"/>
    <col min="9466" max="9466" width="9.5703125" style="791" bestFit="1" customWidth="1"/>
    <col min="9467" max="9467" width="7.7109375" style="791" bestFit="1" customWidth="1"/>
    <col min="9468" max="9468" width="10.28515625" style="791" customWidth="1"/>
    <col min="9469" max="9469" width="9.140625" style="791"/>
    <col min="9470" max="9470" width="10" style="791" bestFit="1" customWidth="1"/>
    <col min="9471" max="9471" width="11" style="791" bestFit="1" customWidth="1"/>
    <col min="9472" max="9472" width="12.7109375" style="791" customWidth="1"/>
    <col min="9473" max="9473" width="12.28515625" style="791" customWidth="1"/>
    <col min="9474" max="9474" width="14.42578125" style="791" bestFit="1" customWidth="1"/>
    <col min="9475" max="9475" width="13" style="791" bestFit="1" customWidth="1"/>
    <col min="9476" max="9476" width="10.5703125" style="791" bestFit="1" customWidth="1"/>
    <col min="9477" max="9719" width="9.140625" style="791"/>
    <col min="9720" max="9720" width="16.140625" style="791" customWidth="1"/>
    <col min="9721" max="9721" width="11.42578125" style="791" bestFit="1" customWidth="1"/>
    <col min="9722" max="9722" width="9.5703125" style="791" bestFit="1" customWidth="1"/>
    <col min="9723" max="9723" width="7.7109375" style="791" bestFit="1" customWidth="1"/>
    <col min="9724" max="9724" width="10.28515625" style="791" customWidth="1"/>
    <col min="9725" max="9725" width="9.140625" style="791"/>
    <col min="9726" max="9726" width="10" style="791" bestFit="1" customWidth="1"/>
    <col min="9727" max="9727" width="11" style="791" bestFit="1" customWidth="1"/>
    <col min="9728" max="9728" width="12.7109375" style="791" customWidth="1"/>
    <col min="9729" max="9729" width="12.28515625" style="791" customWidth="1"/>
    <col min="9730" max="9730" width="14.42578125" style="791" bestFit="1" customWidth="1"/>
    <col min="9731" max="9731" width="13" style="791" bestFit="1" customWidth="1"/>
    <col min="9732" max="9732" width="10.5703125" style="791" bestFit="1" customWidth="1"/>
    <col min="9733" max="9975" width="9.140625" style="791"/>
    <col min="9976" max="9976" width="16.140625" style="791" customWidth="1"/>
    <col min="9977" max="9977" width="11.42578125" style="791" bestFit="1" customWidth="1"/>
    <col min="9978" max="9978" width="9.5703125" style="791" bestFit="1" customWidth="1"/>
    <col min="9979" max="9979" width="7.7109375" style="791" bestFit="1" customWidth="1"/>
    <col min="9980" max="9980" width="10.28515625" style="791" customWidth="1"/>
    <col min="9981" max="9981" width="9.140625" style="791"/>
    <col min="9982" max="9982" width="10" style="791" bestFit="1" customWidth="1"/>
    <col min="9983" max="9983" width="11" style="791" bestFit="1" customWidth="1"/>
    <col min="9984" max="9984" width="12.7109375" style="791" customWidth="1"/>
    <col min="9985" max="9985" width="12.28515625" style="791" customWidth="1"/>
    <col min="9986" max="9986" width="14.42578125" style="791" bestFit="1" customWidth="1"/>
    <col min="9987" max="9987" width="13" style="791" bestFit="1" customWidth="1"/>
    <col min="9988" max="9988" width="10.5703125" style="791" bestFit="1" customWidth="1"/>
    <col min="9989" max="10231" width="9.140625" style="791"/>
    <col min="10232" max="10232" width="16.140625" style="791" customWidth="1"/>
    <col min="10233" max="10233" width="11.42578125" style="791" bestFit="1" customWidth="1"/>
    <col min="10234" max="10234" width="9.5703125" style="791" bestFit="1" customWidth="1"/>
    <col min="10235" max="10235" width="7.7109375" style="791" bestFit="1" customWidth="1"/>
    <col min="10236" max="10236" width="10.28515625" style="791" customWidth="1"/>
    <col min="10237" max="10237" width="9.140625" style="791"/>
    <col min="10238" max="10238" width="10" style="791" bestFit="1" customWidth="1"/>
    <col min="10239" max="10239" width="11" style="791" bestFit="1" customWidth="1"/>
    <col min="10240" max="10240" width="12.7109375" style="791" customWidth="1"/>
    <col min="10241" max="10241" width="12.28515625" style="791" customWidth="1"/>
    <col min="10242" max="10242" width="14.42578125" style="791" bestFit="1" customWidth="1"/>
    <col min="10243" max="10243" width="13" style="791" bestFit="1" customWidth="1"/>
    <col min="10244" max="10244" width="10.5703125" style="791" bestFit="1" customWidth="1"/>
    <col min="10245" max="10487" width="9.140625" style="791"/>
    <col min="10488" max="10488" width="16.140625" style="791" customWidth="1"/>
    <col min="10489" max="10489" width="11.42578125" style="791" bestFit="1" customWidth="1"/>
    <col min="10490" max="10490" width="9.5703125" style="791" bestFit="1" customWidth="1"/>
    <col min="10491" max="10491" width="7.7109375" style="791" bestFit="1" customWidth="1"/>
    <col min="10492" max="10492" width="10.28515625" style="791" customWidth="1"/>
    <col min="10493" max="10493" width="9.140625" style="791"/>
    <col min="10494" max="10494" width="10" style="791" bestFit="1" customWidth="1"/>
    <col min="10495" max="10495" width="11" style="791" bestFit="1" customWidth="1"/>
    <col min="10496" max="10496" width="12.7109375" style="791" customWidth="1"/>
    <col min="10497" max="10497" width="12.28515625" style="791" customWidth="1"/>
    <col min="10498" max="10498" width="14.42578125" style="791" bestFit="1" customWidth="1"/>
    <col min="10499" max="10499" width="13" style="791" bestFit="1" customWidth="1"/>
    <col min="10500" max="10500" width="10.5703125" style="791" bestFit="1" customWidth="1"/>
    <col min="10501" max="10743" width="9.140625" style="791"/>
    <col min="10744" max="10744" width="16.140625" style="791" customWidth="1"/>
    <col min="10745" max="10745" width="11.42578125" style="791" bestFit="1" customWidth="1"/>
    <col min="10746" max="10746" width="9.5703125" style="791" bestFit="1" customWidth="1"/>
    <col min="10747" max="10747" width="7.7109375" style="791" bestFit="1" customWidth="1"/>
    <col min="10748" max="10748" width="10.28515625" style="791" customWidth="1"/>
    <col min="10749" max="10749" width="9.140625" style="791"/>
    <col min="10750" max="10750" width="10" style="791" bestFit="1" customWidth="1"/>
    <col min="10751" max="10751" width="11" style="791" bestFit="1" customWidth="1"/>
    <col min="10752" max="10752" width="12.7109375" style="791" customWidth="1"/>
    <col min="10753" max="10753" width="12.28515625" style="791" customWidth="1"/>
    <col min="10754" max="10754" width="14.42578125" style="791" bestFit="1" customWidth="1"/>
    <col min="10755" max="10755" width="13" style="791" bestFit="1" customWidth="1"/>
    <col min="10756" max="10756" width="10.5703125" style="791" bestFit="1" customWidth="1"/>
    <col min="10757" max="10999" width="9.140625" style="791"/>
    <col min="11000" max="11000" width="16.140625" style="791" customWidth="1"/>
    <col min="11001" max="11001" width="11.42578125" style="791" bestFit="1" customWidth="1"/>
    <col min="11002" max="11002" width="9.5703125" style="791" bestFit="1" customWidth="1"/>
    <col min="11003" max="11003" width="7.7109375" style="791" bestFit="1" customWidth="1"/>
    <col min="11004" max="11004" width="10.28515625" style="791" customWidth="1"/>
    <col min="11005" max="11005" width="9.140625" style="791"/>
    <col min="11006" max="11006" width="10" style="791" bestFit="1" customWidth="1"/>
    <col min="11007" max="11007" width="11" style="791" bestFit="1" customWidth="1"/>
    <col min="11008" max="11008" width="12.7109375" style="791" customWidth="1"/>
    <col min="11009" max="11009" width="12.28515625" style="791" customWidth="1"/>
    <col min="11010" max="11010" width="14.42578125" style="791" bestFit="1" customWidth="1"/>
    <col min="11011" max="11011" width="13" style="791" bestFit="1" customWidth="1"/>
    <col min="11012" max="11012" width="10.5703125" style="791" bestFit="1" customWidth="1"/>
    <col min="11013" max="11255" width="9.140625" style="791"/>
    <col min="11256" max="11256" width="16.140625" style="791" customWidth="1"/>
    <col min="11257" max="11257" width="11.42578125" style="791" bestFit="1" customWidth="1"/>
    <col min="11258" max="11258" width="9.5703125" style="791" bestFit="1" customWidth="1"/>
    <col min="11259" max="11259" width="7.7109375" style="791" bestFit="1" customWidth="1"/>
    <col min="11260" max="11260" width="10.28515625" style="791" customWidth="1"/>
    <col min="11261" max="11261" width="9.140625" style="791"/>
    <col min="11262" max="11262" width="10" style="791" bestFit="1" customWidth="1"/>
    <col min="11263" max="11263" width="11" style="791" bestFit="1" customWidth="1"/>
    <col min="11264" max="11264" width="12.7109375" style="791" customWidth="1"/>
    <col min="11265" max="11265" width="12.28515625" style="791" customWidth="1"/>
    <col min="11266" max="11266" width="14.42578125" style="791" bestFit="1" customWidth="1"/>
    <col min="11267" max="11267" width="13" style="791" bestFit="1" customWidth="1"/>
    <col min="11268" max="11268" width="10.5703125" style="791" bestFit="1" customWidth="1"/>
    <col min="11269" max="11511" width="9.140625" style="791"/>
    <col min="11512" max="11512" width="16.140625" style="791" customWidth="1"/>
    <col min="11513" max="11513" width="11.42578125" style="791" bestFit="1" customWidth="1"/>
    <col min="11514" max="11514" width="9.5703125" style="791" bestFit="1" customWidth="1"/>
    <col min="11515" max="11515" width="7.7109375" style="791" bestFit="1" customWidth="1"/>
    <col min="11516" max="11516" width="10.28515625" style="791" customWidth="1"/>
    <col min="11517" max="11517" width="9.140625" style="791"/>
    <col min="11518" max="11518" width="10" style="791" bestFit="1" customWidth="1"/>
    <col min="11519" max="11519" width="11" style="791" bestFit="1" customWidth="1"/>
    <col min="11520" max="11520" width="12.7109375" style="791" customWidth="1"/>
    <col min="11521" max="11521" width="12.28515625" style="791" customWidth="1"/>
    <col min="11522" max="11522" width="14.42578125" style="791" bestFit="1" customWidth="1"/>
    <col min="11523" max="11523" width="13" style="791" bestFit="1" customWidth="1"/>
    <col min="11524" max="11524" width="10.5703125" style="791" bestFit="1" customWidth="1"/>
    <col min="11525" max="11767" width="9.140625" style="791"/>
    <col min="11768" max="11768" width="16.140625" style="791" customWidth="1"/>
    <col min="11769" max="11769" width="11.42578125" style="791" bestFit="1" customWidth="1"/>
    <col min="11770" max="11770" width="9.5703125" style="791" bestFit="1" customWidth="1"/>
    <col min="11771" max="11771" width="7.7109375" style="791" bestFit="1" customWidth="1"/>
    <col min="11772" max="11772" width="10.28515625" style="791" customWidth="1"/>
    <col min="11773" max="11773" width="9.140625" style="791"/>
    <col min="11774" max="11774" width="10" style="791" bestFit="1" customWidth="1"/>
    <col min="11775" max="11775" width="11" style="791" bestFit="1" customWidth="1"/>
    <col min="11776" max="11776" width="12.7109375" style="791" customWidth="1"/>
    <col min="11777" max="11777" width="12.28515625" style="791" customWidth="1"/>
    <col min="11778" max="11778" width="14.42578125" style="791" bestFit="1" customWidth="1"/>
    <col min="11779" max="11779" width="13" style="791" bestFit="1" customWidth="1"/>
    <col min="11780" max="11780" width="10.5703125" style="791" bestFit="1" customWidth="1"/>
    <col min="11781" max="12023" width="9.140625" style="791"/>
    <col min="12024" max="12024" width="16.140625" style="791" customWidth="1"/>
    <col min="12025" max="12025" width="11.42578125" style="791" bestFit="1" customWidth="1"/>
    <col min="12026" max="12026" width="9.5703125" style="791" bestFit="1" customWidth="1"/>
    <col min="12027" max="12027" width="7.7109375" style="791" bestFit="1" customWidth="1"/>
    <col min="12028" max="12028" width="10.28515625" style="791" customWidth="1"/>
    <col min="12029" max="12029" width="9.140625" style="791"/>
    <col min="12030" max="12030" width="10" style="791" bestFit="1" customWidth="1"/>
    <col min="12031" max="12031" width="11" style="791" bestFit="1" customWidth="1"/>
    <col min="12032" max="12032" width="12.7109375" style="791" customWidth="1"/>
    <col min="12033" max="12033" width="12.28515625" style="791" customWidth="1"/>
    <col min="12034" max="12034" width="14.42578125" style="791" bestFit="1" customWidth="1"/>
    <col min="12035" max="12035" width="13" style="791" bestFit="1" customWidth="1"/>
    <col min="12036" max="12036" width="10.5703125" style="791" bestFit="1" customWidth="1"/>
    <col min="12037" max="12279" width="9.140625" style="791"/>
    <col min="12280" max="12280" width="16.140625" style="791" customWidth="1"/>
    <col min="12281" max="12281" width="11.42578125" style="791" bestFit="1" customWidth="1"/>
    <col min="12282" max="12282" width="9.5703125" style="791" bestFit="1" customWidth="1"/>
    <col min="12283" max="12283" width="7.7109375" style="791" bestFit="1" customWidth="1"/>
    <col min="12284" max="12284" width="10.28515625" style="791" customWidth="1"/>
    <col min="12285" max="12285" width="9.140625" style="791"/>
    <col min="12286" max="12286" width="10" style="791" bestFit="1" customWidth="1"/>
    <col min="12287" max="12287" width="11" style="791" bestFit="1" customWidth="1"/>
    <col min="12288" max="12288" width="12.7109375" style="791" customWidth="1"/>
    <col min="12289" max="12289" width="12.28515625" style="791" customWidth="1"/>
    <col min="12290" max="12290" width="14.42578125" style="791" bestFit="1" customWidth="1"/>
    <col min="12291" max="12291" width="13" style="791" bestFit="1" customWidth="1"/>
    <col min="12292" max="12292" width="10.5703125" style="791" bestFit="1" customWidth="1"/>
    <col min="12293" max="12535" width="9.140625" style="791"/>
    <col min="12536" max="12536" width="16.140625" style="791" customWidth="1"/>
    <col min="12537" max="12537" width="11.42578125" style="791" bestFit="1" customWidth="1"/>
    <col min="12538" max="12538" width="9.5703125" style="791" bestFit="1" customWidth="1"/>
    <col min="12539" max="12539" width="7.7109375" style="791" bestFit="1" customWidth="1"/>
    <col min="12540" max="12540" width="10.28515625" style="791" customWidth="1"/>
    <col min="12541" max="12541" width="9.140625" style="791"/>
    <col min="12542" max="12542" width="10" style="791" bestFit="1" customWidth="1"/>
    <col min="12543" max="12543" width="11" style="791" bestFit="1" customWidth="1"/>
    <col min="12544" max="12544" width="12.7109375" style="791" customWidth="1"/>
    <col min="12545" max="12545" width="12.28515625" style="791" customWidth="1"/>
    <col min="12546" max="12546" width="14.42578125" style="791" bestFit="1" customWidth="1"/>
    <col min="12547" max="12547" width="13" style="791" bestFit="1" customWidth="1"/>
    <col min="12548" max="12548" width="10.5703125" style="791" bestFit="1" customWidth="1"/>
    <col min="12549" max="12791" width="9.140625" style="791"/>
    <col min="12792" max="12792" width="16.140625" style="791" customWidth="1"/>
    <col min="12793" max="12793" width="11.42578125" style="791" bestFit="1" customWidth="1"/>
    <col min="12794" max="12794" width="9.5703125" style="791" bestFit="1" customWidth="1"/>
    <col min="12795" max="12795" width="7.7109375" style="791" bestFit="1" customWidth="1"/>
    <col min="12796" max="12796" width="10.28515625" style="791" customWidth="1"/>
    <col min="12797" max="12797" width="9.140625" style="791"/>
    <col min="12798" max="12798" width="10" style="791" bestFit="1" customWidth="1"/>
    <col min="12799" max="12799" width="11" style="791" bestFit="1" customWidth="1"/>
    <col min="12800" max="12800" width="12.7109375" style="791" customWidth="1"/>
    <col min="12801" max="12801" width="12.28515625" style="791" customWidth="1"/>
    <col min="12802" max="12802" width="14.42578125" style="791" bestFit="1" customWidth="1"/>
    <col min="12803" max="12803" width="13" style="791" bestFit="1" customWidth="1"/>
    <col min="12804" max="12804" width="10.5703125" style="791" bestFit="1" customWidth="1"/>
    <col min="12805" max="13047" width="9.140625" style="791"/>
    <col min="13048" max="13048" width="16.140625" style="791" customWidth="1"/>
    <col min="13049" max="13049" width="11.42578125" style="791" bestFit="1" customWidth="1"/>
    <col min="13050" max="13050" width="9.5703125" style="791" bestFit="1" customWidth="1"/>
    <col min="13051" max="13051" width="7.7109375" style="791" bestFit="1" customWidth="1"/>
    <col min="13052" max="13052" width="10.28515625" style="791" customWidth="1"/>
    <col min="13053" max="13053" width="9.140625" style="791"/>
    <col min="13054" max="13054" width="10" style="791" bestFit="1" customWidth="1"/>
    <col min="13055" max="13055" width="11" style="791" bestFit="1" customWidth="1"/>
    <col min="13056" max="13056" width="12.7109375" style="791" customWidth="1"/>
    <col min="13057" max="13057" width="12.28515625" style="791" customWidth="1"/>
    <col min="13058" max="13058" width="14.42578125" style="791" bestFit="1" customWidth="1"/>
    <col min="13059" max="13059" width="13" style="791" bestFit="1" customWidth="1"/>
    <col min="13060" max="13060" width="10.5703125" style="791" bestFit="1" customWidth="1"/>
    <col min="13061" max="13303" width="9.140625" style="791"/>
    <col min="13304" max="13304" width="16.140625" style="791" customWidth="1"/>
    <col min="13305" max="13305" width="11.42578125" style="791" bestFit="1" customWidth="1"/>
    <col min="13306" max="13306" width="9.5703125" style="791" bestFit="1" customWidth="1"/>
    <col min="13307" max="13307" width="7.7109375" style="791" bestFit="1" customWidth="1"/>
    <col min="13308" max="13308" width="10.28515625" style="791" customWidth="1"/>
    <col min="13309" max="13309" width="9.140625" style="791"/>
    <col min="13310" max="13310" width="10" style="791" bestFit="1" customWidth="1"/>
    <col min="13311" max="13311" width="11" style="791" bestFit="1" customWidth="1"/>
    <col min="13312" max="13312" width="12.7109375" style="791" customWidth="1"/>
    <col min="13313" max="13313" width="12.28515625" style="791" customWidth="1"/>
    <col min="13314" max="13314" width="14.42578125" style="791" bestFit="1" customWidth="1"/>
    <col min="13315" max="13315" width="13" style="791" bestFit="1" customWidth="1"/>
    <col min="13316" max="13316" width="10.5703125" style="791" bestFit="1" customWidth="1"/>
    <col min="13317" max="13559" width="9.140625" style="791"/>
    <col min="13560" max="13560" width="16.140625" style="791" customWidth="1"/>
    <col min="13561" max="13561" width="11.42578125" style="791" bestFit="1" customWidth="1"/>
    <col min="13562" max="13562" width="9.5703125" style="791" bestFit="1" customWidth="1"/>
    <col min="13563" max="13563" width="7.7109375" style="791" bestFit="1" customWidth="1"/>
    <col min="13564" max="13564" width="10.28515625" style="791" customWidth="1"/>
    <col min="13565" max="13565" width="9.140625" style="791"/>
    <col min="13566" max="13566" width="10" style="791" bestFit="1" customWidth="1"/>
    <col min="13567" max="13567" width="11" style="791" bestFit="1" customWidth="1"/>
    <col min="13568" max="13568" width="12.7109375" style="791" customWidth="1"/>
    <col min="13569" max="13569" width="12.28515625" style="791" customWidth="1"/>
    <col min="13570" max="13570" width="14.42578125" style="791" bestFit="1" customWidth="1"/>
    <col min="13571" max="13571" width="13" style="791" bestFit="1" customWidth="1"/>
    <col min="13572" max="13572" width="10.5703125" style="791" bestFit="1" customWidth="1"/>
    <col min="13573" max="13815" width="9.140625" style="791"/>
    <col min="13816" max="13816" width="16.140625" style="791" customWidth="1"/>
    <col min="13817" max="13817" width="11.42578125" style="791" bestFit="1" customWidth="1"/>
    <col min="13818" max="13818" width="9.5703125" style="791" bestFit="1" customWidth="1"/>
    <col min="13819" max="13819" width="7.7109375" style="791" bestFit="1" customWidth="1"/>
    <col min="13820" max="13820" width="10.28515625" style="791" customWidth="1"/>
    <col min="13821" max="13821" width="9.140625" style="791"/>
    <col min="13822" max="13822" width="10" style="791" bestFit="1" customWidth="1"/>
    <col min="13823" max="13823" width="11" style="791" bestFit="1" customWidth="1"/>
    <col min="13824" max="13824" width="12.7109375" style="791" customWidth="1"/>
    <col min="13825" max="13825" width="12.28515625" style="791" customWidth="1"/>
    <col min="13826" max="13826" width="14.42578125" style="791" bestFit="1" customWidth="1"/>
    <col min="13827" max="13827" width="13" style="791" bestFit="1" customWidth="1"/>
    <col min="13828" max="13828" width="10.5703125" style="791" bestFit="1" customWidth="1"/>
    <col min="13829" max="14071" width="9.140625" style="791"/>
    <col min="14072" max="14072" width="16.140625" style="791" customWidth="1"/>
    <col min="14073" max="14073" width="11.42578125" style="791" bestFit="1" customWidth="1"/>
    <col min="14074" max="14074" width="9.5703125" style="791" bestFit="1" customWidth="1"/>
    <col min="14075" max="14075" width="7.7109375" style="791" bestFit="1" customWidth="1"/>
    <col min="14076" max="14076" width="10.28515625" style="791" customWidth="1"/>
    <col min="14077" max="14077" width="9.140625" style="791"/>
    <col min="14078" max="14078" width="10" style="791" bestFit="1" customWidth="1"/>
    <col min="14079" max="14079" width="11" style="791" bestFit="1" customWidth="1"/>
    <col min="14080" max="14080" width="12.7109375" style="791" customWidth="1"/>
    <col min="14081" max="14081" width="12.28515625" style="791" customWidth="1"/>
    <col min="14082" max="14082" width="14.42578125" style="791" bestFit="1" customWidth="1"/>
    <col min="14083" max="14083" width="13" style="791" bestFit="1" customWidth="1"/>
    <col min="14084" max="14084" width="10.5703125" style="791" bestFit="1" customWidth="1"/>
    <col min="14085" max="14327" width="9.140625" style="791"/>
    <col min="14328" max="14328" width="16.140625" style="791" customWidth="1"/>
    <col min="14329" max="14329" width="11.42578125" style="791" bestFit="1" customWidth="1"/>
    <col min="14330" max="14330" width="9.5703125" style="791" bestFit="1" customWidth="1"/>
    <col min="14331" max="14331" width="7.7109375" style="791" bestFit="1" customWidth="1"/>
    <col min="14332" max="14332" width="10.28515625" style="791" customWidth="1"/>
    <col min="14333" max="14333" width="9.140625" style="791"/>
    <col min="14334" max="14334" width="10" style="791" bestFit="1" customWidth="1"/>
    <col min="14335" max="14335" width="11" style="791" bestFit="1" customWidth="1"/>
    <col min="14336" max="14336" width="12.7109375" style="791" customWidth="1"/>
    <col min="14337" max="14337" width="12.28515625" style="791" customWidth="1"/>
    <col min="14338" max="14338" width="14.42578125" style="791" bestFit="1" customWidth="1"/>
    <col min="14339" max="14339" width="13" style="791" bestFit="1" customWidth="1"/>
    <col min="14340" max="14340" width="10.5703125" style="791" bestFit="1" customWidth="1"/>
    <col min="14341" max="14583" width="9.140625" style="791"/>
    <col min="14584" max="14584" width="16.140625" style="791" customWidth="1"/>
    <col min="14585" max="14585" width="11.42578125" style="791" bestFit="1" customWidth="1"/>
    <col min="14586" max="14586" width="9.5703125" style="791" bestFit="1" customWidth="1"/>
    <col min="14587" max="14587" width="7.7109375" style="791" bestFit="1" customWidth="1"/>
    <col min="14588" max="14588" width="10.28515625" style="791" customWidth="1"/>
    <col min="14589" max="14589" width="9.140625" style="791"/>
    <col min="14590" max="14590" width="10" style="791" bestFit="1" customWidth="1"/>
    <col min="14591" max="14591" width="11" style="791" bestFit="1" customWidth="1"/>
    <col min="14592" max="14592" width="12.7109375" style="791" customWidth="1"/>
    <col min="14593" max="14593" width="12.28515625" style="791" customWidth="1"/>
    <col min="14594" max="14594" width="14.42578125" style="791" bestFit="1" customWidth="1"/>
    <col min="14595" max="14595" width="13" style="791" bestFit="1" customWidth="1"/>
    <col min="14596" max="14596" width="10.5703125" style="791" bestFit="1" customWidth="1"/>
    <col min="14597" max="14839" width="9.140625" style="791"/>
    <col min="14840" max="14840" width="16.140625" style="791" customWidth="1"/>
    <col min="14841" max="14841" width="11.42578125" style="791" bestFit="1" customWidth="1"/>
    <col min="14842" max="14842" width="9.5703125" style="791" bestFit="1" customWidth="1"/>
    <col min="14843" max="14843" width="7.7109375" style="791" bestFit="1" customWidth="1"/>
    <col min="14844" max="14844" width="10.28515625" style="791" customWidth="1"/>
    <col min="14845" max="14845" width="9.140625" style="791"/>
    <col min="14846" max="14846" width="10" style="791" bestFit="1" customWidth="1"/>
    <col min="14847" max="14847" width="11" style="791" bestFit="1" customWidth="1"/>
    <col min="14848" max="14848" width="12.7109375" style="791" customWidth="1"/>
    <col min="14849" max="14849" width="12.28515625" style="791" customWidth="1"/>
    <col min="14850" max="14850" width="14.42578125" style="791" bestFit="1" customWidth="1"/>
    <col min="14851" max="14851" width="13" style="791" bestFit="1" customWidth="1"/>
    <col min="14852" max="14852" width="10.5703125" style="791" bestFit="1" customWidth="1"/>
    <col min="14853" max="15095" width="9.140625" style="791"/>
    <col min="15096" max="15096" width="16.140625" style="791" customWidth="1"/>
    <col min="15097" max="15097" width="11.42578125" style="791" bestFit="1" customWidth="1"/>
    <col min="15098" max="15098" width="9.5703125" style="791" bestFit="1" customWidth="1"/>
    <col min="15099" max="15099" width="7.7109375" style="791" bestFit="1" customWidth="1"/>
    <col min="15100" max="15100" width="10.28515625" style="791" customWidth="1"/>
    <col min="15101" max="15101" width="9.140625" style="791"/>
    <col min="15102" max="15102" width="10" style="791" bestFit="1" customWidth="1"/>
    <col min="15103" max="15103" width="11" style="791" bestFit="1" customWidth="1"/>
    <col min="15104" max="15104" width="12.7109375" style="791" customWidth="1"/>
    <col min="15105" max="15105" width="12.28515625" style="791" customWidth="1"/>
    <col min="15106" max="15106" width="14.42578125" style="791" bestFit="1" customWidth="1"/>
    <col min="15107" max="15107" width="13" style="791" bestFit="1" customWidth="1"/>
    <col min="15108" max="15108" width="10.5703125" style="791" bestFit="1" customWidth="1"/>
    <col min="15109" max="15351" width="9.140625" style="791"/>
    <col min="15352" max="15352" width="16.140625" style="791" customWidth="1"/>
    <col min="15353" max="15353" width="11.42578125" style="791" bestFit="1" customWidth="1"/>
    <col min="15354" max="15354" width="9.5703125" style="791" bestFit="1" customWidth="1"/>
    <col min="15355" max="15355" width="7.7109375" style="791" bestFit="1" customWidth="1"/>
    <col min="15356" max="15356" width="10.28515625" style="791" customWidth="1"/>
    <col min="15357" max="15357" width="9.140625" style="791"/>
    <col min="15358" max="15358" width="10" style="791" bestFit="1" customWidth="1"/>
    <col min="15359" max="15359" width="11" style="791" bestFit="1" customWidth="1"/>
    <col min="15360" max="15360" width="12.7109375" style="791" customWidth="1"/>
    <col min="15361" max="15361" width="12.28515625" style="791" customWidth="1"/>
    <col min="15362" max="15362" width="14.42578125" style="791" bestFit="1" customWidth="1"/>
    <col min="15363" max="15363" width="13" style="791" bestFit="1" customWidth="1"/>
    <col min="15364" max="15364" width="10.5703125" style="791" bestFit="1" customWidth="1"/>
    <col min="15365" max="15607" width="9.140625" style="791"/>
    <col min="15608" max="15608" width="16.140625" style="791" customWidth="1"/>
    <col min="15609" max="15609" width="11.42578125" style="791" bestFit="1" customWidth="1"/>
    <col min="15610" max="15610" width="9.5703125" style="791" bestFit="1" customWidth="1"/>
    <col min="15611" max="15611" width="7.7109375" style="791" bestFit="1" customWidth="1"/>
    <col min="15612" max="15612" width="10.28515625" style="791" customWidth="1"/>
    <col min="15613" max="15613" width="9.140625" style="791"/>
    <col min="15614" max="15614" width="10" style="791" bestFit="1" customWidth="1"/>
    <col min="15615" max="15615" width="11" style="791" bestFit="1" customWidth="1"/>
    <col min="15616" max="15616" width="12.7109375" style="791" customWidth="1"/>
    <col min="15617" max="15617" width="12.28515625" style="791" customWidth="1"/>
    <col min="15618" max="15618" width="14.42578125" style="791" bestFit="1" customWidth="1"/>
    <col min="15619" max="15619" width="13" style="791" bestFit="1" customWidth="1"/>
    <col min="15620" max="15620" width="10.5703125" style="791" bestFit="1" customWidth="1"/>
    <col min="15621" max="15863" width="9.140625" style="791"/>
    <col min="15864" max="15864" width="16.140625" style="791" customWidth="1"/>
    <col min="15865" max="15865" width="11.42578125" style="791" bestFit="1" customWidth="1"/>
    <col min="15866" max="15866" width="9.5703125" style="791" bestFit="1" customWidth="1"/>
    <col min="15867" max="15867" width="7.7109375" style="791" bestFit="1" customWidth="1"/>
    <col min="15868" max="15868" width="10.28515625" style="791" customWidth="1"/>
    <col min="15869" max="15869" width="9.140625" style="791"/>
    <col min="15870" max="15870" width="10" style="791" bestFit="1" customWidth="1"/>
    <col min="15871" max="15871" width="11" style="791" bestFit="1" customWidth="1"/>
    <col min="15872" max="15872" width="12.7109375" style="791" customWidth="1"/>
    <col min="15873" max="15873" width="12.28515625" style="791" customWidth="1"/>
    <col min="15874" max="15874" width="14.42578125" style="791" bestFit="1" customWidth="1"/>
    <col min="15875" max="15875" width="13" style="791" bestFit="1" customWidth="1"/>
    <col min="15876" max="15876" width="10.5703125" style="791" bestFit="1" customWidth="1"/>
    <col min="15877" max="16119" width="9.140625" style="791"/>
    <col min="16120" max="16120" width="16.140625" style="791" customWidth="1"/>
    <col min="16121" max="16121" width="11.42578125" style="791" bestFit="1" customWidth="1"/>
    <col min="16122" max="16122" width="9.5703125" style="791" bestFit="1" customWidth="1"/>
    <col min="16123" max="16123" width="7.7109375" style="791" bestFit="1" customWidth="1"/>
    <col min="16124" max="16124" width="10.28515625" style="791" customWidth="1"/>
    <col min="16125" max="16125" width="9.140625" style="791"/>
    <col min="16126" max="16126" width="10" style="791" bestFit="1" customWidth="1"/>
    <col min="16127" max="16127" width="11" style="791" bestFit="1" customWidth="1"/>
    <col min="16128" max="16128" width="12.7109375" style="791" customWidth="1"/>
    <col min="16129" max="16129" width="12.28515625" style="791" customWidth="1"/>
    <col min="16130" max="16130" width="14.42578125" style="791" bestFit="1" customWidth="1"/>
    <col min="16131" max="16131" width="13" style="791" bestFit="1" customWidth="1"/>
    <col min="16132" max="16132" width="10.5703125" style="791" bestFit="1" customWidth="1"/>
    <col min="16133" max="16384" width="9.140625" style="791"/>
  </cols>
  <sheetData>
    <row r="1" spans="1:12" ht="34.5" customHeight="1" thickBot="1">
      <c r="A1" s="929" t="s">
        <v>447</v>
      </c>
      <c r="B1" s="929"/>
      <c r="C1" s="929"/>
      <c r="D1" s="929"/>
      <c r="E1" s="929"/>
      <c r="F1" s="796"/>
      <c r="G1" s="796"/>
      <c r="H1" s="796"/>
      <c r="I1" s="796"/>
      <c r="J1" s="796"/>
      <c r="K1" s="796"/>
    </row>
    <row r="2" spans="1:12" ht="18.75" customHeight="1" thickBot="1">
      <c r="A2" s="930" t="s">
        <v>68</v>
      </c>
      <c r="B2" s="936" t="s">
        <v>157</v>
      </c>
      <c r="C2" s="936" t="s">
        <v>62</v>
      </c>
      <c r="D2" s="952" t="s">
        <v>455</v>
      </c>
      <c r="E2" s="934" t="s">
        <v>89</v>
      </c>
    </row>
    <row r="3" spans="1:12" ht="18.75" customHeight="1" thickBot="1">
      <c r="A3" s="931"/>
      <c r="B3" s="937"/>
      <c r="C3" s="937"/>
      <c r="D3" s="953"/>
      <c r="E3" s="935"/>
    </row>
    <row r="4" spans="1:12" ht="21" customHeight="1">
      <c r="A4" s="34">
        <v>1400</v>
      </c>
      <c r="B4" s="161">
        <v>2398075</v>
      </c>
      <c r="C4" s="161">
        <v>1700393</v>
      </c>
      <c r="D4" s="161">
        <v>24718</v>
      </c>
      <c r="E4" s="161">
        <v>672964</v>
      </c>
      <c r="F4" s="795"/>
      <c r="G4" s="795"/>
      <c r="H4" s="795"/>
    </row>
    <row r="5" spans="1:12" ht="21" customHeight="1">
      <c r="A5" s="34">
        <v>1401</v>
      </c>
      <c r="B5" s="161">
        <v>2623287</v>
      </c>
      <c r="C5" s="161">
        <v>1818928</v>
      </c>
      <c r="D5" s="161">
        <v>27058</v>
      </c>
      <c r="E5" s="161">
        <v>777301</v>
      </c>
      <c r="F5" s="795"/>
      <c r="G5" s="795"/>
      <c r="H5" s="795"/>
    </row>
    <row r="6" spans="1:12" ht="21" customHeight="1" thickBot="1">
      <c r="A6" s="34">
        <v>1402</v>
      </c>
      <c r="B6" s="161">
        <f>SUM(C6:E6)</f>
        <v>2834349</v>
      </c>
      <c r="C6" s="161">
        <f>SUM(C7:C39)</f>
        <v>1929271</v>
      </c>
      <c r="D6" s="161">
        <f t="shared" ref="D6:E6" si="0">SUM(D7:D39)</f>
        <v>29854</v>
      </c>
      <c r="E6" s="161">
        <f t="shared" si="0"/>
        <v>875224</v>
      </c>
      <c r="F6" s="795"/>
      <c r="G6" s="795"/>
      <c r="H6" s="795"/>
      <c r="L6" s="798"/>
    </row>
    <row r="7" spans="1:12" ht="21" customHeight="1" thickBot="1">
      <c r="A7" s="5" t="s">
        <v>41</v>
      </c>
      <c r="B7" s="793">
        <f t="shared" ref="B7:B39" si="1">SUM(C7:E7)</f>
        <v>146217</v>
      </c>
      <c r="C7" s="783">
        <v>86651</v>
      </c>
      <c r="D7" s="168">
        <v>1153</v>
      </c>
      <c r="E7" s="783">
        <v>58413</v>
      </c>
      <c r="F7" s="795"/>
      <c r="G7" s="795">
        <f>B7-'34'!B9</f>
        <v>0</v>
      </c>
      <c r="H7" s="795"/>
      <c r="L7" s="798"/>
    </row>
    <row r="8" spans="1:12" ht="21" customHeight="1" thickBot="1">
      <c r="A8" s="6" t="s">
        <v>42</v>
      </c>
      <c r="B8" s="793">
        <f t="shared" si="1"/>
        <v>63186</v>
      </c>
      <c r="C8" s="783">
        <v>36784</v>
      </c>
      <c r="D8" s="167">
        <v>648</v>
      </c>
      <c r="E8" s="783">
        <v>25754</v>
      </c>
      <c r="F8" s="795"/>
      <c r="G8" s="795">
        <f>B8-'34'!B10</f>
        <v>0</v>
      </c>
      <c r="H8" s="795"/>
      <c r="L8" s="798"/>
    </row>
    <row r="9" spans="1:12" ht="21" customHeight="1" thickBot="1">
      <c r="A9" s="6" t="s">
        <v>43</v>
      </c>
      <c r="B9" s="793">
        <f t="shared" si="1"/>
        <v>33893</v>
      </c>
      <c r="C9" s="783">
        <v>20957</v>
      </c>
      <c r="D9" s="167">
        <v>243</v>
      </c>
      <c r="E9" s="783">
        <v>12693</v>
      </c>
      <c r="F9" s="795"/>
      <c r="G9" s="795">
        <f>B9-'34'!B11</f>
        <v>0</v>
      </c>
      <c r="H9" s="795"/>
      <c r="L9" s="798"/>
    </row>
    <row r="10" spans="1:12" ht="21" customHeight="1" thickBot="1">
      <c r="A10" s="6" t="s">
        <v>0</v>
      </c>
      <c r="B10" s="793">
        <f t="shared" si="1"/>
        <v>267427</v>
      </c>
      <c r="C10" s="783">
        <v>166176</v>
      </c>
      <c r="D10" s="167">
        <v>2921</v>
      </c>
      <c r="E10" s="783">
        <v>98330</v>
      </c>
      <c r="F10" s="795"/>
      <c r="G10" s="795">
        <f>B10-'34'!B12</f>
        <v>0</v>
      </c>
      <c r="H10" s="795"/>
      <c r="L10" s="798"/>
    </row>
    <row r="11" spans="1:12" ht="21" customHeight="1" thickBot="1">
      <c r="A11" s="6" t="s">
        <v>33</v>
      </c>
      <c r="B11" s="793">
        <f t="shared" si="1"/>
        <v>129179</v>
      </c>
      <c r="C11" s="783">
        <v>95092</v>
      </c>
      <c r="D11" s="167">
        <v>1296</v>
      </c>
      <c r="E11" s="783">
        <v>32791</v>
      </c>
      <c r="F11" s="795"/>
      <c r="G11" s="795">
        <f>B11-'34'!B13</f>
        <v>0</v>
      </c>
      <c r="H11" s="795"/>
      <c r="L11" s="798"/>
    </row>
    <row r="12" spans="1:12" ht="21" customHeight="1" thickBot="1">
      <c r="A12" s="6" t="s">
        <v>44</v>
      </c>
      <c r="B12" s="793">
        <f t="shared" si="1"/>
        <v>13982</v>
      </c>
      <c r="C12" s="783">
        <v>8523</v>
      </c>
      <c r="D12" s="167">
        <v>121</v>
      </c>
      <c r="E12" s="783">
        <v>5338</v>
      </c>
      <c r="F12" s="795"/>
      <c r="G12" s="795">
        <f>B12-'34'!B14</f>
        <v>0</v>
      </c>
      <c r="H12" s="795"/>
      <c r="L12" s="798"/>
    </row>
    <row r="13" spans="1:12" ht="21" customHeight="1" thickBot="1">
      <c r="A13" s="6" t="s">
        <v>1</v>
      </c>
      <c r="B13" s="793">
        <f t="shared" si="1"/>
        <v>24677</v>
      </c>
      <c r="C13" s="783">
        <v>19017</v>
      </c>
      <c r="D13" s="167">
        <v>265</v>
      </c>
      <c r="E13" s="783">
        <v>5395</v>
      </c>
      <c r="F13" s="795"/>
      <c r="G13" s="795">
        <f>B13-'34'!B15</f>
        <v>0</v>
      </c>
      <c r="H13" s="795"/>
      <c r="L13" s="798"/>
    </row>
    <row r="14" spans="1:12" ht="21" customHeight="1" thickBot="1">
      <c r="A14" s="6" t="s">
        <v>45</v>
      </c>
      <c r="B14" s="793">
        <f t="shared" si="1"/>
        <v>31922</v>
      </c>
      <c r="C14" s="783">
        <v>14206</v>
      </c>
      <c r="D14" s="167">
        <v>277</v>
      </c>
      <c r="E14" s="783">
        <v>17439</v>
      </c>
      <c r="F14" s="795"/>
      <c r="G14" s="795">
        <f>B14-'34'!B16</f>
        <v>0</v>
      </c>
      <c r="H14" s="795"/>
      <c r="L14" s="798"/>
    </row>
    <row r="15" spans="1:12" ht="21" customHeight="1" thickBot="1">
      <c r="A15" s="6" t="s">
        <v>46</v>
      </c>
      <c r="B15" s="793">
        <f t="shared" si="1"/>
        <v>19729</v>
      </c>
      <c r="C15" s="783">
        <v>13055</v>
      </c>
      <c r="D15" s="167">
        <v>104</v>
      </c>
      <c r="E15" s="783">
        <v>6570</v>
      </c>
      <c r="F15" s="795"/>
      <c r="G15" s="795">
        <f>B15-'34'!B17</f>
        <v>0</v>
      </c>
      <c r="H15" s="795"/>
      <c r="L15" s="798"/>
    </row>
    <row r="16" spans="1:12" ht="21" customHeight="1" thickBot="1">
      <c r="A16" s="6" t="s">
        <v>47</v>
      </c>
      <c r="B16" s="793">
        <f t="shared" si="1"/>
        <v>168933</v>
      </c>
      <c r="C16" s="783">
        <v>115747</v>
      </c>
      <c r="D16" s="167">
        <v>1560</v>
      </c>
      <c r="E16" s="783">
        <v>51626</v>
      </c>
      <c r="F16" s="795"/>
      <c r="G16" s="795">
        <f>B16-'34'!B18</f>
        <v>0</v>
      </c>
      <c r="H16" s="795"/>
      <c r="L16" s="798"/>
    </row>
    <row r="17" spans="1:12" ht="21" customHeight="1" thickBot="1">
      <c r="A17" s="6" t="s">
        <v>29</v>
      </c>
      <c r="B17" s="793">
        <f t="shared" si="1"/>
        <v>17509</v>
      </c>
      <c r="C17" s="783">
        <v>11378</v>
      </c>
      <c r="D17" s="167">
        <v>138</v>
      </c>
      <c r="E17" s="783">
        <v>5993</v>
      </c>
      <c r="F17" s="795"/>
      <c r="G17" s="795">
        <f>B17-'34'!B19</f>
        <v>0</v>
      </c>
      <c r="H17" s="795"/>
      <c r="L17" s="798"/>
    </row>
    <row r="18" spans="1:12" ht="21" customHeight="1" thickBot="1">
      <c r="A18" s="6" t="s">
        <v>2</v>
      </c>
      <c r="B18" s="793">
        <f t="shared" si="1"/>
        <v>141716</v>
      </c>
      <c r="C18" s="783">
        <v>113981</v>
      </c>
      <c r="D18" s="167">
        <v>1607</v>
      </c>
      <c r="E18" s="783">
        <v>26128</v>
      </c>
      <c r="F18" s="795"/>
      <c r="G18" s="795">
        <f>B18-'34'!B20</f>
        <v>0</v>
      </c>
      <c r="H18" s="795"/>
      <c r="L18" s="798"/>
    </row>
    <row r="19" spans="1:12" ht="21" customHeight="1" thickBot="1">
      <c r="A19" s="6" t="s">
        <v>3</v>
      </c>
      <c r="B19" s="793">
        <f t="shared" si="1"/>
        <v>36737</v>
      </c>
      <c r="C19" s="783">
        <v>24359</v>
      </c>
      <c r="D19" s="167">
        <v>416</v>
      </c>
      <c r="E19" s="783">
        <v>11962</v>
      </c>
      <c r="F19" s="795"/>
      <c r="G19" s="795">
        <f>B19-'34'!B21</f>
        <v>0</v>
      </c>
      <c r="H19" s="795"/>
      <c r="L19" s="798"/>
    </row>
    <row r="20" spans="1:12" ht="21" customHeight="1" thickBot="1">
      <c r="A20" s="6" t="s">
        <v>4</v>
      </c>
      <c r="B20" s="793">
        <f t="shared" si="1"/>
        <v>34115</v>
      </c>
      <c r="C20" s="783">
        <v>23095</v>
      </c>
      <c r="D20" s="167">
        <v>416</v>
      </c>
      <c r="E20" s="783">
        <v>10604</v>
      </c>
      <c r="F20" s="795"/>
      <c r="G20" s="795">
        <f>B20-'34'!B22</f>
        <v>0</v>
      </c>
      <c r="H20" s="795"/>
      <c r="L20" s="798"/>
    </row>
    <row r="21" spans="1:12" ht="21" customHeight="1" thickBot="1">
      <c r="A21" s="6" t="s">
        <v>48</v>
      </c>
      <c r="B21" s="793">
        <f t="shared" si="1"/>
        <v>25537</v>
      </c>
      <c r="C21" s="783">
        <v>19697</v>
      </c>
      <c r="D21" s="167">
        <v>306</v>
      </c>
      <c r="E21" s="783">
        <v>5534</v>
      </c>
      <c r="F21" s="795"/>
      <c r="G21" s="795">
        <f>B21-'34'!B23</f>
        <v>0</v>
      </c>
      <c r="H21" s="795"/>
      <c r="L21" s="798"/>
    </row>
    <row r="22" spans="1:12" ht="21" customHeight="1" thickBot="1">
      <c r="A22" s="6" t="s">
        <v>49</v>
      </c>
      <c r="B22" s="793">
        <f t="shared" si="1"/>
        <v>259704</v>
      </c>
      <c r="C22" s="783">
        <v>188505</v>
      </c>
      <c r="D22" s="167">
        <v>3518</v>
      </c>
      <c r="E22" s="783">
        <v>67681</v>
      </c>
      <c r="F22" s="795"/>
      <c r="G22" s="795">
        <f>B22-'34'!B24</f>
        <v>0</v>
      </c>
      <c r="H22" s="795"/>
      <c r="L22" s="798"/>
    </row>
    <row r="23" spans="1:12" ht="21" customHeight="1" thickBot="1">
      <c r="A23" s="6" t="s">
        <v>50</v>
      </c>
      <c r="B23" s="793">
        <f t="shared" si="1"/>
        <v>142735</v>
      </c>
      <c r="C23" s="783">
        <v>105990</v>
      </c>
      <c r="D23" s="167">
        <v>592</v>
      </c>
      <c r="E23" s="783">
        <v>36153</v>
      </c>
      <c r="F23" s="795"/>
      <c r="G23" s="795">
        <f>B23-'34'!B25</f>
        <v>0</v>
      </c>
      <c r="H23" s="795"/>
      <c r="L23" s="798"/>
    </row>
    <row r="24" spans="1:12" ht="21" customHeight="1" thickBot="1">
      <c r="A24" s="6" t="s">
        <v>51</v>
      </c>
      <c r="B24" s="793">
        <f t="shared" si="1"/>
        <v>252254</v>
      </c>
      <c r="C24" s="783">
        <v>192045</v>
      </c>
      <c r="D24" s="167">
        <v>4823</v>
      </c>
      <c r="E24" s="783">
        <v>55386</v>
      </c>
      <c r="F24" s="795"/>
      <c r="G24" s="795">
        <f>B24-'34'!B26</f>
        <v>0</v>
      </c>
      <c r="H24" s="795"/>
      <c r="L24" s="798"/>
    </row>
    <row r="25" spans="1:12" ht="21" customHeight="1" thickBot="1">
      <c r="A25" s="6" t="s">
        <v>5</v>
      </c>
      <c r="B25" s="793">
        <f t="shared" si="1"/>
        <v>156109</v>
      </c>
      <c r="C25" s="783">
        <v>97391</v>
      </c>
      <c r="D25" s="167">
        <v>1407</v>
      </c>
      <c r="E25" s="783">
        <v>57311</v>
      </c>
      <c r="F25" s="795"/>
      <c r="G25" s="795">
        <f>B25-'34'!B27</f>
        <v>0</v>
      </c>
      <c r="H25" s="795"/>
      <c r="L25" s="798"/>
    </row>
    <row r="26" spans="1:12" ht="21" customHeight="1" thickBot="1">
      <c r="A26" s="6" t="s">
        <v>52</v>
      </c>
      <c r="B26" s="793">
        <f t="shared" si="1"/>
        <v>66157</v>
      </c>
      <c r="C26" s="783">
        <v>51208</v>
      </c>
      <c r="D26" s="167">
        <v>541</v>
      </c>
      <c r="E26" s="783">
        <v>14408</v>
      </c>
      <c r="F26" s="795"/>
      <c r="G26" s="795">
        <f>B26-'34'!B28</f>
        <v>0</v>
      </c>
      <c r="H26" s="795"/>
      <c r="L26" s="798"/>
    </row>
    <row r="27" spans="1:12" ht="21" customHeight="1" thickBot="1">
      <c r="A27" s="6" t="s">
        <v>6</v>
      </c>
      <c r="B27" s="793">
        <f t="shared" si="1"/>
        <v>38435</v>
      </c>
      <c r="C27" s="783">
        <v>24002</v>
      </c>
      <c r="D27" s="167">
        <v>246</v>
      </c>
      <c r="E27" s="783">
        <v>14187</v>
      </c>
      <c r="F27" s="795"/>
      <c r="G27" s="795">
        <f>B27-'34'!B29</f>
        <v>0</v>
      </c>
      <c r="H27" s="795"/>
      <c r="L27" s="798"/>
    </row>
    <row r="28" spans="1:12" ht="21" customHeight="1" thickBot="1">
      <c r="A28" s="6" t="s">
        <v>53</v>
      </c>
      <c r="B28" s="793">
        <f t="shared" si="1"/>
        <v>39061</v>
      </c>
      <c r="C28" s="783">
        <v>20074</v>
      </c>
      <c r="D28" s="167">
        <v>354</v>
      </c>
      <c r="E28" s="783">
        <v>18633</v>
      </c>
      <c r="F28" s="795"/>
      <c r="G28" s="795">
        <f>B28-'34'!B30</f>
        <v>0</v>
      </c>
      <c r="H28" s="795"/>
      <c r="L28" s="798"/>
    </row>
    <row r="29" spans="1:12" ht="21" customHeight="1" thickBot="1">
      <c r="A29" s="6" t="s">
        <v>54</v>
      </c>
      <c r="B29" s="793">
        <f t="shared" si="1"/>
        <v>82033</v>
      </c>
      <c r="C29" s="783">
        <v>52681</v>
      </c>
      <c r="D29" s="167">
        <v>1242</v>
      </c>
      <c r="E29" s="783">
        <v>28110</v>
      </c>
      <c r="F29" s="795"/>
      <c r="G29" s="795">
        <f>B29-'34'!B31</f>
        <v>0</v>
      </c>
      <c r="H29" s="795"/>
      <c r="L29" s="798"/>
    </row>
    <row r="30" spans="1:12" ht="21" customHeight="1" thickBot="1">
      <c r="A30" s="6" t="s">
        <v>55</v>
      </c>
      <c r="B30" s="793">
        <f t="shared" si="1"/>
        <v>49278</v>
      </c>
      <c r="C30" s="783">
        <v>28253</v>
      </c>
      <c r="D30" s="167">
        <v>593</v>
      </c>
      <c r="E30" s="783">
        <v>20432</v>
      </c>
      <c r="F30" s="795"/>
      <c r="G30" s="795">
        <f>B30-'34'!B32</f>
        <v>0</v>
      </c>
      <c r="H30" s="795"/>
      <c r="L30" s="798"/>
    </row>
    <row r="31" spans="1:12" ht="21" customHeight="1" thickBot="1">
      <c r="A31" s="6" t="s">
        <v>56</v>
      </c>
      <c r="B31" s="793">
        <f t="shared" si="1"/>
        <v>11844</v>
      </c>
      <c r="C31" s="783">
        <v>8867</v>
      </c>
      <c r="D31" s="167">
        <v>124</v>
      </c>
      <c r="E31" s="783">
        <v>2853</v>
      </c>
      <c r="F31" s="795"/>
      <c r="G31" s="795">
        <f>B31-'34'!B33</f>
        <v>0</v>
      </c>
      <c r="H31" s="795"/>
      <c r="L31" s="798"/>
    </row>
    <row r="32" spans="1:12" ht="21" customHeight="1" thickBot="1">
      <c r="A32" s="6" t="s">
        <v>7</v>
      </c>
      <c r="B32" s="793">
        <f t="shared" si="1"/>
        <v>41886</v>
      </c>
      <c r="C32" s="783">
        <v>28212</v>
      </c>
      <c r="D32" s="167">
        <v>330</v>
      </c>
      <c r="E32" s="783">
        <v>13344</v>
      </c>
      <c r="F32" s="795"/>
      <c r="G32" s="795">
        <f>B32-'34'!B34</f>
        <v>0</v>
      </c>
      <c r="H32" s="795"/>
      <c r="L32" s="798"/>
    </row>
    <row r="33" spans="1:12" ht="21" customHeight="1" thickBot="1">
      <c r="A33" s="6" t="s">
        <v>57</v>
      </c>
      <c r="B33" s="793">
        <f t="shared" si="1"/>
        <v>121341</v>
      </c>
      <c r="C33" s="783">
        <v>85401</v>
      </c>
      <c r="D33" s="167">
        <v>854</v>
      </c>
      <c r="E33" s="783">
        <v>35086</v>
      </c>
      <c r="F33" s="795"/>
      <c r="G33" s="795">
        <f>B33-'34'!B35</f>
        <v>0</v>
      </c>
      <c r="H33" s="795"/>
      <c r="L33" s="798"/>
    </row>
    <row r="34" spans="1:12" ht="21" customHeight="1" thickBot="1">
      <c r="A34" s="6" t="s">
        <v>8</v>
      </c>
      <c r="B34" s="793">
        <f t="shared" si="1"/>
        <v>51491</v>
      </c>
      <c r="C34" s="783">
        <v>31872</v>
      </c>
      <c r="D34" s="167">
        <v>498</v>
      </c>
      <c r="E34" s="783">
        <v>19121</v>
      </c>
      <c r="F34" s="795"/>
      <c r="G34" s="795">
        <f>B34-'34'!B36</f>
        <v>0</v>
      </c>
      <c r="H34" s="795"/>
      <c r="L34" s="798"/>
    </row>
    <row r="35" spans="1:12" ht="21" customHeight="1" thickBot="1">
      <c r="A35" s="6" t="s">
        <v>9</v>
      </c>
      <c r="B35" s="793">
        <f t="shared" si="1"/>
        <v>140618</v>
      </c>
      <c r="C35" s="783">
        <v>90573</v>
      </c>
      <c r="D35" s="167">
        <v>1436</v>
      </c>
      <c r="E35" s="783">
        <v>48609</v>
      </c>
      <c r="F35" s="795"/>
      <c r="G35" s="795">
        <f>B35-'34'!B37</f>
        <v>0</v>
      </c>
      <c r="H35" s="795"/>
      <c r="L35" s="798"/>
    </row>
    <row r="36" spans="1:12" ht="21" customHeight="1" thickBot="1">
      <c r="A36" s="6" t="s">
        <v>58</v>
      </c>
      <c r="B36" s="793">
        <f t="shared" si="1"/>
        <v>73394</v>
      </c>
      <c r="C36" s="783">
        <v>52464</v>
      </c>
      <c r="D36" s="167">
        <v>505</v>
      </c>
      <c r="E36" s="783">
        <v>20425</v>
      </c>
      <c r="F36" s="795"/>
      <c r="G36" s="795">
        <f>B36-'34'!B38</f>
        <v>0</v>
      </c>
      <c r="H36" s="795"/>
      <c r="L36" s="798"/>
    </row>
    <row r="37" spans="1:12" ht="21" customHeight="1" thickBot="1">
      <c r="A37" s="6" t="s">
        <v>10</v>
      </c>
      <c r="B37" s="793">
        <f t="shared" si="1"/>
        <v>33301</v>
      </c>
      <c r="C37" s="783">
        <v>28628</v>
      </c>
      <c r="D37" s="167">
        <v>224</v>
      </c>
      <c r="E37" s="783">
        <v>4449</v>
      </c>
      <c r="F37" s="795"/>
      <c r="G37" s="795">
        <f>B37-'34'!B39</f>
        <v>0</v>
      </c>
      <c r="H37" s="795"/>
      <c r="L37" s="798"/>
    </row>
    <row r="38" spans="1:12" ht="21" customHeight="1" thickBot="1">
      <c r="A38" s="6" t="s">
        <v>11</v>
      </c>
      <c r="B38" s="793">
        <f t="shared" si="1"/>
        <v>51802</v>
      </c>
      <c r="C38" s="783">
        <v>26548</v>
      </c>
      <c r="D38" s="167">
        <v>499</v>
      </c>
      <c r="E38" s="783">
        <v>24755</v>
      </c>
      <c r="F38" s="795"/>
      <c r="G38" s="795">
        <f>B38-'34'!B40</f>
        <v>0</v>
      </c>
      <c r="H38" s="795"/>
      <c r="L38" s="798"/>
    </row>
    <row r="39" spans="1:12" ht="21" customHeight="1" thickBot="1">
      <c r="A39" s="6" t="s">
        <v>59</v>
      </c>
      <c r="B39" s="793">
        <f t="shared" si="1"/>
        <v>68147</v>
      </c>
      <c r="C39" s="783">
        <v>47839</v>
      </c>
      <c r="D39" s="167">
        <v>597</v>
      </c>
      <c r="E39" s="783">
        <v>19711</v>
      </c>
      <c r="F39" s="795"/>
      <c r="G39" s="795">
        <f>B39-'34'!B41</f>
        <v>0</v>
      </c>
      <c r="H39" s="795"/>
      <c r="L39" s="798"/>
    </row>
    <row r="40" spans="1:12" ht="21" customHeight="1">
      <c r="A40" s="927" t="s">
        <v>456</v>
      </c>
      <c r="B40" s="943"/>
      <c r="C40" s="944"/>
      <c r="D40" s="944"/>
      <c r="E40" s="944"/>
      <c r="F40" s="795"/>
      <c r="G40" s="795"/>
      <c r="H40" s="795"/>
    </row>
    <row r="41" spans="1:12">
      <c r="A41" s="927"/>
      <c r="B41" s="943"/>
      <c r="C41" s="944"/>
      <c r="D41" s="944"/>
      <c r="E41" s="944"/>
      <c r="F41" s="795"/>
      <c r="G41" s="795"/>
      <c r="H41" s="795"/>
    </row>
    <row r="42" spans="1:12">
      <c r="B42" s="795"/>
      <c r="C42" s="795"/>
      <c r="D42" s="795"/>
      <c r="E42" s="795"/>
      <c r="F42" s="795"/>
      <c r="G42" s="795"/>
      <c r="H42" s="795"/>
    </row>
    <row r="43" spans="1:12">
      <c r="B43" s="795"/>
      <c r="C43" s="795"/>
      <c r="D43" s="795"/>
      <c r="E43" s="795"/>
      <c r="F43" s="795"/>
      <c r="G43" s="795"/>
      <c r="H43" s="795"/>
    </row>
    <row r="44" spans="1:12">
      <c r="B44" s="795"/>
      <c r="C44" s="795"/>
      <c r="D44" s="795"/>
      <c r="E44" s="795"/>
      <c r="F44" s="795"/>
      <c r="G44" s="795"/>
      <c r="H44" s="795"/>
    </row>
    <row r="45" spans="1:12" ht="18.75" customHeight="1">
      <c r="B45" s="795"/>
      <c r="C45" s="795"/>
      <c r="D45" s="795"/>
      <c r="E45" s="795"/>
      <c r="F45" s="795"/>
      <c r="G45" s="795"/>
      <c r="H45" s="795"/>
    </row>
    <row r="46" spans="1:12">
      <c r="B46" s="795"/>
      <c r="C46" s="795"/>
      <c r="D46" s="795"/>
      <c r="E46" s="795"/>
      <c r="F46" s="795"/>
      <c r="G46" s="795"/>
      <c r="H46" s="795"/>
    </row>
    <row r="47" spans="1:12">
      <c r="B47" s="795"/>
      <c r="C47" s="795"/>
      <c r="D47" s="795"/>
      <c r="E47" s="795"/>
      <c r="F47" s="795"/>
      <c r="G47" s="795"/>
      <c r="H47" s="795"/>
    </row>
    <row r="48" spans="1:12">
      <c r="B48" s="795"/>
      <c r="C48" s="795"/>
      <c r="D48" s="795"/>
      <c r="E48" s="795"/>
      <c r="F48" s="795"/>
      <c r="G48" s="795"/>
      <c r="H48" s="795"/>
    </row>
    <row r="49" spans="2:8">
      <c r="B49" s="795"/>
      <c r="C49" s="795"/>
      <c r="D49" s="795"/>
      <c r="E49" s="795"/>
      <c r="F49" s="795"/>
      <c r="G49" s="795"/>
      <c r="H49" s="795"/>
    </row>
    <row r="50" spans="2:8">
      <c r="B50" s="795"/>
      <c r="C50" s="795"/>
      <c r="D50" s="795"/>
      <c r="E50" s="795"/>
      <c r="F50" s="795"/>
      <c r="G50" s="795"/>
      <c r="H50" s="795"/>
    </row>
    <row r="51" spans="2:8">
      <c r="B51" s="795"/>
      <c r="C51" s="795"/>
      <c r="D51" s="795"/>
      <c r="E51" s="795"/>
      <c r="F51" s="795"/>
      <c r="G51" s="795"/>
      <c r="H51" s="795"/>
    </row>
    <row r="52" spans="2:8">
      <c r="B52" s="795"/>
      <c r="C52" s="795"/>
      <c r="D52" s="795"/>
      <c r="E52" s="795"/>
      <c r="F52" s="795"/>
      <c r="G52" s="795"/>
      <c r="H52" s="795"/>
    </row>
  </sheetData>
  <mergeCells count="8">
    <mergeCell ref="A40:E40"/>
    <mergeCell ref="A41:E41"/>
    <mergeCell ref="A1:E1"/>
    <mergeCell ref="A2:A3"/>
    <mergeCell ref="B2:B3"/>
    <mergeCell ref="C2:C3"/>
    <mergeCell ref="D2:D3"/>
    <mergeCell ref="E2:E3"/>
  </mergeCells>
  <printOptions horizontalCentered="1" verticalCentered="1"/>
  <pageMargins left="0.39370078740157499" right="0.39370078740157499" top="0.45" bottom="0.55000000000000004" header="0" footer="0"/>
  <pageSetup paperSize="9" scale="91"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5F64A-8D2F-43BE-9ABF-F8DAAB428FA0}">
  <sheetPr>
    <tabColor theme="7" tint="0.39997558519241921"/>
    <pageSetUpPr fitToPage="1"/>
  </sheetPr>
  <dimension ref="A1:L52"/>
  <sheetViews>
    <sheetView rightToLeft="1" view="pageBreakPreview" zoomScaleNormal="100" zoomScaleSheetLayoutView="100" workbookViewId="0">
      <selection activeCell="M14" sqref="M14"/>
    </sheetView>
  </sheetViews>
  <sheetFormatPr defaultRowHeight="18"/>
  <cols>
    <col min="1" max="2" width="18.5703125" style="791" customWidth="1"/>
    <col min="3" max="5" width="20.42578125" style="791" customWidth="1"/>
    <col min="6" max="248" width="9.140625" style="791"/>
    <col min="249" max="249" width="16.140625" style="791" customWidth="1"/>
    <col min="250" max="250" width="11.42578125" style="791" bestFit="1" customWidth="1"/>
    <col min="251" max="251" width="9.5703125" style="791" bestFit="1" customWidth="1"/>
    <col min="252" max="252" width="7.7109375" style="791" bestFit="1" customWidth="1"/>
    <col min="253" max="253" width="10.28515625" style="791" customWidth="1"/>
    <col min="254" max="254" width="9.140625" style="791"/>
    <col min="255" max="255" width="10" style="791" bestFit="1" customWidth="1"/>
    <col min="256" max="256" width="11" style="791" bestFit="1" customWidth="1"/>
    <col min="257" max="257" width="12.7109375" style="791" customWidth="1"/>
    <col min="258" max="258" width="12.28515625" style="791" customWidth="1"/>
    <col min="259" max="259" width="14.42578125" style="791" bestFit="1" customWidth="1"/>
    <col min="260" max="260" width="13" style="791" bestFit="1" customWidth="1"/>
    <col min="261" max="261" width="10.5703125" style="791" bestFit="1" customWidth="1"/>
    <col min="262" max="504" width="9.140625" style="791"/>
    <col min="505" max="505" width="16.140625" style="791" customWidth="1"/>
    <col min="506" max="506" width="11.42578125" style="791" bestFit="1" customWidth="1"/>
    <col min="507" max="507" width="9.5703125" style="791" bestFit="1" customWidth="1"/>
    <col min="508" max="508" width="7.7109375" style="791" bestFit="1" customWidth="1"/>
    <col min="509" max="509" width="10.28515625" style="791" customWidth="1"/>
    <col min="510" max="510" width="9.140625" style="791"/>
    <col min="511" max="511" width="10" style="791" bestFit="1" customWidth="1"/>
    <col min="512" max="512" width="11" style="791" bestFit="1" customWidth="1"/>
    <col min="513" max="513" width="12.7109375" style="791" customWidth="1"/>
    <col min="514" max="514" width="12.28515625" style="791" customWidth="1"/>
    <col min="515" max="515" width="14.42578125" style="791" bestFit="1" customWidth="1"/>
    <col min="516" max="516" width="13" style="791" bestFit="1" customWidth="1"/>
    <col min="517" max="517" width="10.5703125" style="791" bestFit="1" customWidth="1"/>
    <col min="518" max="760" width="9.140625" style="791"/>
    <col min="761" max="761" width="16.140625" style="791" customWidth="1"/>
    <col min="762" max="762" width="11.42578125" style="791" bestFit="1" customWidth="1"/>
    <col min="763" max="763" width="9.5703125" style="791" bestFit="1" customWidth="1"/>
    <col min="764" max="764" width="7.7109375" style="791" bestFit="1" customWidth="1"/>
    <col min="765" max="765" width="10.28515625" style="791" customWidth="1"/>
    <col min="766" max="766" width="9.140625" style="791"/>
    <col min="767" max="767" width="10" style="791" bestFit="1" customWidth="1"/>
    <col min="768" max="768" width="11" style="791" bestFit="1" customWidth="1"/>
    <col min="769" max="769" width="12.7109375" style="791" customWidth="1"/>
    <col min="770" max="770" width="12.28515625" style="791" customWidth="1"/>
    <col min="771" max="771" width="14.42578125" style="791" bestFit="1" customWidth="1"/>
    <col min="772" max="772" width="13" style="791" bestFit="1" customWidth="1"/>
    <col min="773" max="773" width="10.5703125" style="791" bestFit="1" customWidth="1"/>
    <col min="774" max="1016" width="9.140625" style="791"/>
    <col min="1017" max="1017" width="16.140625" style="791" customWidth="1"/>
    <col min="1018" max="1018" width="11.42578125" style="791" bestFit="1" customWidth="1"/>
    <col min="1019" max="1019" width="9.5703125" style="791" bestFit="1" customWidth="1"/>
    <col min="1020" max="1020" width="7.7109375" style="791" bestFit="1" customWidth="1"/>
    <col min="1021" max="1021" width="10.28515625" style="791" customWidth="1"/>
    <col min="1022" max="1022" width="9.140625" style="791"/>
    <col min="1023" max="1023" width="10" style="791" bestFit="1" customWidth="1"/>
    <col min="1024" max="1024" width="11" style="791" bestFit="1" customWidth="1"/>
    <col min="1025" max="1025" width="12.7109375" style="791" customWidth="1"/>
    <col min="1026" max="1026" width="12.28515625" style="791" customWidth="1"/>
    <col min="1027" max="1027" width="14.42578125" style="791" bestFit="1" customWidth="1"/>
    <col min="1028" max="1028" width="13" style="791" bestFit="1" customWidth="1"/>
    <col min="1029" max="1029" width="10.5703125" style="791" bestFit="1" customWidth="1"/>
    <col min="1030" max="1272" width="9.140625" style="791"/>
    <col min="1273" max="1273" width="16.140625" style="791" customWidth="1"/>
    <col min="1274" max="1274" width="11.42578125" style="791" bestFit="1" customWidth="1"/>
    <col min="1275" max="1275" width="9.5703125" style="791" bestFit="1" customWidth="1"/>
    <col min="1276" max="1276" width="7.7109375" style="791" bestFit="1" customWidth="1"/>
    <col min="1277" max="1277" width="10.28515625" style="791" customWidth="1"/>
    <col min="1278" max="1278" width="9.140625" style="791"/>
    <col min="1279" max="1279" width="10" style="791" bestFit="1" customWidth="1"/>
    <col min="1280" max="1280" width="11" style="791" bestFit="1" customWidth="1"/>
    <col min="1281" max="1281" width="12.7109375" style="791" customWidth="1"/>
    <col min="1282" max="1282" width="12.28515625" style="791" customWidth="1"/>
    <col min="1283" max="1283" width="14.42578125" style="791" bestFit="1" customWidth="1"/>
    <col min="1284" max="1284" width="13" style="791" bestFit="1" customWidth="1"/>
    <col min="1285" max="1285" width="10.5703125" style="791" bestFit="1" customWidth="1"/>
    <col min="1286" max="1528" width="9.140625" style="791"/>
    <col min="1529" max="1529" width="16.140625" style="791" customWidth="1"/>
    <col min="1530" max="1530" width="11.42578125" style="791" bestFit="1" customWidth="1"/>
    <col min="1531" max="1531" width="9.5703125" style="791" bestFit="1" customWidth="1"/>
    <col min="1532" max="1532" width="7.7109375" style="791" bestFit="1" customWidth="1"/>
    <col min="1533" max="1533" width="10.28515625" style="791" customWidth="1"/>
    <col min="1534" max="1534" width="9.140625" style="791"/>
    <col min="1535" max="1535" width="10" style="791" bestFit="1" customWidth="1"/>
    <col min="1536" max="1536" width="11" style="791" bestFit="1" customWidth="1"/>
    <col min="1537" max="1537" width="12.7109375" style="791" customWidth="1"/>
    <col min="1538" max="1538" width="12.28515625" style="791" customWidth="1"/>
    <col min="1539" max="1539" width="14.42578125" style="791" bestFit="1" customWidth="1"/>
    <col min="1540" max="1540" width="13" style="791" bestFit="1" customWidth="1"/>
    <col min="1541" max="1541" width="10.5703125" style="791" bestFit="1" customWidth="1"/>
    <col min="1542" max="1784" width="9.140625" style="791"/>
    <col min="1785" max="1785" width="16.140625" style="791" customWidth="1"/>
    <col min="1786" max="1786" width="11.42578125" style="791" bestFit="1" customWidth="1"/>
    <col min="1787" max="1787" width="9.5703125" style="791" bestFit="1" customWidth="1"/>
    <col min="1788" max="1788" width="7.7109375" style="791" bestFit="1" customWidth="1"/>
    <col min="1789" max="1789" width="10.28515625" style="791" customWidth="1"/>
    <col min="1790" max="1790" width="9.140625" style="791"/>
    <col min="1791" max="1791" width="10" style="791" bestFit="1" customWidth="1"/>
    <col min="1792" max="1792" width="11" style="791" bestFit="1" customWidth="1"/>
    <col min="1793" max="1793" width="12.7109375" style="791" customWidth="1"/>
    <col min="1794" max="1794" width="12.28515625" style="791" customWidth="1"/>
    <col min="1795" max="1795" width="14.42578125" style="791" bestFit="1" customWidth="1"/>
    <col min="1796" max="1796" width="13" style="791" bestFit="1" customWidth="1"/>
    <col min="1797" max="1797" width="10.5703125" style="791" bestFit="1" customWidth="1"/>
    <col min="1798" max="2040" width="9.140625" style="791"/>
    <col min="2041" max="2041" width="16.140625" style="791" customWidth="1"/>
    <col min="2042" max="2042" width="11.42578125" style="791" bestFit="1" customWidth="1"/>
    <col min="2043" max="2043" width="9.5703125" style="791" bestFit="1" customWidth="1"/>
    <col min="2044" max="2044" width="7.7109375" style="791" bestFit="1" customWidth="1"/>
    <col min="2045" max="2045" width="10.28515625" style="791" customWidth="1"/>
    <col min="2046" max="2046" width="9.140625" style="791"/>
    <col min="2047" max="2047" width="10" style="791" bestFit="1" customWidth="1"/>
    <col min="2048" max="2048" width="11" style="791" bestFit="1" customWidth="1"/>
    <col min="2049" max="2049" width="12.7109375" style="791" customWidth="1"/>
    <col min="2050" max="2050" width="12.28515625" style="791" customWidth="1"/>
    <col min="2051" max="2051" width="14.42578125" style="791" bestFit="1" customWidth="1"/>
    <col min="2052" max="2052" width="13" style="791" bestFit="1" customWidth="1"/>
    <col min="2053" max="2053" width="10.5703125" style="791" bestFit="1" customWidth="1"/>
    <col min="2054" max="2296" width="9.140625" style="791"/>
    <col min="2297" max="2297" width="16.140625" style="791" customWidth="1"/>
    <col min="2298" max="2298" width="11.42578125" style="791" bestFit="1" customWidth="1"/>
    <col min="2299" max="2299" width="9.5703125" style="791" bestFit="1" customWidth="1"/>
    <col min="2300" max="2300" width="7.7109375" style="791" bestFit="1" customWidth="1"/>
    <col min="2301" max="2301" width="10.28515625" style="791" customWidth="1"/>
    <col min="2302" max="2302" width="9.140625" style="791"/>
    <col min="2303" max="2303" width="10" style="791" bestFit="1" customWidth="1"/>
    <col min="2304" max="2304" width="11" style="791" bestFit="1" customWidth="1"/>
    <col min="2305" max="2305" width="12.7109375" style="791" customWidth="1"/>
    <col min="2306" max="2306" width="12.28515625" style="791" customWidth="1"/>
    <col min="2307" max="2307" width="14.42578125" style="791" bestFit="1" customWidth="1"/>
    <col min="2308" max="2308" width="13" style="791" bestFit="1" customWidth="1"/>
    <col min="2309" max="2309" width="10.5703125" style="791" bestFit="1" customWidth="1"/>
    <col min="2310" max="2552" width="9.140625" style="791"/>
    <col min="2553" max="2553" width="16.140625" style="791" customWidth="1"/>
    <col min="2554" max="2554" width="11.42578125" style="791" bestFit="1" customWidth="1"/>
    <col min="2555" max="2555" width="9.5703125" style="791" bestFit="1" customWidth="1"/>
    <col min="2556" max="2556" width="7.7109375" style="791" bestFit="1" customWidth="1"/>
    <col min="2557" max="2557" width="10.28515625" style="791" customWidth="1"/>
    <col min="2558" max="2558" width="9.140625" style="791"/>
    <col min="2559" max="2559" width="10" style="791" bestFit="1" customWidth="1"/>
    <col min="2560" max="2560" width="11" style="791" bestFit="1" customWidth="1"/>
    <col min="2561" max="2561" width="12.7109375" style="791" customWidth="1"/>
    <col min="2562" max="2562" width="12.28515625" style="791" customWidth="1"/>
    <col min="2563" max="2563" width="14.42578125" style="791" bestFit="1" customWidth="1"/>
    <col min="2564" max="2564" width="13" style="791" bestFit="1" customWidth="1"/>
    <col min="2565" max="2565" width="10.5703125" style="791" bestFit="1" customWidth="1"/>
    <col min="2566" max="2808" width="9.140625" style="791"/>
    <col min="2809" max="2809" width="16.140625" style="791" customWidth="1"/>
    <col min="2810" max="2810" width="11.42578125" style="791" bestFit="1" customWidth="1"/>
    <col min="2811" max="2811" width="9.5703125" style="791" bestFit="1" customWidth="1"/>
    <col min="2812" max="2812" width="7.7109375" style="791" bestFit="1" customWidth="1"/>
    <col min="2813" max="2813" width="10.28515625" style="791" customWidth="1"/>
    <col min="2814" max="2814" width="9.140625" style="791"/>
    <col min="2815" max="2815" width="10" style="791" bestFit="1" customWidth="1"/>
    <col min="2816" max="2816" width="11" style="791" bestFit="1" customWidth="1"/>
    <col min="2817" max="2817" width="12.7109375" style="791" customWidth="1"/>
    <col min="2818" max="2818" width="12.28515625" style="791" customWidth="1"/>
    <col min="2819" max="2819" width="14.42578125" style="791" bestFit="1" customWidth="1"/>
    <col min="2820" max="2820" width="13" style="791" bestFit="1" customWidth="1"/>
    <col min="2821" max="2821" width="10.5703125" style="791" bestFit="1" customWidth="1"/>
    <col min="2822" max="3064" width="9.140625" style="791"/>
    <col min="3065" max="3065" width="16.140625" style="791" customWidth="1"/>
    <col min="3066" max="3066" width="11.42578125" style="791" bestFit="1" customWidth="1"/>
    <col min="3067" max="3067" width="9.5703125" style="791" bestFit="1" customWidth="1"/>
    <col min="3068" max="3068" width="7.7109375" style="791" bestFit="1" customWidth="1"/>
    <col min="3069" max="3069" width="10.28515625" style="791" customWidth="1"/>
    <col min="3070" max="3070" width="9.140625" style="791"/>
    <col min="3071" max="3071" width="10" style="791" bestFit="1" customWidth="1"/>
    <col min="3072" max="3072" width="11" style="791" bestFit="1" customWidth="1"/>
    <col min="3073" max="3073" width="12.7109375" style="791" customWidth="1"/>
    <col min="3074" max="3074" width="12.28515625" style="791" customWidth="1"/>
    <col min="3075" max="3075" width="14.42578125" style="791" bestFit="1" customWidth="1"/>
    <col min="3076" max="3076" width="13" style="791" bestFit="1" customWidth="1"/>
    <col min="3077" max="3077" width="10.5703125" style="791" bestFit="1" customWidth="1"/>
    <col min="3078" max="3320" width="9.140625" style="791"/>
    <col min="3321" max="3321" width="16.140625" style="791" customWidth="1"/>
    <col min="3322" max="3322" width="11.42578125" style="791" bestFit="1" customWidth="1"/>
    <col min="3323" max="3323" width="9.5703125" style="791" bestFit="1" customWidth="1"/>
    <col min="3324" max="3324" width="7.7109375" style="791" bestFit="1" customWidth="1"/>
    <col min="3325" max="3325" width="10.28515625" style="791" customWidth="1"/>
    <col min="3326" max="3326" width="9.140625" style="791"/>
    <col min="3327" max="3327" width="10" style="791" bestFit="1" customWidth="1"/>
    <col min="3328" max="3328" width="11" style="791" bestFit="1" customWidth="1"/>
    <col min="3329" max="3329" width="12.7109375" style="791" customWidth="1"/>
    <col min="3330" max="3330" width="12.28515625" style="791" customWidth="1"/>
    <col min="3331" max="3331" width="14.42578125" style="791" bestFit="1" customWidth="1"/>
    <col min="3332" max="3332" width="13" style="791" bestFit="1" customWidth="1"/>
    <col min="3333" max="3333" width="10.5703125" style="791" bestFit="1" customWidth="1"/>
    <col min="3334" max="3576" width="9.140625" style="791"/>
    <col min="3577" max="3577" width="16.140625" style="791" customWidth="1"/>
    <col min="3578" max="3578" width="11.42578125" style="791" bestFit="1" customWidth="1"/>
    <col min="3579" max="3579" width="9.5703125" style="791" bestFit="1" customWidth="1"/>
    <col min="3580" max="3580" width="7.7109375" style="791" bestFit="1" customWidth="1"/>
    <col min="3581" max="3581" width="10.28515625" style="791" customWidth="1"/>
    <col min="3582" max="3582" width="9.140625" style="791"/>
    <col min="3583" max="3583" width="10" style="791" bestFit="1" customWidth="1"/>
    <col min="3584" max="3584" width="11" style="791" bestFit="1" customWidth="1"/>
    <col min="3585" max="3585" width="12.7109375" style="791" customWidth="1"/>
    <col min="3586" max="3586" width="12.28515625" style="791" customWidth="1"/>
    <col min="3587" max="3587" width="14.42578125" style="791" bestFit="1" customWidth="1"/>
    <col min="3588" max="3588" width="13" style="791" bestFit="1" customWidth="1"/>
    <col min="3589" max="3589" width="10.5703125" style="791" bestFit="1" customWidth="1"/>
    <col min="3590" max="3832" width="9.140625" style="791"/>
    <col min="3833" max="3833" width="16.140625" style="791" customWidth="1"/>
    <col min="3834" max="3834" width="11.42578125" style="791" bestFit="1" customWidth="1"/>
    <col min="3835" max="3835" width="9.5703125" style="791" bestFit="1" customWidth="1"/>
    <col min="3836" max="3836" width="7.7109375" style="791" bestFit="1" customWidth="1"/>
    <col min="3837" max="3837" width="10.28515625" style="791" customWidth="1"/>
    <col min="3838" max="3838" width="9.140625" style="791"/>
    <col min="3839" max="3839" width="10" style="791" bestFit="1" customWidth="1"/>
    <col min="3840" max="3840" width="11" style="791" bestFit="1" customWidth="1"/>
    <col min="3841" max="3841" width="12.7109375" style="791" customWidth="1"/>
    <col min="3842" max="3842" width="12.28515625" style="791" customWidth="1"/>
    <col min="3843" max="3843" width="14.42578125" style="791" bestFit="1" customWidth="1"/>
    <col min="3844" max="3844" width="13" style="791" bestFit="1" customWidth="1"/>
    <col min="3845" max="3845" width="10.5703125" style="791" bestFit="1" customWidth="1"/>
    <col min="3846" max="4088" width="9.140625" style="791"/>
    <col min="4089" max="4089" width="16.140625" style="791" customWidth="1"/>
    <col min="4090" max="4090" width="11.42578125" style="791" bestFit="1" customWidth="1"/>
    <col min="4091" max="4091" width="9.5703125" style="791" bestFit="1" customWidth="1"/>
    <col min="4092" max="4092" width="7.7109375" style="791" bestFit="1" customWidth="1"/>
    <col min="4093" max="4093" width="10.28515625" style="791" customWidth="1"/>
    <col min="4094" max="4094" width="9.140625" style="791"/>
    <col min="4095" max="4095" width="10" style="791" bestFit="1" customWidth="1"/>
    <col min="4096" max="4096" width="11" style="791" bestFit="1" customWidth="1"/>
    <col min="4097" max="4097" width="12.7109375" style="791" customWidth="1"/>
    <col min="4098" max="4098" width="12.28515625" style="791" customWidth="1"/>
    <col min="4099" max="4099" width="14.42578125" style="791" bestFit="1" customWidth="1"/>
    <col min="4100" max="4100" width="13" style="791" bestFit="1" customWidth="1"/>
    <col min="4101" max="4101" width="10.5703125" style="791" bestFit="1" customWidth="1"/>
    <col min="4102" max="4344" width="9.140625" style="791"/>
    <col min="4345" max="4345" width="16.140625" style="791" customWidth="1"/>
    <col min="4346" max="4346" width="11.42578125" style="791" bestFit="1" customWidth="1"/>
    <col min="4347" max="4347" width="9.5703125" style="791" bestFit="1" customWidth="1"/>
    <col min="4348" max="4348" width="7.7109375" style="791" bestFit="1" customWidth="1"/>
    <col min="4349" max="4349" width="10.28515625" style="791" customWidth="1"/>
    <col min="4350" max="4350" width="9.140625" style="791"/>
    <col min="4351" max="4351" width="10" style="791" bestFit="1" customWidth="1"/>
    <col min="4352" max="4352" width="11" style="791" bestFit="1" customWidth="1"/>
    <col min="4353" max="4353" width="12.7109375" style="791" customWidth="1"/>
    <col min="4354" max="4354" width="12.28515625" style="791" customWidth="1"/>
    <col min="4355" max="4355" width="14.42578125" style="791" bestFit="1" customWidth="1"/>
    <col min="4356" max="4356" width="13" style="791" bestFit="1" customWidth="1"/>
    <col min="4357" max="4357" width="10.5703125" style="791" bestFit="1" customWidth="1"/>
    <col min="4358" max="4600" width="9.140625" style="791"/>
    <col min="4601" max="4601" width="16.140625" style="791" customWidth="1"/>
    <col min="4602" max="4602" width="11.42578125" style="791" bestFit="1" customWidth="1"/>
    <col min="4603" max="4603" width="9.5703125" style="791" bestFit="1" customWidth="1"/>
    <col min="4604" max="4604" width="7.7109375" style="791" bestFit="1" customWidth="1"/>
    <col min="4605" max="4605" width="10.28515625" style="791" customWidth="1"/>
    <col min="4606" max="4606" width="9.140625" style="791"/>
    <col min="4607" max="4607" width="10" style="791" bestFit="1" customWidth="1"/>
    <col min="4608" max="4608" width="11" style="791" bestFit="1" customWidth="1"/>
    <col min="4609" max="4609" width="12.7109375" style="791" customWidth="1"/>
    <col min="4610" max="4610" width="12.28515625" style="791" customWidth="1"/>
    <col min="4611" max="4611" width="14.42578125" style="791" bestFit="1" customWidth="1"/>
    <col min="4612" max="4612" width="13" style="791" bestFit="1" customWidth="1"/>
    <col min="4613" max="4613" width="10.5703125" style="791" bestFit="1" customWidth="1"/>
    <col min="4614" max="4856" width="9.140625" style="791"/>
    <col min="4857" max="4857" width="16.140625" style="791" customWidth="1"/>
    <col min="4858" max="4858" width="11.42578125" style="791" bestFit="1" customWidth="1"/>
    <col min="4859" max="4859" width="9.5703125" style="791" bestFit="1" customWidth="1"/>
    <col min="4860" max="4860" width="7.7109375" style="791" bestFit="1" customWidth="1"/>
    <col min="4861" max="4861" width="10.28515625" style="791" customWidth="1"/>
    <col min="4862" max="4862" width="9.140625" style="791"/>
    <col min="4863" max="4863" width="10" style="791" bestFit="1" customWidth="1"/>
    <col min="4864" max="4864" width="11" style="791" bestFit="1" customWidth="1"/>
    <col min="4865" max="4865" width="12.7109375" style="791" customWidth="1"/>
    <col min="4866" max="4866" width="12.28515625" style="791" customWidth="1"/>
    <col min="4867" max="4867" width="14.42578125" style="791" bestFit="1" customWidth="1"/>
    <col min="4868" max="4868" width="13" style="791" bestFit="1" customWidth="1"/>
    <col min="4869" max="4869" width="10.5703125" style="791" bestFit="1" customWidth="1"/>
    <col min="4870" max="5112" width="9.140625" style="791"/>
    <col min="5113" max="5113" width="16.140625" style="791" customWidth="1"/>
    <col min="5114" max="5114" width="11.42578125" style="791" bestFit="1" customWidth="1"/>
    <col min="5115" max="5115" width="9.5703125" style="791" bestFit="1" customWidth="1"/>
    <col min="5116" max="5116" width="7.7109375" style="791" bestFit="1" customWidth="1"/>
    <col min="5117" max="5117" width="10.28515625" style="791" customWidth="1"/>
    <col min="5118" max="5118" width="9.140625" style="791"/>
    <col min="5119" max="5119" width="10" style="791" bestFit="1" customWidth="1"/>
    <col min="5120" max="5120" width="11" style="791" bestFit="1" customWidth="1"/>
    <col min="5121" max="5121" width="12.7109375" style="791" customWidth="1"/>
    <col min="5122" max="5122" width="12.28515625" style="791" customWidth="1"/>
    <col min="5123" max="5123" width="14.42578125" style="791" bestFit="1" customWidth="1"/>
    <col min="5124" max="5124" width="13" style="791" bestFit="1" customWidth="1"/>
    <col min="5125" max="5125" width="10.5703125" style="791" bestFit="1" customWidth="1"/>
    <col min="5126" max="5368" width="9.140625" style="791"/>
    <col min="5369" max="5369" width="16.140625" style="791" customWidth="1"/>
    <col min="5370" max="5370" width="11.42578125" style="791" bestFit="1" customWidth="1"/>
    <col min="5371" max="5371" width="9.5703125" style="791" bestFit="1" customWidth="1"/>
    <col min="5372" max="5372" width="7.7109375" style="791" bestFit="1" customWidth="1"/>
    <col min="5373" max="5373" width="10.28515625" style="791" customWidth="1"/>
    <col min="5374" max="5374" width="9.140625" style="791"/>
    <col min="5375" max="5375" width="10" style="791" bestFit="1" customWidth="1"/>
    <col min="5376" max="5376" width="11" style="791" bestFit="1" customWidth="1"/>
    <col min="5377" max="5377" width="12.7109375" style="791" customWidth="1"/>
    <col min="5378" max="5378" width="12.28515625" style="791" customWidth="1"/>
    <col min="5379" max="5379" width="14.42578125" style="791" bestFit="1" customWidth="1"/>
    <col min="5380" max="5380" width="13" style="791" bestFit="1" customWidth="1"/>
    <col min="5381" max="5381" width="10.5703125" style="791" bestFit="1" customWidth="1"/>
    <col min="5382" max="5624" width="9.140625" style="791"/>
    <col min="5625" max="5625" width="16.140625" style="791" customWidth="1"/>
    <col min="5626" max="5626" width="11.42578125" style="791" bestFit="1" customWidth="1"/>
    <col min="5627" max="5627" width="9.5703125" style="791" bestFit="1" customWidth="1"/>
    <col min="5628" max="5628" width="7.7109375" style="791" bestFit="1" customWidth="1"/>
    <col min="5629" max="5629" width="10.28515625" style="791" customWidth="1"/>
    <col min="5630" max="5630" width="9.140625" style="791"/>
    <col min="5631" max="5631" width="10" style="791" bestFit="1" customWidth="1"/>
    <col min="5632" max="5632" width="11" style="791" bestFit="1" customWidth="1"/>
    <col min="5633" max="5633" width="12.7109375" style="791" customWidth="1"/>
    <col min="5634" max="5634" width="12.28515625" style="791" customWidth="1"/>
    <col min="5635" max="5635" width="14.42578125" style="791" bestFit="1" customWidth="1"/>
    <col min="5636" max="5636" width="13" style="791" bestFit="1" customWidth="1"/>
    <col min="5637" max="5637" width="10.5703125" style="791" bestFit="1" customWidth="1"/>
    <col min="5638" max="5880" width="9.140625" style="791"/>
    <col min="5881" max="5881" width="16.140625" style="791" customWidth="1"/>
    <col min="5882" max="5882" width="11.42578125" style="791" bestFit="1" customWidth="1"/>
    <col min="5883" max="5883" width="9.5703125" style="791" bestFit="1" customWidth="1"/>
    <col min="5884" max="5884" width="7.7109375" style="791" bestFit="1" customWidth="1"/>
    <col min="5885" max="5885" width="10.28515625" style="791" customWidth="1"/>
    <col min="5886" max="5886" width="9.140625" style="791"/>
    <col min="5887" max="5887" width="10" style="791" bestFit="1" customWidth="1"/>
    <col min="5888" max="5888" width="11" style="791" bestFit="1" customWidth="1"/>
    <col min="5889" max="5889" width="12.7109375" style="791" customWidth="1"/>
    <col min="5890" max="5890" width="12.28515625" style="791" customWidth="1"/>
    <col min="5891" max="5891" width="14.42578125" style="791" bestFit="1" customWidth="1"/>
    <col min="5892" max="5892" width="13" style="791" bestFit="1" customWidth="1"/>
    <col min="5893" max="5893" width="10.5703125" style="791" bestFit="1" customWidth="1"/>
    <col min="5894" max="6136" width="9.140625" style="791"/>
    <col min="6137" max="6137" width="16.140625" style="791" customWidth="1"/>
    <col min="6138" max="6138" width="11.42578125" style="791" bestFit="1" customWidth="1"/>
    <col min="6139" max="6139" width="9.5703125" style="791" bestFit="1" customWidth="1"/>
    <col min="6140" max="6140" width="7.7109375" style="791" bestFit="1" customWidth="1"/>
    <col min="6141" max="6141" width="10.28515625" style="791" customWidth="1"/>
    <col min="6142" max="6142" width="9.140625" style="791"/>
    <col min="6143" max="6143" width="10" style="791" bestFit="1" customWidth="1"/>
    <col min="6144" max="6144" width="11" style="791" bestFit="1" customWidth="1"/>
    <col min="6145" max="6145" width="12.7109375" style="791" customWidth="1"/>
    <col min="6146" max="6146" width="12.28515625" style="791" customWidth="1"/>
    <col min="6147" max="6147" width="14.42578125" style="791" bestFit="1" customWidth="1"/>
    <col min="6148" max="6148" width="13" style="791" bestFit="1" customWidth="1"/>
    <col min="6149" max="6149" width="10.5703125" style="791" bestFit="1" customWidth="1"/>
    <col min="6150" max="6392" width="9.140625" style="791"/>
    <col min="6393" max="6393" width="16.140625" style="791" customWidth="1"/>
    <col min="6394" max="6394" width="11.42578125" style="791" bestFit="1" customWidth="1"/>
    <col min="6395" max="6395" width="9.5703125" style="791" bestFit="1" customWidth="1"/>
    <col min="6396" max="6396" width="7.7109375" style="791" bestFit="1" customWidth="1"/>
    <col min="6397" max="6397" width="10.28515625" style="791" customWidth="1"/>
    <col min="6398" max="6398" width="9.140625" style="791"/>
    <col min="6399" max="6399" width="10" style="791" bestFit="1" customWidth="1"/>
    <col min="6400" max="6400" width="11" style="791" bestFit="1" customWidth="1"/>
    <col min="6401" max="6401" width="12.7109375" style="791" customWidth="1"/>
    <col min="6402" max="6402" width="12.28515625" style="791" customWidth="1"/>
    <col min="6403" max="6403" width="14.42578125" style="791" bestFit="1" customWidth="1"/>
    <col min="6404" max="6404" width="13" style="791" bestFit="1" customWidth="1"/>
    <col min="6405" max="6405" width="10.5703125" style="791" bestFit="1" customWidth="1"/>
    <col min="6406" max="6648" width="9.140625" style="791"/>
    <col min="6649" max="6649" width="16.140625" style="791" customWidth="1"/>
    <col min="6650" max="6650" width="11.42578125" style="791" bestFit="1" customWidth="1"/>
    <col min="6651" max="6651" width="9.5703125" style="791" bestFit="1" customWidth="1"/>
    <col min="6652" max="6652" width="7.7109375" style="791" bestFit="1" customWidth="1"/>
    <col min="6653" max="6653" width="10.28515625" style="791" customWidth="1"/>
    <col min="6654" max="6654" width="9.140625" style="791"/>
    <col min="6655" max="6655" width="10" style="791" bestFit="1" customWidth="1"/>
    <col min="6656" max="6656" width="11" style="791" bestFit="1" customWidth="1"/>
    <col min="6657" max="6657" width="12.7109375" style="791" customWidth="1"/>
    <col min="6658" max="6658" width="12.28515625" style="791" customWidth="1"/>
    <col min="6659" max="6659" width="14.42578125" style="791" bestFit="1" customWidth="1"/>
    <col min="6660" max="6660" width="13" style="791" bestFit="1" customWidth="1"/>
    <col min="6661" max="6661" width="10.5703125" style="791" bestFit="1" customWidth="1"/>
    <col min="6662" max="6904" width="9.140625" style="791"/>
    <col min="6905" max="6905" width="16.140625" style="791" customWidth="1"/>
    <col min="6906" max="6906" width="11.42578125" style="791" bestFit="1" customWidth="1"/>
    <col min="6907" max="6907" width="9.5703125" style="791" bestFit="1" customWidth="1"/>
    <col min="6908" max="6908" width="7.7109375" style="791" bestFit="1" customWidth="1"/>
    <col min="6909" max="6909" width="10.28515625" style="791" customWidth="1"/>
    <col min="6910" max="6910" width="9.140625" style="791"/>
    <col min="6911" max="6911" width="10" style="791" bestFit="1" customWidth="1"/>
    <col min="6912" max="6912" width="11" style="791" bestFit="1" customWidth="1"/>
    <col min="6913" max="6913" width="12.7109375" style="791" customWidth="1"/>
    <col min="6914" max="6914" width="12.28515625" style="791" customWidth="1"/>
    <col min="6915" max="6915" width="14.42578125" style="791" bestFit="1" customWidth="1"/>
    <col min="6916" max="6916" width="13" style="791" bestFit="1" customWidth="1"/>
    <col min="6917" max="6917" width="10.5703125" style="791" bestFit="1" customWidth="1"/>
    <col min="6918" max="7160" width="9.140625" style="791"/>
    <col min="7161" max="7161" width="16.140625" style="791" customWidth="1"/>
    <col min="7162" max="7162" width="11.42578125" style="791" bestFit="1" customWidth="1"/>
    <col min="7163" max="7163" width="9.5703125" style="791" bestFit="1" customWidth="1"/>
    <col min="7164" max="7164" width="7.7109375" style="791" bestFit="1" customWidth="1"/>
    <col min="7165" max="7165" width="10.28515625" style="791" customWidth="1"/>
    <col min="7166" max="7166" width="9.140625" style="791"/>
    <col min="7167" max="7167" width="10" style="791" bestFit="1" customWidth="1"/>
    <col min="7168" max="7168" width="11" style="791" bestFit="1" customWidth="1"/>
    <col min="7169" max="7169" width="12.7109375" style="791" customWidth="1"/>
    <col min="7170" max="7170" width="12.28515625" style="791" customWidth="1"/>
    <col min="7171" max="7171" width="14.42578125" style="791" bestFit="1" customWidth="1"/>
    <col min="7172" max="7172" width="13" style="791" bestFit="1" customWidth="1"/>
    <col min="7173" max="7173" width="10.5703125" style="791" bestFit="1" customWidth="1"/>
    <col min="7174" max="7416" width="9.140625" style="791"/>
    <col min="7417" max="7417" width="16.140625" style="791" customWidth="1"/>
    <col min="7418" max="7418" width="11.42578125" style="791" bestFit="1" customWidth="1"/>
    <col min="7419" max="7419" width="9.5703125" style="791" bestFit="1" customWidth="1"/>
    <col min="7420" max="7420" width="7.7109375" style="791" bestFit="1" customWidth="1"/>
    <col min="7421" max="7421" width="10.28515625" style="791" customWidth="1"/>
    <col min="7422" max="7422" width="9.140625" style="791"/>
    <col min="7423" max="7423" width="10" style="791" bestFit="1" customWidth="1"/>
    <col min="7424" max="7424" width="11" style="791" bestFit="1" customWidth="1"/>
    <col min="7425" max="7425" width="12.7109375" style="791" customWidth="1"/>
    <col min="7426" max="7426" width="12.28515625" style="791" customWidth="1"/>
    <col min="7427" max="7427" width="14.42578125" style="791" bestFit="1" customWidth="1"/>
    <col min="7428" max="7428" width="13" style="791" bestFit="1" customWidth="1"/>
    <col min="7429" max="7429" width="10.5703125" style="791" bestFit="1" customWidth="1"/>
    <col min="7430" max="7672" width="9.140625" style="791"/>
    <col min="7673" max="7673" width="16.140625" style="791" customWidth="1"/>
    <col min="7674" max="7674" width="11.42578125" style="791" bestFit="1" customWidth="1"/>
    <col min="7675" max="7675" width="9.5703125" style="791" bestFit="1" customWidth="1"/>
    <col min="7676" max="7676" width="7.7109375" style="791" bestFit="1" customWidth="1"/>
    <col min="7677" max="7677" width="10.28515625" style="791" customWidth="1"/>
    <col min="7678" max="7678" width="9.140625" style="791"/>
    <col min="7679" max="7679" width="10" style="791" bestFit="1" customWidth="1"/>
    <col min="7680" max="7680" width="11" style="791" bestFit="1" customWidth="1"/>
    <col min="7681" max="7681" width="12.7109375" style="791" customWidth="1"/>
    <col min="7682" max="7682" width="12.28515625" style="791" customWidth="1"/>
    <col min="7683" max="7683" width="14.42578125" style="791" bestFit="1" customWidth="1"/>
    <col min="7684" max="7684" width="13" style="791" bestFit="1" customWidth="1"/>
    <col min="7685" max="7685" width="10.5703125" style="791" bestFit="1" customWidth="1"/>
    <col min="7686" max="7928" width="9.140625" style="791"/>
    <col min="7929" max="7929" width="16.140625" style="791" customWidth="1"/>
    <col min="7930" max="7930" width="11.42578125" style="791" bestFit="1" customWidth="1"/>
    <col min="7931" max="7931" width="9.5703125" style="791" bestFit="1" customWidth="1"/>
    <col min="7932" max="7932" width="7.7109375" style="791" bestFit="1" customWidth="1"/>
    <col min="7933" max="7933" width="10.28515625" style="791" customWidth="1"/>
    <col min="7934" max="7934" width="9.140625" style="791"/>
    <col min="7935" max="7935" width="10" style="791" bestFit="1" customWidth="1"/>
    <col min="7936" max="7936" width="11" style="791" bestFit="1" customWidth="1"/>
    <col min="7937" max="7937" width="12.7109375" style="791" customWidth="1"/>
    <col min="7938" max="7938" width="12.28515625" style="791" customWidth="1"/>
    <col min="7939" max="7939" width="14.42578125" style="791" bestFit="1" customWidth="1"/>
    <col min="7940" max="7940" width="13" style="791" bestFit="1" customWidth="1"/>
    <col min="7941" max="7941" width="10.5703125" style="791" bestFit="1" customWidth="1"/>
    <col min="7942" max="8184" width="9.140625" style="791"/>
    <col min="8185" max="8185" width="16.140625" style="791" customWidth="1"/>
    <col min="8186" max="8186" width="11.42578125" style="791" bestFit="1" customWidth="1"/>
    <col min="8187" max="8187" width="9.5703125" style="791" bestFit="1" customWidth="1"/>
    <col min="8188" max="8188" width="7.7109375" style="791" bestFit="1" customWidth="1"/>
    <col min="8189" max="8189" width="10.28515625" style="791" customWidth="1"/>
    <col min="8190" max="8190" width="9.140625" style="791"/>
    <col min="8191" max="8191" width="10" style="791" bestFit="1" customWidth="1"/>
    <col min="8192" max="8192" width="11" style="791" bestFit="1" customWidth="1"/>
    <col min="8193" max="8193" width="12.7109375" style="791" customWidth="1"/>
    <col min="8194" max="8194" width="12.28515625" style="791" customWidth="1"/>
    <col min="8195" max="8195" width="14.42578125" style="791" bestFit="1" customWidth="1"/>
    <col min="8196" max="8196" width="13" style="791" bestFit="1" customWidth="1"/>
    <col min="8197" max="8197" width="10.5703125" style="791" bestFit="1" customWidth="1"/>
    <col min="8198" max="8440" width="9.140625" style="791"/>
    <col min="8441" max="8441" width="16.140625" style="791" customWidth="1"/>
    <col min="8442" max="8442" width="11.42578125" style="791" bestFit="1" customWidth="1"/>
    <col min="8443" max="8443" width="9.5703125" style="791" bestFit="1" customWidth="1"/>
    <col min="8444" max="8444" width="7.7109375" style="791" bestFit="1" customWidth="1"/>
    <col min="8445" max="8445" width="10.28515625" style="791" customWidth="1"/>
    <col min="8446" max="8446" width="9.140625" style="791"/>
    <col min="8447" max="8447" width="10" style="791" bestFit="1" customWidth="1"/>
    <col min="8448" max="8448" width="11" style="791" bestFit="1" customWidth="1"/>
    <col min="8449" max="8449" width="12.7109375" style="791" customWidth="1"/>
    <col min="8450" max="8450" width="12.28515625" style="791" customWidth="1"/>
    <col min="8451" max="8451" width="14.42578125" style="791" bestFit="1" customWidth="1"/>
    <col min="8452" max="8452" width="13" style="791" bestFit="1" customWidth="1"/>
    <col min="8453" max="8453" width="10.5703125" style="791" bestFit="1" customWidth="1"/>
    <col min="8454" max="8696" width="9.140625" style="791"/>
    <col min="8697" max="8697" width="16.140625" style="791" customWidth="1"/>
    <col min="8698" max="8698" width="11.42578125" style="791" bestFit="1" customWidth="1"/>
    <col min="8699" max="8699" width="9.5703125" style="791" bestFit="1" customWidth="1"/>
    <col min="8700" max="8700" width="7.7109375" style="791" bestFit="1" customWidth="1"/>
    <col min="8701" max="8701" width="10.28515625" style="791" customWidth="1"/>
    <col min="8702" max="8702" width="9.140625" style="791"/>
    <col min="8703" max="8703" width="10" style="791" bestFit="1" customWidth="1"/>
    <col min="8704" max="8704" width="11" style="791" bestFit="1" customWidth="1"/>
    <col min="8705" max="8705" width="12.7109375" style="791" customWidth="1"/>
    <col min="8706" max="8706" width="12.28515625" style="791" customWidth="1"/>
    <col min="8707" max="8707" width="14.42578125" style="791" bestFit="1" customWidth="1"/>
    <col min="8708" max="8708" width="13" style="791" bestFit="1" customWidth="1"/>
    <col min="8709" max="8709" width="10.5703125" style="791" bestFit="1" customWidth="1"/>
    <col min="8710" max="8952" width="9.140625" style="791"/>
    <col min="8953" max="8953" width="16.140625" style="791" customWidth="1"/>
    <col min="8954" max="8954" width="11.42578125" style="791" bestFit="1" customWidth="1"/>
    <col min="8955" max="8955" width="9.5703125" style="791" bestFit="1" customWidth="1"/>
    <col min="8956" max="8956" width="7.7109375" style="791" bestFit="1" customWidth="1"/>
    <col min="8957" max="8957" width="10.28515625" style="791" customWidth="1"/>
    <col min="8958" max="8958" width="9.140625" style="791"/>
    <col min="8959" max="8959" width="10" style="791" bestFit="1" customWidth="1"/>
    <col min="8960" max="8960" width="11" style="791" bestFit="1" customWidth="1"/>
    <col min="8961" max="8961" width="12.7109375" style="791" customWidth="1"/>
    <col min="8962" max="8962" width="12.28515625" style="791" customWidth="1"/>
    <col min="8963" max="8963" width="14.42578125" style="791" bestFit="1" customWidth="1"/>
    <col min="8964" max="8964" width="13" style="791" bestFit="1" customWidth="1"/>
    <col min="8965" max="8965" width="10.5703125" style="791" bestFit="1" customWidth="1"/>
    <col min="8966" max="9208" width="9.140625" style="791"/>
    <col min="9209" max="9209" width="16.140625" style="791" customWidth="1"/>
    <col min="9210" max="9210" width="11.42578125" style="791" bestFit="1" customWidth="1"/>
    <col min="9211" max="9211" width="9.5703125" style="791" bestFit="1" customWidth="1"/>
    <col min="9212" max="9212" width="7.7109375" style="791" bestFit="1" customWidth="1"/>
    <col min="9213" max="9213" width="10.28515625" style="791" customWidth="1"/>
    <col min="9214" max="9214" width="9.140625" style="791"/>
    <col min="9215" max="9215" width="10" style="791" bestFit="1" customWidth="1"/>
    <col min="9216" max="9216" width="11" style="791" bestFit="1" customWidth="1"/>
    <col min="9217" max="9217" width="12.7109375" style="791" customWidth="1"/>
    <col min="9218" max="9218" width="12.28515625" style="791" customWidth="1"/>
    <col min="9219" max="9219" width="14.42578125" style="791" bestFit="1" customWidth="1"/>
    <col min="9220" max="9220" width="13" style="791" bestFit="1" customWidth="1"/>
    <col min="9221" max="9221" width="10.5703125" style="791" bestFit="1" customWidth="1"/>
    <col min="9222" max="9464" width="9.140625" style="791"/>
    <col min="9465" max="9465" width="16.140625" style="791" customWidth="1"/>
    <col min="9466" max="9466" width="11.42578125" style="791" bestFit="1" customWidth="1"/>
    <col min="9467" max="9467" width="9.5703125" style="791" bestFit="1" customWidth="1"/>
    <col min="9468" max="9468" width="7.7109375" style="791" bestFit="1" customWidth="1"/>
    <col min="9469" max="9469" width="10.28515625" style="791" customWidth="1"/>
    <col min="9470" max="9470" width="9.140625" style="791"/>
    <col min="9471" max="9471" width="10" style="791" bestFit="1" customWidth="1"/>
    <col min="9472" max="9472" width="11" style="791" bestFit="1" customWidth="1"/>
    <col min="9473" max="9473" width="12.7109375" style="791" customWidth="1"/>
    <col min="9474" max="9474" width="12.28515625" style="791" customWidth="1"/>
    <col min="9475" max="9475" width="14.42578125" style="791" bestFit="1" customWidth="1"/>
    <col min="9476" max="9476" width="13" style="791" bestFit="1" customWidth="1"/>
    <col min="9477" max="9477" width="10.5703125" style="791" bestFit="1" customWidth="1"/>
    <col min="9478" max="9720" width="9.140625" style="791"/>
    <col min="9721" max="9721" width="16.140625" style="791" customWidth="1"/>
    <col min="9722" max="9722" width="11.42578125" style="791" bestFit="1" customWidth="1"/>
    <col min="9723" max="9723" width="9.5703125" style="791" bestFit="1" customWidth="1"/>
    <col min="9724" max="9724" width="7.7109375" style="791" bestFit="1" customWidth="1"/>
    <col min="9725" max="9725" width="10.28515625" style="791" customWidth="1"/>
    <col min="9726" max="9726" width="9.140625" style="791"/>
    <col min="9727" max="9727" width="10" style="791" bestFit="1" customWidth="1"/>
    <col min="9728" max="9728" width="11" style="791" bestFit="1" customWidth="1"/>
    <col min="9729" max="9729" width="12.7109375" style="791" customWidth="1"/>
    <col min="9730" max="9730" width="12.28515625" style="791" customWidth="1"/>
    <col min="9731" max="9731" width="14.42578125" style="791" bestFit="1" customWidth="1"/>
    <col min="9732" max="9732" width="13" style="791" bestFit="1" customWidth="1"/>
    <col min="9733" max="9733" width="10.5703125" style="791" bestFit="1" customWidth="1"/>
    <col min="9734" max="9976" width="9.140625" style="791"/>
    <col min="9977" max="9977" width="16.140625" style="791" customWidth="1"/>
    <col min="9978" max="9978" width="11.42578125" style="791" bestFit="1" customWidth="1"/>
    <col min="9979" max="9979" width="9.5703125" style="791" bestFit="1" customWidth="1"/>
    <col min="9980" max="9980" width="7.7109375" style="791" bestFit="1" customWidth="1"/>
    <col min="9981" max="9981" width="10.28515625" style="791" customWidth="1"/>
    <col min="9982" max="9982" width="9.140625" style="791"/>
    <col min="9983" max="9983" width="10" style="791" bestFit="1" customWidth="1"/>
    <col min="9984" max="9984" width="11" style="791" bestFit="1" customWidth="1"/>
    <col min="9985" max="9985" width="12.7109375" style="791" customWidth="1"/>
    <col min="9986" max="9986" width="12.28515625" style="791" customWidth="1"/>
    <col min="9987" max="9987" width="14.42578125" style="791" bestFit="1" customWidth="1"/>
    <col min="9988" max="9988" width="13" style="791" bestFit="1" customWidth="1"/>
    <col min="9989" max="9989" width="10.5703125" style="791" bestFit="1" customWidth="1"/>
    <col min="9990" max="10232" width="9.140625" style="791"/>
    <col min="10233" max="10233" width="16.140625" style="791" customWidth="1"/>
    <col min="10234" max="10234" width="11.42578125" style="791" bestFit="1" customWidth="1"/>
    <col min="10235" max="10235" width="9.5703125" style="791" bestFit="1" customWidth="1"/>
    <col min="10236" max="10236" width="7.7109375" style="791" bestFit="1" customWidth="1"/>
    <col min="10237" max="10237" width="10.28515625" style="791" customWidth="1"/>
    <col min="10238" max="10238" width="9.140625" style="791"/>
    <col min="10239" max="10239" width="10" style="791" bestFit="1" customWidth="1"/>
    <col min="10240" max="10240" width="11" style="791" bestFit="1" customWidth="1"/>
    <col min="10241" max="10241" width="12.7109375" style="791" customWidth="1"/>
    <col min="10242" max="10242" width="12.28515625" style="791" customWidth="1"/>
    <col min="10243" max="10243" width="14.42578125" style="791" bestFit="1" customWidth="1"/>
    <col min="10244" max="10244" width="13" style="791" bestFit="1" customWidth="1"/>
    <col min="10245" max="10245" width="10.5703125" style="791" bestFit="1" customWidth="1"/>
    <col min="10246" max="10488" width="9.140625" style="791"/>
    <col min="10489" max="10489" width="16.140625" style="791" customWidth="1"/>
    <col min="10490" max="10490" width="11.42578125" style="791" bestFit="1" customWidth="1"/>
    <col min="10491" max="10491" width="9.5703125" style="791" bestFit="1" customWidth="1"/>
    <col min="10492" max="10492" width="7.7109375" style="791" bestFit="1" customWidth="1"/>
    <col min="10493" max="10493" width="10.28515625" style="791" customWidth="1"/>
    <col min="10494" max="10494" width="9.140625" style="791"/>
    <col min="10495" max="10495" width="10" style="791" bestFit="1" customWidth="1"/>
    <col min="10496" max="10496" width="11" style="791" bestFit="1" customWidth="1"/>
    <col min="10497" max="10497" width="12.7109375" style="791" customWidth="1"/>
    <col min="10498" max="10498" width="12.28515625" style="791" customWidth="1"/>
    <col min="10499" max="10499" width="14.42578125" style="791" bestFit="1" customWidth="1"/>
    <col min="10500" max="10500" width="13" style="791" bestFit="1" customWidth="1"/>
    <col min="10501" max="10501" width="10.5703125" style="791" bestFit="1" customWidth="1"/>
    <col min="10502" max="10744" width="9.140625" style="791"/>
    <col min="10745" max="10745" width="16.140625" style="791" customWidth="1"/>
    <col min="10746" max="10746" width="11.42578125" style="791" bestFit="1" customWidth="1"/>
    <col min="10747" max="10747" width="9.5703125" style="791" bestFit="1" customWidth="1"/>
    <col min="10748" max="10748" width="7.7109375" style="791" bestFit="1" customWidth="1"/>
    <col min="10749" max="10749" width="10.28515625" style="791" customWidth="1"/>
    <col min="10750" max="10750" width="9.140625" style="791"/>
    <col min="10751" max="10751" width="10" style="791" bestFit="1" customWidth="1"/>
    <col min="10752" max="10752" width="11" style="791" bestFit="1" customWidth="1"/>
    <col min="10753" max="10753" width="12.7109375" style="791" customWidth="1"/>
    <col min="10754" max="10754" width="12.28515625" style="791" customWidth="1"/>
    <col min="10755" max="10755" width="14.42578125" style="791" bestFit="1" customWidth="1"/>
    <col min="10756" max="10756" width="13" style="791" bestFit="1" customWidth="1"/>
    <col min="10757" max="10757" width="10.5703125" style="791" bestFit="1" customWidth="1"/>
    <col min="10758" max="11000" width="9.140625" style="791"/>
    <col min="11001" max="11001" width="16.140625" style="791" customWidth="1"/>
    <col min="11002" max="11002" width="11.42578125" style="791" bestFit="1" customWidth="1"/>
    <col min="11003" max="11003" width="9.5703125" style="791" bestFit="1" customWidth="1"/>
    <col min="11004" max="11004" width="7.7109375" style="791" bestFit="1" customWidth="1"/>
    <col min="11005" max="11005" width="10.28515625" style="791" customWidth="1"/>
    <col min="11006" max="11006" width="9.140625" style="791"/>
    <col min="11007" max="11007" width="10" style="791" bestFit="1" customWidth="1"/>
    <col min="11008" max="11008" width="11" style="791" bestFit="1" customWidth="1"/>
    <col min="11009" max="11009" width="12.7109375" style="791" customWidth="1"/>
    <col min="11010" max="11010" width="12.28515625" style="791" customWidth="1"/>
    <col min="11011" max="11011" width="14.42578125" style="791" bestFit="1" customWidth="1"/>
    <col min="11012" max="11012" width="13" style="791" bestFit="1" customWidth="1"/>
    <col min="11013" max="11013" width="10.5703125" style="791" bestFit="1" customWidth="1"/>
    <col min="11014" max="11256" width="9.140625" style="791"/>
    <col min="11257" max="11257" width="16.140625" style="791" customWidth="1"/>
    <col min="11258" max="11258" width="11.42578125" style="791" bestFit="1" customWidth="1"/>
    <col min="11259" max="11259" width="9.5703125" style="791" bestFit="1" customWidth="1"/>
    <col min="11260" max="11260" width="7.7109375" style="791" bestFit="1" customWidth="1"/>
    <col min="11261" max="11261" width="10.28515625" style="791" customWidth="1"/>
    <col min="11262" max="11262" width="9.140625" style="791"/>
    <col min="11263" max="11263" width="10" style="791" bestFit="1" customWidth="1"/>
    <col min="11264" max="11264" width="11" style="791" bestFit="1" customWidth="1"/>
    <col min="11265" max="11265" width="12.7109375" style="791" customWidth="1"/>
    <col min="11266" max="11266" width="12.28515625" style="791" customWidth="1"/>
    <col min="11267" max="11267" width="14.42578125" style="791" bestFit="1" customWidth="1"/>
    <col min="11268" max="11268" width="13" style="791" bestFit="1" customWidth="1"/>
    <col min="11269" max="11269" width="10.5703125" style="791" bestFit="1" customWidth="1"/>
    <col min="11270" max="11512" width="9.140625" style="791"/>
    <col min="11513" max="11513" width="16.140625" style="791" customWidth="1"/>
    <col min="11514" max="11514" width="11.42578125" style="791" bestFit="1" customWidth="1"/>
    <col min="11515" max="11515" width="9.5703125" style="791" bestFit="1" customWidth="1"/>
    <col min="11516" max="11516" width="7.7109375" style="791" bestFit="1" customWidth="1"/>
    <col min="11517" max="11517" width="10.28515625" style="791" customWidth="1"/>
    <col min="11518" max="11518" width="9.140625" style="791"/>
    <col min="11519" max="11519" width="10" style="791" bestFit="1" customWidth="1"/>
    <col min="11520" max="11520" width="11" style="791" bestFit="1" customWidth="1"/>
    <col min="11521" max="11521" width="12.7109375" style="791" customWidth="1"/>
    <col min="11522" max="11522" width="12.28515625" style="791" customWidth="1"/>
    <col min="11523" max="11523" width="14.42578125" style="791" bestFit="1" customWidth="1"/>
    <col min="11524" max="11524" width="13" style="791" bestFit="1" customWidth="1"/>
    <col min="11525" max="11525" width="10.5703125" style="791" bestFit="1" customWidth="1"/>
    <col min="11526" max="11768" width="9.140625" style="791"/>
    <col min="11769" max="11769" width="16.140625" style="791" customWidth="1"/>
    <col min="11770" max="11770" width="11.42578125" style="791" bestFit="1" customWidth="1"/>
    <col min="11771" max="11771" width="9.5703125" style="791" bestFit="1" customWidth="1"/>
    <col min="11772" max="11772" width="7.7109375" style="791" bestFit="1" customWidth="1"/>
    <col min="11773" max="11773" width="10.28515625" style="791" customWidth="1"/>
    <col min="11774" max="11774" width="9.140625" style="791"/>
    <col min="11775" max="11775" width="10" style="791" bestFit="1" customWidth="1"/>
    <col min="11776" max="11776" width="11" style="791" bestFit="1" customWidth="1"/>
    <col min="11777" max="11777" width="12.7109375" style="791" customWidth="1"/>
    <col min="11778" max="11778" width="12.28515625" style="791" customWidth="1"/>
    <col min="11779" max="11779" width="14.42578125" style="791" bestFit="1" customWidth="1"/>
    <col min="11780" max="11780" width="13" style="791" bestFit="1" customWidth="1"/>
    <col min="11781" max="11781" width="10.5703125" style="791" bestFit="1" customWidth="1"/>
    <col min="11782" max="12024" width="9.140625" style="791"/>
    <col min="12025" max="12025" width="16.140625" style="791" customWidth="1"/>
    <col min="12026" max="12026" width="11.42578125" style="791" bestFit="1" customWidth="1"/>
    <col min="12027" max="12027" width="9.5703125" style="791" bestFit="1" customWidth="1"/>
    <col min="12028" max="12028" width="7.7109375" style="791" bestFit="1" customWidth="1"/>
    <col min="12029" max="12029" width="10.28515625" style="791" customWidth="1"/>
    <col min="12030" max="12030" width="9.140625" style="791"/>
    <col min="12031" max="12031" width="10" style="791" bestFit="1" customWidth="1"/>
    <col min="12032" max="12032" width="11" style="791" bestFit="1" customWidth="1"/>
    <col min="12033" max="12033" width="12.7109375" style="791" customWidth="1"/>
    <col min="12034" max="12034" width="12.28515625" style="791" customWidth="1"/>
    <col min="12035" max="12035" width="14.42578125" style="791" bestFit="1" customWidth="1"/>
    <col min="12036" max="12036" width="13" style="791" bestFit="1" customWidth="1"/>
    <col min="12037" max="12037" width="10.5703125" style="791" bestFit="1" customWidth="1"/>
    <col min="12038" max="12280" width="9.140625" style="791"/>
    <col min="12281" max="12281" width="16.140625" style="791" customWidth="1"/>
    <col min="12282" max="12282" width="11.42578125" style="791" bestFit="1" customWidth="1"/>
    <col min="12283" max="12283" width="9.5703125" style="791" bestFit="1" customWidth="1"/>
    <col min="12284" max="12284" width="7.7109375" style="791" bestFit="1" customWidth="1"/>
    <col min="12285" max="12285" width="10.28515625" style="791" customWidth="1"/>
    <col min="12286" max="12286" width="9.140625" style="791"/>
    <col min="12287" max="12287" width="10" style="791" bestFit="1" customWidth="1"/>
    <col min="12288" max="12288" width="11" style="791" bestFit="1" customWidth="1"/>
    <col min="12289" max="12289" width="12.7109375" style="791" customWidth="1"/>
    <col min="12290" max="12290" width="12.28515625" style="791" customWidth="1"/>
    <col min="12291" max="12291" width="14.42578125" style="791" bestFit="1" customWidth="1"/>
    <col min="12292" max="12292" width="13" style="791" bestFit="1" customWidth="1"/>
    <col min="12293" max="12293" width="10.5703125" style="791" bestFit="1" customWidth="1"/>
    <col min="12294" max="12536" width="9.140625" style="791"/>
    <col min="12537" max="12537" width="16.140625" style="791" customWidth="1"/>
    <col min="12538" max="12538" width="11.42578125" style="791" bestFit="1" customWidth="1"/>
    <col min="12539" max="12539" width="9.5703125" style="791" bestFit="1" customWidth="1"/>
    <col min="12540" max="12540" width="7.7109375" style="791" bestFit="1" customWidth="1"/>
    <col min="12541" max="12541" width="10.28515625" style="791" customWidth="1"/>
    <col min="12542" max="12542" width="9.140625" style="791"/>
    <col min="12543" max="12543" width="10" style="791" bestFit="1" customWidth="1"/>
    <col min="12544" max="12544" width="11" style="791" bestFit="1" customWidth="1"/>
    <col min="12545" max="12545" width="12.7109375" style="791" customWidth="1"/>
    <col min="12546" max="12546" width="12.28515625" style="791" customWidth="1"/>
    <col min="12547" max="12547" width="14.42578125" style="791" bestFit="1" customWidth="1"/>
    <col min="12548" max="12548" width="13" style="791" bestFit="1" customWidth="1"/>
    <col min="12549" max="12549" width="10.5703125" style="791" bestFit="1" customWidth="1"/>
    <col min="12550" max="12792" width="9.140625" style="791"/>
    <col min="12793" max="12793" width="16.140625" style="791" customWidth="1"/>
    <col min="12794" max="12794" width="11.42578125" style="791" bestFit="1" customWidth="1"/>
    <col min="12795" max="12795" width="9.5703125" style="791" bestFit="1" customWidth="1"/>
    <col min="12796" max="12796" width="7.7109375" style="791" bestFit="1" customWidth="1"/>
    <col min="12797" max="12797" width="10.28515625" style="791" customWidth="1"/>
    <col min="12798" max="12798" width="9.140625" style="791"/>
    <col min="12799" max="12799" width="10" style="791" bestFit="1" customWidth="1"/>
    <col min="12800" max="12800" width="11" style="791" bestFit="1" customWidth="1"/>
    <col min="12801" max="12801" width="12.7109375" style="791" customWidth="1"/>
    <col min="12802" max="12802" width="12.28515625" style="791" customWidth="1"/>
    <col min="12803" max="12803" width="14.42578125" style="791" bestFit="1" customWidth="1"/>
    <col min="12804" max="12804" width="13" style="791" bestFit="1" customWidth="1"/>
    <col min="12805" max="12805" width="10.5703125" style="791" bestFit="1" customWidth="1"/>
    <col min="12806" max="13048" width="9.140625" style="791"/>
    <col min="13049" max="13049" width="16.140625" style="791" customWidth="1"/>
    <col min="13050" max="13050" width="11.42578125" style="791" bestFit="1" customWidth="1"/>
    <col min="13051" max="13051" width="9.5703125" style="791" bestFit="1" customWidth="1"/>
    <col min="13052" max="13052" width="7.7109375" style="791" bestFit="1" customWidth="1"/>
    <col min="13053" max="13053" width="10.28515625" style="791" customWidth="1"/>
    <col min="13054" max="13054" width="9.140625" style="791"/>
    <col min="13055" max="13055" width="10" style="791" bestFit="1" customWidth="1"/>
    <col min="13056" max="13056" width="11" style="791" bestFit="1" customWidth="1"/>
    <col min="13057" max="13057" width="12.7109375" style="791" customWidth="1"/>
    <col min="13058" max="13058" width="12.28515625" style="791" customWidth="1"/>
    <col min="13059" max="13059" width="14.42578125" style="791" bestFit="1" customWidth="1"/>
    <col min="13060" max="13060" width="13" style="791" bestFit="1" customWidth="1"/>
    <col min="13061" max="13061" width="10.5703125" style="791" bestFit="1" customWidth="1"/>
    <col min="13062" max="13304" width="9.140625" style="791"/>
    <col min="13305" max="13305" width="16.140625" style="791" customWidth="1"/>
    <col min="13306" max="13306" width="11.42578125" style="791" bestFit="1" customWidth="1"/>
    <col min="13307" max="13307" width="9.5703125" style="791" bestFit="1" customWidth="1"/>
    <col min="13308" max="13308" width="7.7109375" style="791" bestFit="1" customWidth="1"/>
    <col min="13309" max="13309" width="10.28515625" style="791" customWidth="1"/>
    <col min="13310" max="13310" width="9.140625" style="791"/>
    <col min="13311" max="13311" width="10" style="791" bestFit="1" customWidth="1"/>
    <col min="13312" max="13312" width="11" style="791" bestFit="1" customWidth="1"/>
    <col min="13313" max="13313" width="12.7109375" style="791" customWidth="1"/>
    <col min="13314" max="13314" width="12.28515625" style="791" customWidth="1"/>
    <col min="13315" max="13315" width="14.42578125" style="791" bestFit="1" customWidth="1"/>
    <col min="13316" max="13316" width="13" style="791" bestFit="1" customWidth="1"/>
    <col min="13317" max="13317" width="10.5703125" style="791" bestFit="1" customWidth="1"/>
    <col min="13318" max="13560" width="9.140625" style="791"/>
    <col min="13561" max="13561" width="16.140625" style="791" customWidth="1"/>
    <col min="13562" max="13562" width="11.42578125" style="791" bestFit="1" customWidth="1"/>
    <col min="13563" max="13563" width="9.5703125" style="791" bestFit="1" customWidth="1"/>
    <col min="13564" max="13564" width="7.7109375" style="791" bestFit="1" customWidth="1"/>
    <col min="13565" max="13565" width="10.28515625" style="791" customWidth="1"/>
    <col min="13566" max="13566" width="9.140625" style="791"/>
    <col min="13567" max="13567" width="10" style="791" bestFit="1" customWidth="1"/>
    <col min="13568" max="13568" width="11" style="791" bestFit="1" customWidth="1"/>
    <col min="13569" max="13569" width="12.7109375" style="791" customWidth="1"/>
    <col min="13570" max="13570" width="12.28515625" style="791" customWidth="1"/>
    <col min="13571" max="13571" width="14.42578125" style="791" bestFit="1" customWidth="1"/>
    <col min="13572" max="13572" width="13" style="791" bestFit="1" customWidth="1"/>
    <col min="13573" max="13573" width="10.5703125" style="791" bestFit="1" customWidth="1"/>
    <col min="13574" max="13816" width="9.140625" style="791"/>
    <col min="13817" max="13817" width="16.140625" style="791" customWidth="1"/>
    <col min="13818" max="13818" width="11.42578125" style="791" bestFit="1" customWidth="1"/>
    <col min="13819" max="13819" width="9.5703125" style="791" bestFit="1" customWidth="1"/>
    <col min="13820" max="13820" width="7.7109375" style="791" bestFit="1" customWidth="1"/>
    <col min="13821" max="13821" width="10.28515625" style="791" customWidth="1"/>
    <col min="13822" max="13822" width="9.140625" style="791"/>
    <col min="13823" max="13823" width="10" style="791" bestFit="1" customWidth="1"/>
    <col min="13824" max="13824" width="11" style="791" bestFit="1" customWidth="1"/>
    <col min="13825" max="13825" width="12.7109375" style="791" customWidth="1"/>
    <col min="13826" max="13826" width="12.28515625" style="791" customWidth="1"/>
    <col min="13827" max="13827" width="14.42578125" style="791" bestFit="1" customWidth="1"/>
    <col min="13828" max="13828" width="13" style="791" bestFit="1" customWidth="1"/>
    <col min="13829" max="13829" width="10.5703125" style="791" bestFit="1" customWidth="1"/>
    <col min="13830" max="14072" width="9.140625" style="791"/>
    <col min="14073" max="14073" width="16.140625" style="791" customWidth="1"/>
    <col min="14074" max="14074" width="11.42578125" style="791" bestFit="1" customWidth="1"/>
    <col min="14075" max="14075" width="9.5703125" style="791" bestFit="1" customWidth="1"/>
    <col min="14076" max="14076" width="7.7109375" style="791" bestFit="1" customWidth="1"/>
    <col min="14077" max="14077" width="10.28515625" style="791" customWidth="1"/>
    <col min="14078" max="14078" width="9.140625" style="791"/>
    <col min="14079" max="14079" width="10" style="791" bestFit="1" customWidth="1"/>
    <col min="14080" max="14080" width="11" style="791" bestFit="1" customWidth="1"/>
    <col min="14081" max="14081" width="12.7109375" style="791" customWidth="1"/>
    <col min="14082" max="14082" width="12.28515625" style="791" customWidth="1"/>
    <col min="14083" max="14083" width="14.42578125" style="791" bestFit="1" customWidth="1"/>
    <col min="14084" max="14084" width="13" style="791" bestFit="1" customWidth="1"/>
    <col min="14085" max="14085" width="10.5703125" style="791" bestFit="1" customWidth="1"/>
    <col min="14086" max="14328" width="9.140625" style="791"/>
    <col min="14329" max="14329" width="16.140625" style="791" customWidth="1"/>
    <col min="14330" max="14330" width="11.42578125" style="791" bestFit="1" customWidth="1"/>
    <col min="14331" max="14331" width="9.5703125" style="791" bestFit="1" customWidth="1"/>
    <col min="14332" max="14332" width="7.7109375" style="791" bestFit="1" customWidth="1"/>
    <col min="14333" max="14333" width="10.28515625" style="791" customWidth="1"/>
    <col min="14334" max="14334" width="9.140625" style="791"/>
    <col min="14335" max="14335" width="10" style="791" bestFit="1" customWidth="1"/>
    <col min="14336" max="14336" width="11" style="791" bestFit="1" customWidth="1"/>
    <col min="14337" max="14337" width="12.7109375" style="791" customWidth="1"/>
    <col min="14338" max="14338" width="12.28515625" style="791" customWidth="1"/>
    <col min="14339" max="14339" width="14.42578125" style="791" bestFit="1" customWidth="1"/>
    <col min="14340" max="14340" width="13" style="791" bestFit="1" customWidth="1"/>
    <col min="14341" max="14341" width="10.5703125" style="791" bestFit="1" customWidth="1"/>
    <col min="14342" max="14584" width="9.140625" style="791"/>
    <col min="14585" max="14585" width="16.140625" style="791" customWidth="1"/>
    <col min="14586" max="14586" width="11.42578125" style="791" bestFit="1" customWidth="1"/>
    <col min="14587" max="14587" width="9.5703125" style="791" bestFit="1" customWidth="1"/>
    <col min="14588" max="14588" width="7.7109375" style="791" bestFit="1" customWidth="1"/>
    <col min="14589" max="14589" width="10.28515625" style="791" customWidth="1"/>
    <col min="14590" max="14590" width="9.140625" style="791"/>
    <col min="14591" max="14591" width="10" style="791" bestFit="1" customWidth="1"/>
    <col min="14592" max="14592" width="11" style="791" bestFit="1" customWidth="1"/>
    <col min="14593" max="14593" width="12.7109375" style="791" customWidth="1"/>
    <col min="14594" max="14594" width="12.28515625" style="791" customWidth="1"/>
    <col min="14595" max="14595" width="14.42578125" style="791" bestFit="1" customWidth="1"/>
    <col min="14596" max="14596" width="13" style="791" bestFit="1" customWidth="1"/>
    <col min="14597" max="14597" width="10.5703125" style="791" bestFit="1" customWidth="1"/>
    <col min="14598" max="14840" width="9.140625" style="791"/>
    <col min="14841" max="14841" width="16.140625" style="791" customWidth="1"/>
    <col min="14842" max="14842" width="11.42578125" style="791" bestFit="1" customWidth="1"/>
    <col min="14843" max="14843" width="9.5703125" style="791" bestFit="1" customWidth="1"/>
    <col min="14844" max="14844" width="7.7109375" style="791" bestFit="1" customWidth="1"/>
    <col min="14845" max="14845" width="10.28515625" style="791" customWidth="1"/>
    <col min="14846" max="14846" width="9.140625" style="791"/>
    <col min="14847" max="14847" width="10" style="791" bestFit="1" customWidth="1"/>
    <col min="14848" max="14848" width="11" style="791" bestFit="1" customWidth="1"/>
    <col min="14849" max="14849" width="12.7109375" style="791" customWidth="1"/>
    <col min="14850" max="14850" width="12.28515625" style="791" customWidth="1"/>
    <col min="14851" max="14851" width="14.42578125" style="791" bestFit="1" customWidth="1"/>
    <col min="14852" max="14852" width="13" style="791" bestFit="1" customWidth="1"/>
    <col min="14853" max="14853" width="10.5703125" style="791" bestFit="1" customWidth="1"/>
    <col min="14854" max="15096" width="9.140625" style="791"/>
    <col min="15097" max="15097" width="16.140625" style="791" customWidth="1"/>
    <col min="15098" max="15098" width="11.42578125" style="791" bestFit="1" customWidth="1"/>
    <col min="15099" max="15099" width="9.5703125" style="791" bestFit="1" customWidth="1"/>
    <col min="15100" max="15100" width="7.7109375" style="791" bestFit="1" customWidth="1"/>
    <col min="15101" max="15101" width="10.28515625" style="791" customWidth="1"/>
    <col min="15102" max="15102" width="9.140625" style="791"/>
    <col min="15103" max="15103" width="10" style="791" bestFit="1" customWidth="1"/>
    <col min="15104" max="15104" width="11" style="791" bestFit="1" customWidth="1"/>
    <col min="15105" max="15105" width="12.7109375" style="791" customWidth="1"/>
    <col min="15106" max="15106" width="12.28515625" style="791" customWidth="1"/>
    <col min="15107" max="15107" width="14.42578125" style="791" bestFit="1" customWidth="1"/>
    <col min="15108" max="15108" width="13" style="791" bestFit="1" customWidth="1"/>
    <col min="15109" max="15109" width="10.5703125" style="791" bestFit="1" customWidth="1"/>
    <col min="15110" max="15352" width="9.140625" style="791"/>
    <col min="15353" max="15353" width="16.140625" style="791" customWidth="1"/>
    <col min="15354" max="15354" width="11.42578125" style="791" bestFit="1" customWidth="1"/>
    <col min="15355" max="15355" width="9.5703125" style="791" bestFit="1" customWidth="1"/>
    <col min="15356" max="15356" width="7.7109375" style="791" bestFit="1" customWidth="1"/>
    <col min="15357" max="15357" width="10.28515625" style="791" customWidth="1"/>
    <col min="15358" max="15358" width="9.140625" style="791"/>
    <col min="15359" max="15359" width="10" style="791" bestFit="1" customWidth="1"/>
    <col min="15360" max="15360" width="11" style="791" bestFit="1" customWidth="1"/>
    <col min="15361" max="15361" width="12.7109375" style="791" customWidth="1"/>
    <col min="15362" max="15362" width="12.28515625" style="791" customWidth="1"/>
    <col min="15363" max="15363" width="14.42578125" style="791" bestFit="1" customWidth="1"/>
    <col min="15364" max="15364" width="13" style="791" bestFit="1" customWidth="1"/>
    <col min="15365" max="15365" width="10.5703125" style="791" bestFit="1" customWidth="1"/>
    <col min="15366" max="15608" width="9.140625" style="791"/>
    <col min="15609" max="15609" width="16.140625" style="791" customWidth="1"/>
    <col min="15610" max="15610" width="11.42578125" style="791" bestFit="1" customWidth="1"/>
    <col min="15611" max="15611" width="9.5703125" style="791" bestFit="1" customWidth="1"/>
    <col min="15612" max="15612" width="7.7109375" style="791" bestFit="1" customWidth="1"/>
    <col min="15613" max="15613" width="10.28515625" style="791" customWidth="1"/>
    <col min="15614" max="15614" width="9.140625" style="791"/>
    <col min="15615" max="15615" width="10" style="791" bestFit="1" customWidth="1"/>
    <col min="15616" max="15616" width="11" style="791" bestFit="1" customWidth="1"/>
    <col min="15617" max="15617" width="12.7109375" style="791" customWidth="1"/>
    <col min="15618" max="15618" width="12.28515625" style="791" customWidth="1"/>
    <col min="15619" max="15619" width="14.42578125" style="791" bestFit="1" customWidth="1"/>
    <col min="15620" max="15620" width="13" style="791" bestFit="1" customWidth="1"/>
    <col min="15621" max="15621" width="10.5703125" style="791" bestFit="1" customWidth="1"/>
    <col min="15622" max="15864" width="9.140625" style="791"/>
    <col min="15865" max="15865" width="16.140625" style="791" customWidth="1"/>
    <col min="15866" max="15866" width="11.42578125" style="791" bestFit="1" customWidth="1"/>
    <col min="15867" max="15867" width="9.5703125" style="791" bestFit="1" customWidth="1"/>
    <col min="15868" max="15868" width="7.7109375" style="791" bestFit="1" customWidth="1"/>
    <col min="15869" max="15869" width="10.28515625" style="791" customWidth="1"/>
    <col min="15870" max="15870" width="9.140625" style="791"/>
    <col min="15871" max="15871" width="10" style="791" bestFit="1" customWidth="1"/>
    <col min="15872" max="15872" width="11" style="791" bestFit="1" customWidth="1"/>
    <col min="15873" max="15873" width="12.7109375" style="791" customWidth="1"/>
    <col min="15874" max="15874" width="12.28515625" style="791" customWidth="1"/>
    <col min="15875" max="15875" width="14.42578125" style="791" bestFit="1" customWidth="1"/>
    <col min="15876" max="15876" width="13" style="791" bestFit="1" customWidth="1"/>
    <col min="15877" max="15877" width="10.5703125" style="791" bestFit="1" customWidth="1"/>
    <col min="15878" max="16120" width="9.140625" style="791"/>
    <col min="16121" max="16121" width="16.140625" style="791" customWidth="1"/>
    <col min="16122" max="16122" width="11.42578125" style="791" bestFit="1" customWidth="1"/>
    <col min="16123" max="16123" width="9.5703125" style="791" bestFit="1" customWidth="1"/>
    <col min="16124" max="16124" width="7.7109375" style="791" bestFit="1" customWidth="1"/>
    <col min="16125" max="16125" width="10.28515625" style="791" customWidth="1"/>
    <col min="16126" max="16126" width="9.140625" style="791"/>
    <col min="16127" max="16127" width="10" style="791" bestFit="1" customWidth="1"/>
    <col min="16128" max="16128" width="11" style="791" bestFit="1" customWidth="1"/>
    <col min="16129" max="16129" width="12.7109375" style="791" customWidth="1"/>
    <col min="16130" max="16130" width="12.28515625" style="791" customWidth="1"/>
    <col min="16131" max="16131" width="14.42578125" style="791" bestFit="1" customWidth="1"/>
    <col min="16132" max="16132" width="13" style="791" bestFit="1" customWidth="1"/>
    <col min="16133" max="16133" width="10.5703125" style="791" bestFit="1" customWidth="1"/>
    <col min="16134" max="16384" width="9.140625" style="791"/>
  </cols>
  <sheetData>
    <row r="1" spans="1:12" ht="34.5" customHeight="1" thickBot="1">
      <c r="A1" s="929" t="s">
        <v>448</v>
      </c>
      <c r="B1" s="929"/>
      <c r="C1" s="929"/>
      <c r="D1" s="929"/>
      <c r="E1" s="929"/>
      <c r="F1" s="796"/>
      <c r="G1" s="796"/>
      <c r="H1" s="796"/>
      <c r="I1" s="796"/>
      <c r="J1" s="796"/>
      <c r="K1" s="796"/>
      <c r="L1" s="796"/>
    </row>
    <row r="2" spans="1:12" ht="18.75" thickBot="1">
      <c r="A2" s="930" t="s">
        <v>68</v>
      </c>
      <c r="B2" s="936" t="s">
        <v>157</v>
      </c>
      <c r="C2" s="936" t="s">
        <v>62</v>
      </c>
      <c r="D2" s="952" t="s">
        <v>212</v>
      </c>
      <c r="E2" s="934" t="s">
        <v>89</v>
      </c>
    </row>
    <row r="3" spans="1:12" ht="18.75" thickBot="1">
      <c r="A3" s="931"/>
      <c r="B3" s="937"/>
      <c r="C3" s="937"/>
      <c r="D3" s="953"/>
      <c r="E3" s="935"/>
    </row>
    <row r="4" spans="1:12" ht="21" customHeight="1">
      <c r="A4" s="34">
        <v>1400</v>
      </c>
      <c r="B4" s="161">
        <v>142228</v>
      </c>
      <c r="C4" s="161">
        <v>105028</v>
      </c>
      <c r="D4" s="161">
        <v>431</v>
      </c>
      <c r="E4" s="161">
        <v>36769</v>
      </c>
      <c r="F4" s="795"/>
      <c r="G4" s="795"/>
      <c r="H4" s="795"/>
    </row>
    <row r="5" spans="1:12" ht="21" customHeight="1">
      <c r="A5" s="34">
        <v>1401</v>
      </c>
      <c r="B5" s="161">
        <v>145594</v>
      </c>
      <c r="C5" s="161">
        <v>106000</v>
      </c>
      <c r="D5" s="161">
        <v>429</v>
      </c>
      <c r="E5" s="161">
        <v>39165</v>
      </c>
      <c r="F5" s="795"/>
      <c r="G5" s="795"/>
      <c r="H5" s="795"/>
    </row>
    <row r="6" spans="1:12" ht="21" customHeight="1" thickBot="1">
      <c r="A6" s="34">
        <v>1402</v>
      </c>
      <c r="B6" s="161">
        <f>SUM(B7:B39)</f>
        <v>147307</v>
      </c>
      <c r="C6" s="161">
        <f t="shared" ref="C6:E6" si="0">SUM(C7:C39)</f>
        <v>105860</v>
      </c>
      <c r="D6" s="161">
        <f t="shared" si="0"/>
        <v>430</v>
      </c>
      <c r="E6" s="161">
        <f t="shared" si="0"/>
        <v>41017</v>
      </c>
      <c r="F6" s="795"/>
      <c r="G6" s="795"/>
      <c r="H6" s="795"/>
      <c r="L6" s="798"/>
    </row>
    <row r="7" spans="1:12" ht="21" customHeight="1" thickBot="1">
      <c r="A7" s="5" t="s">
        <v>41</v>
      </c>
      <c r="B7" s="793">
        <f t="shared" ref="B7:B39" si="1">SUM(C7:E7)</f>
        <v>7933</v>
      </c>
      <c r="C7" s="783">
        <v>5452</v>
      </c>
      <c r="D7" s="168">
        <v>12</v>
      </c>
      <c r="E7" s="783">
        <v>2469</v>
      </c>
      <c r="F7" s="795"/>
      <c r="G7" s="795">
        <f>B7-'34'!F9</f>
        <v>0</v>
      </c>
      <c r="H7" s="795"/>
      <c r="L7" s="798"/>
    </row>
    <row r="8" spans="1:12" ht="21" customHeight="1" thickBot="1">
      <c r="A8" s="6" t="s">
        <v>42</v>
      </c>
      <c r="B8" s="793">
        <f t="shared" si="1"/>
        <v>3542</v>
      </c>
      <c r="C8" s="783">
        <v>2252</v>
      </c>
      <c r="D8" s="167">
        <v>12</v>
      </c>
      <c r="E8" s="783">
        <v>1278</v>
      </c>
      <c r="F8" s="795"/>
      <c r="G8" s="795">
        <f>B8-'34'!F10</f>
        <v>0</v>
      </c>
      <c r="H8" s="795"/>
      <c r="L8" s="798"/>
    </row>
    <row r="9" spans="1:12" ht="21" customHeight="1" thickBot="1">
      <c r="A9" s="6" t="s">
        <v>43</v>
      </c>
      <c r="B9" s="793">
        <f t="shared" si="1"/>
        <v>2211</v>
      </c>
      <c r="C9" s="783">
        <v>1430</v>
      </c>
      <c r="D9" s="167">
        <v>3</v>
      </c>
      <c r="E9" s="783">
        <v>778</v>
      </c>
      <c r="F9" s="795"/>
      <c r="G9" s="795">
        <f>B9-'34'!F11</f>
        <v>0</v>
      </c>
      <c r="H9" s="795"/>
      <c r="L9" s="798"/>
    </row>
    <row r="10" spans="1:12" ht="21" customHeight="1" thickBot="1">
      <c r="A10" s="6" t="s">
        <v>0</v>
      </c>
      <c r="B10" s="793">
        <f t="shared" si="1"/>
        <v>11639</v>
      </c>
      <c r="C10" s="783">
        <v>7915</v>
      </c>
      <c r="D10" s="167">
        <v>17</v>
      </c>
      <c r="E10" s="783">
        <v>3707</v>
      </c>
      <c r="F10" s="795"/>
      <c r="G10" s="795">
        <f>B10-'34'!F12</f>
        <v>0</v>
      </c>
      <c r="H10" s="795"/>
      <c r="L10" s="798"/>
    </row>
    <row r="11" spans="1:12" ht="21" customHeight="1" thickBot="1">
      <c r="A11" s="6" t="s">
        <v>33</v>
      </c>
      <c r="B11" s="793">
        <f t="shared" si="1"/>
        <v>5700</v>
      </c>
      <c r="C11" s="783">
        <v>4461</v>
      </c>
      <c r="D11" s="167">
        <v>16</v>
      </c>
      <c r="E11" s="783">
        <v>1223</v>
      </c>
      <c r="F11" s="795"/>
      <c r="G11" s="795">
        <f>B11-'34'!F13</f>
        <v>0</v>
      </c>
      <c r="H11" s="795"/>
      <c r="L11" s="798"/>
    </row>
    <row r="12" spans="1:12" ht="21" customHeight="1" thickBot="1">
      <c r="A12" s="6" t="s">
        <v>44</v>
      </c>
      <c r="B12" s="793">
        <f t="shared" si="1"/>
        <v>1800</v>
      </c>
      <c r="C12" s="783">
        <v>1077</v>
      </c>
      <c r="D12" s="167">
        <v>1</v>
      </c>
      <c r="E12" s="783">
        <v>722</v>
      </c>
      <c r="F12" s="795"/>
      <c r="G12" s="795">
        <f>B12-'34'!F14</f>
        <v>0</v>
      </c>
      <c r="H12" s="795"/>
      <c r="L12" s="798"/>
    </row>
    <row r="13" spans="1:12" ht="21" customHeight="1" thickBot="1">
      <c r="A13" s="6" t="s">
        <v>1</v>
      </c>
      <c r="B13" s="793">
        <f t="shared" si="1"/>
        <v>2754</v>
      </c>
      <c r="C13" s="783">
        <v>2171</v>
      </c>
      <c r="D13" s="167">
        <v>2</v>
      </c>
      <c r="E13" s="783">
        <v>581</v>
      </c>
      <c r="F13" s="795"/>
      <c r="G13" s="795">
        <f>B13-'34'!F15</f>
        <v>0</v>
      </c>
      <c r="H13" s="795"/>
      <c r="L13" s="798"/>
    </row>
    <row r="14" spans="1:12" ht="21" customHeight="1" thickBot="1">
      <c r="A14" s="6" t="s">
        <v>45</v>
      </c>
      <c r="B14" s="793">
        <f t="shared" si="1"/>
        <v>2085</v>
      </c>
      <c r="C14" s="783">
        <v>1215</v>
      </c>
      <c r="D14" s="167">
        <v>6</v>
      </c>
      <c r="E14" s="783">
        <v>864</v>
      </c>
      <c r="F14" s="795"/>
      <c r="G14" s="795">
        <f>B14-'34'!F16</f>
        <v>0</v>
      </c>
      <c r="H14" s="795"/>
      <c r="L14" s="798"/>
    </row>
    <row r="15" spans="1:12" ht="21" customHeight="1" thickBot="1">
      <c r="A15" s="6" t="s">
        <v>46</v>
      </c>
      <c r="B15" s="793">
        <f t="shared" si="1"/>
        <v>879</v>
      </c>
      <c r="C15" s="783">
        <v>623</v>
      </c>
      <c r="D15" s="167">
        <v>1</v>
      </c>
      <c r="E15" s="783">
        <v>255</v>
      </c>
      <c r="F15" s="795"/>
      <c r="G15" s="795">
        <f>B15-'34'!F17</f>
        <v>0</v>
      </c>
      <c r="H15" s="795"/>
      <c r="L15" s="798"/>
    </row>
    <row r="16" spans="1:12" ht="21" customHeight="1" thickBot="1">
      <c r="A16" s="6" t="s">
        <v>47</v>
      </c>
      <c r="B16" s="793">
        <f t="shared" si="1"/>
        <v>8848</v>
      </c>
      <c r="C16" s="783">
        <v>6662</v>
      </c>
      <c r="D16" s="167">
        <v>25</v>
      </c>
      <c r="E16" s="783">
        <v>2161</v>
      </c>
      <c r="F16" s="795"/>
      <c r="G16" s="795">
        <f>B16-'34'!F18</f>
        <v>0</v>
      </c>
      <c r="H16" s="795"/>
      <c r="L16" s="798"/>
    </row>
    <row r="17" spans="1:12" ht="21" customHeight="1" thickBot="1">
      <c r="A17" s="6" t="s">
        <v>29</v>
      </c>
      <c r="B17" s="793">
        <f t="shared" si="1"/>
        <v>1255</v>
      </c>
      <c r="C17" s="783">
        <v>873</v>
      </c>
      <c r="D17" s="167">
        <v>1</v>
      </c>
      <c r="E17" s="783">
        <v>381</v>
      </c>
      <c r="F17" s="795"/>
      <c r="G17" s="795">
        <f>B17-'34'!F19</f>
        <v>0</v>
      </c>
      <c r="H17" s="795"/>
      <c r="L17" s="798"/>
    </row>
    <row r="18" spans="1:12" ht="21" customHeight="1" thickBot="1">
      <c r="A18" s="6" t="s">
        <v>2</v>
      </c>
      <c r="B18" s="793">
        <f t="shared" si="1"/>
        <v>12725</v>
      </c>
      <c r="C18" s="783">
        <v>9623</v>
      </c>
      <c r="D18" s="167">
        <v>65</v>
      </c>
      <c r="E18" s="783">
        <v>3037</v>
      </c>
      <c r="F18" s="795"/>
      <c r="G18" s="795">
        <f>B18-'34'!F20</f>
        <v>0</v>
      </c>
      <c r="H18" s="795"/>
      <c r="L18" s="798"/>
    </row>
    <row r="19" spans="1:12" ht="21" customHeight="1" thickBot="1">
      <c r="A19" s="6" t="s">
        <v>3</v>
      </c>
      <c r="B19" s="793">
        <f t="shared" si="1"/>
        <v>3035</v>
      </c>
      <c r="C19" s="783">
        <v>1992</v>
      </c>
      <c r="D19" s="167">
        <v>2</v>
      </c>
      <c r="E19" s="783">
        <v>1041</v>
      </c>
      <c r="F19" s="795"/>
      <c r="G19" s="795">
        <f>B19-'34'!F21</f>
        <v>0</v>
      </c>
      <c r="H19" s="795"/>
      <c r="L19" s="798"/>
    </row>
    <row r="20" spans="1:12" ht="21" customHeight="1" thickBot="1">
      <c r="A20" s="6" t="s">
        <v>4</v>
      </c>
      <c r="B20" s="793">
        <f t="shared" si="1"/>
        <v>1901</v>
      </c>
      <c r="C20" s="783">
        <v>1434</v>
      </c>
      <c r="D20" s="167">
        <v>3</v>
      </c>
      <c r="E20" s="783">
        <v>464</v>
      </c>
      <c r="F20" s="795"/>
      <c r="G20" s="795">
        <f>B20-'34'!F22</f>
        <v>0</v>
      </c>
      <c r="H20" s="795"/>
      <c r="L20" s="798"/>
    </row>
    <row r="21" spans="1:12" ht="21" customHeight="1" thickBot="1">
      <c r="A21" s="6" t="s">
        <v>48</v>
      </c>
      <c r="B21" s="793">
        <f t="shared" si="1"/>
        <v>1629</v>
      </c>
      <c r="C21" s="783">
        <v>1240</v>
      </c>
      <c r="D21" s="167">
        <v>3</v>
      </c>
      <c r="E21" s="783">
        <v>386</v>
      </c>
      <c r="F21" s="795"/>
      <c r="G21" s="795">
        <f>B21-'34'!F23</f>
        <v>0</v>
      </c>
      <c r="H21" s="795"/>
      <c r="L21" s="798"/>
    </row>
    <row r="22" spans="1:12" ht="21" customHeight="1" thickBot="1">
      <c r="A22" s="6" t="s">
        <v>49</v>
      </c>
      <c r="B22" s="793">
        <f t="shared" si="1"/>
        <v>7931</v>
      </c>
      <c r="C22" s="783">
        <v>6066</v>
      </c>
      <c r="D22" s="167">
        <v>39</v>
      </c>
      <c r="E22" s="783">
        <v>1826</v>
      </c>
      <c r="F22" s="795"/>
      <c r="G22" s="795">
        <f>B22-'34'!F24</f>
        <v>0</v>
      </c>
      <c r="H22" s="795"/>
      <c r="L22" s="798"/>
    </row>
    <row r="23" spans="1:12" ht="21" customHeight="1" thickBot="1">
      <c r="A23" s="6" t="s">
        <v>50</v>
      </c>
      <c r="B23" s="793">
        <f t="shared" si="1"/>
        <v>7222</v>
      </c>
      <c r="C23" s="783">
        <v>5739</v>
      </c>
      <c r="D23" s="167">
        <v>6</v>
      </c>
      <c r="E23" s="783">
        <v>1477</v>
      </c>
      <c r="F23" s="795"/>
      <c r="G23" s="795">
        <f>B23-'34'!F25</f>
        <v>0</v>
      </c>
      <c r="H23" s="795"/>
      <c r="L23" s="798"/>
    </row>
    <row r="24" spans="1:12" ht="21" customHeight="1" thickBot="1">
      <c r="A24" s="6" t="s">
        <v>51</v>
      </c>
      <c r="B24" s="793">
        <f t="shared" si="1"/>
        <v>7373</v>
      </c>
      <c r="C24" s="783">
        <v>5827</v>
      </c>
      <c r="D24" s="167">
        <v>59</v>
      </c>
      <c r="E24" s="783">
        <v>1487</v>
      </c>
      <c r="F24" s="795"/>
      <c r="G24" s="795">
        <f>B24-'34'!F26</f>
        <v>0</v>
      </c>
      <c r="H24" s="795"/>
      <c r="L24" s="798"/>
    </row>
    <row r="25" spans="1:12" ht="21" customHeight="1" thickBot="1">
      <c r="A25" s="6" t="s">
        <v>5</v>
      </c>
      <c r="B25" s="793">
        <f t="shared" si="1"/>
        <v>7636</v>
      </c>
      <c r="C25" s="783">
        <v>5365</v>
      </c>
      <c r="D25" s="167">
        <v>19</v>
      </c>
      <c r="E25" s="783">
        <v>2252</v>
      </c>
      <c r="F25" s="795"/>
      <c r="G25" s="795">
        <f>B25-'34'!F27</f>
        <v>0</v>
      </c>
      <c r="H25" s="795"/>
      <c r="L25" s="798"/>
    </row>
    <row r="26" spans="1:12" ht="21" customHeight="1" thickBot="1">
      <c r="A26" s="6" t="s">
        <v>52</v>
      </c>
      <c r="B26" s="793">
        <f t="shared" si="1"/>
        <v>3224</v>
      </c>
      <c r="C26" s="783">
        <v>2366</v>
      </c>
      <c r="D26" s="167">
        <v>7</v>
      </c>
      <c r="E26" s="783">
        <v>851</v>
      </c>
      <c r="F26" s="795"/>
      <c r="G26" s="795">
        <f>B26-'34'!F28</f>
        <v>0</v>
      </c>
      <c r="H26" s="795"/>
      <c r="L26" s="798"/>
    </row>
    <row r="27" spans="1:12" ht="21" customHeight="1" thickBot="1">
      <c r="A27" s="6" t="s">
        <v>6</v>
      </c>
      <c r="B27" s="793">
        <f t="shared" si="1"/>
        <v>2345</v>
      </c>
      <c r="C27" s="783">
        <v>1664</v>
      </c>
      <c r="D27" s="167">
        <v>4</v>
      </c>
      <c r="E27" s="783">
        <v>677</v>
      </c>
      <c r="F27" s="795"/>
      <c r="G27" s="795">
        <f>B27-'34'!F29</f>
        <v>0</v>
      </c>
      <c r="H27" s="795"/>
      <c r="L27" s="798"/>
    </row>
    <row r="28" spans="1:12" ht="21" customHeight="1" thickBot="1">
      <c r="A28" s="6" t="s">
        <v>53</v>
      </c>
      <c r="B28" s="793">
        <f t="shared" si="1"/>
        <v>2752</v>
      </c>
      <c r="C28" s="783">
        <v>1712</v>
      </c>
      <c r="D28" s="167">
        <v>5</v>
      </c>
      <c r="E28" s="783">
        <v>1035</v>
      </c>
      <c r="F28" s="795"/>
      <c r="G28" s="795">
        <f>B28-'34'!F30</f>
        <v>0</v>
      </c>
      <c r="H28" s="795"/>
      <c r="L28" s="798"/>
    </row>
    <row r="29" spans="1:12" ht="21" customHeight="1" thickBot="1">
      <c r="A29" s="6" t="s">
        <v>54</v>
      </c>
      <c r="B29" s="793">
        <f t="shared" si="1"/>
        <v>3844</v>
      </c>
      <c r="C29" s="783">
        <v>2506</v>
      </c>
      <c r="D29" s="167">
        <v>10</v>
      </c>
      <c r="E29" s="783">
        <v>1328</v>
      </c>
      <c r="F29" s="795"/>
      <c r="G29" s="795">
        <f>B29-'34'!F31</f>
        <v>0</v>
      </c>
      <c r="H29" s="795"/>
      <c r="L29" s="798"/>
    </row>
    <row r="30" spans="1:12" ht="21" customHeight="1" thickBot="1">
      <c r="A30" s="6" t="s">
        <v>55</v>
      </c>
      <c r="B30" s="793">
        <f t="shared" si="1"/>
        <v>2701</v>
      </c>
      <c r="C30" s="783">
        <v>1857</v>
      </c>
      <c r="D30" s="167">
        <v>7</v>
      </c>
      <c r="E30" s="783">
        <v>837</v>
      </c>
      <c r="F30" s="795"/>
      <c r="G30" s="795">
        <f>B30-'34'!F32</f>
        <v>0</v>
      </c>
      <c r="H30" s="795"/>
      <c r="L30" s="798"/>
    </row>
    <row r="31" spans="1:12" ht="21" customHeight="1" thickBot="1">
      <c r="A31" s="6" t="s">
        <v>56</v>
      </c>
      <c r="B31" s="793">
        <f t="shared" si="1"/>
        <v>1053</v>
      </c>
      <c r="C31" s="783">
        <v>844</v>
      </c>
      <c r="D31" s="167">
        <v>2</v>
      </c>
      <c r="E31" s="783">
        <v>207</v>
      </c>
      <c r="F31" s="795"/>
      <c r="G31" s="795">
        <f>B31-'34'!F33</f>
        <v>0</v>
      </c>
      <c r="H31" s="795"/>
      <c r="L31" s="798"/>
    </row>
    <row r="32" spans="1:12" ht="21" customHeight="1" thickBot="1">
      <c r="A32" s="6" t="s">
        <v>7</v>
      </c>
      <c r="B32" s="793">
        <f t="shared" si="1"/>
        <v>3181</v>
      </c>
      <c r="C32" s="783">
        <v>2297</v>
      </c>
      <c r="D32" s="167">
        <v>1</v>
      </c>
      <c r="E32" s="783">
        <v>883</v>
      </c>
      <c r="F32" s="795"/>
      <c r="G32" s="795">
        <f>B32-'34'!F34</f>
        <v>0</v>
      </c>
      <c r="H32" s="795"/>
      <c r="L32" s="798"/>
    </row>
    <row r="33" spans="1:12" ht="21" customHeight="1" thickBot="1">
      <c r="A33" s="6" t="s">
        <v>57</v>
      </c>
      <c r="B33" s="793">
        <f t="shared" si="1"/>
        <v>7196</v>
      </c>
      <c r="C33" s="783">
        <v>5275</v>
      </c>
      <c r="D33" s="167">
        <v>20</v>
      </c>
      <c r="E33" s="783">
        <v>1901</v>
      </c>
      <c r="F33" s="795"/>
      <c r="G33" s="795">
        <f>B33-'34'!F35</f>
        <v>0</v>
      </c>
      <c r="H33" s="795"/>
      <c r="L33" s="798"/>
    </row>
    <row r="34" spans="1:12" ht="21" customHeight="1" thickBot="1">
      <c r="A34" s="6" t="s">
        <v>8</v>
      </c>
      <c r="B34" s="793">
        <f t="shared" si="1"/>
        <v>2478</v>
      </c>
      <c r="C34" s="783">
        <v>1675</v>
      </c>
      <c r="D34" s="167">
        <v>14</v>
      </c>
      <c r="E34" s="783">
        <v>789</v>
      </c>
      <c r="F34" s="795"/>
      <c r="G34" s="795">
        <f>B34-'34'!F36</f>
        <v>0</v>
      </c>
      <c r="H34" s="795"/>
      <c r="L34" s="798"/>
    </row>
    <row r="35" spans="1:12" ht="21" customHeight="1" thickBot="1">
      <c r="A35" s="6" t="s">
        <v>9</v>
      </c>
      <c r="B35" s="793">
        <f t="shared" si="1"/>
        <v>8546</v>
      </c>
      <c r="C35" s="783">
        <v>5869</v>
      </c>
      <c r="D35" s="167">
        <v>38</v>
      </c>
      <c r="E35" s="783">
        <v>2639</v>
      </c>
      <c r="F35" s="795"/>
      <c r="G35" s="795">
        <f>B35-'34'!F37</f>
        <v>0</v>
      </c>
      <c r="H35" s="795"/>
      <c r="L35" s="798"/>
    </row>
    <row r="36" spans="1:12" ht="21" customHeight="1" thickBot="1">
      <c r="A36" s="6" t="s">
        <v>58</v>
      </c>
      <c r="B36" s="793">
        <f t="shared" si="1"/>
        <v>3676</v>
      </c>
      <c r="C36" s="783">
        <v>2695</v>
      </c>
      <c r="D36" s="167">
        <v>12</v>
      </c>
      <c r="E36" s="783">
        <v>969</v>
      </c>
      <c r="F36" s="795"/>
      <c r="G36" s="795">
        <f>B36-'34'!F38</f>
        <v>0</v>
      </c>
      <c r="H36" s="795"/>
      <c r="L36" s="798"/>
    </row>
    <row r="37" spans="1:12" ht="21" customHeight="1" thickBot="1">
      <c r="A37" s="6" t="s">
        <v>10</v>
      </c>
      <c r="B37" s="793">
        <f t="shared" si="1"/>
        <v>1439</v>
      </c>
      <c r="C37" s="783">
        <v>1249</v>
      </c>
      <c r="D37" s="167">
        <v>3</v>
      </c>
      <c r="E37" s="783">
        <v>187</v>
      </c>
      <c r="F37" s="795"/>
      <c r="G37" s="795">
        <f>B37-'34'!F39</f>
        <v>0</v>
      </c>
      <c r="H37" s="795"/>
      <c r="L37" s="798"/>
    </row>
    <row r="38" spans="1:12" ht="21" customHeight="1" thickBot="1">
      <c r="A38" s="6" t="s">
        <v>11</v>
      </c>
      <c r="B38" s="793">
        <f t="shared" si="1"/>
        <v>3687</v>
      </c>
      <c r="C38" s="783">
        <v>2183</v>
      </c>
      <c r="D38" s="167">
        <v>8</v>
      </c>
      <c r="E38" s="783">
        <v>1496</v>
      </c>
      <c r="F38" s="795"/>
      <c r="G38" s="795">
        <f>B38-'34'!F40</f>
        <v>0</v>
      </c>
      <c r="H38" s="795"/>
      <c r="L38" s="798"/>
    </row>
    <row r="39" spans="1:12" ht="21" customHeight="1" thickBot="1">
      <c r="A39" s="6" t="s">
        <v>59</v>
      </c>
      <c r="B39" s="793">
        <f t="shared" si="1"/>
        <v>3087</v>
      </c>
      <c r="C39" s="783">
        <v>2251</v>
      </c>
      <c r="D39" s="167">
        <v>7</v>
      </c>
      <c r="E39" s="783">
        <v>829</v>
      </c>
      <c r="F39" s="795"/>
      <c r="G39" s="795">
        <f>B39-'34'!F41</f>
        <v>0</v>
      </c>
      <c r="H39" s="795"/>
      <c r="L39" s="798"/>
    </row>
    <row r="40" spans="1:12" ht="21" customHeight="1">
      <c r="A40" s="927" t="s">
        <v>456</v>
      </c>
      <c r="B40" s="943"/>
      <c r="C40" s="944"/>
      <c r="D40" s="944"/>
      <c r="E40" s="944"/>
      <c r="F40" s="795"/>
      <c r="G40" s="795"/>
      <c r="H40" s="795"/>
    </row>
    <row r="41" spans="1:12">
      <c r="A41" s="927"/>
      <c r="B41" s="943"/>
      <c r="C41" s="944"/>
      <c r="D41" s="944"/>
      <c r="E41" s="944"/>
      <c r="F41" s="795"/>
      <c r="G41" s="795"/>
      <c r="H41" s="795"/>
    </row>
    <row r="42" spans="1:12">
      <c r="B42" s="795"/>
      <c r="C42" s="795"/>
      <c r="D42" s="795"/>
      <c r="E42" s="795"/>
      <c r="F42" s="795"/>
      <c r="G42" s="795"/>
      <c r="H42" s="795"/>
    </row>
    <row r="43" spans="1:12">
      <c r="B43" s="795"/>
      <c r="C43" s="795"/>
      <c r="D43" s="795"/>
      <c r="E43" s="795"/>
      <c r="F43" s="795"/>
      <c r="G43" s="795"/>
      <c r="H43" s="795"/>
    </row>
    <row r="44" spans="1:12">
      <c r="B44" s="795"/>
      <c r="C44" s="795"/>
      <c r="D44" s="795"/>
      <c r="E44" s="795"/>
      <c r="F44" s="795"/>
      <c r="G44" s="795"/>
      <c r="H44" s="795"/>
    </row>
    <row r="45" spans="1:12" ht="18.75" customHeight="1">
      <c r="B45" s="795"/>
      <c r="C45" s="795"/>
      <c r="D45" s="795"/>
      <c r="E45" s="795"/>
      <c r="F45" s="795"/>
      <c r="G45" s="795"/>
      <c r="H45" s="795"/>
    </row>
    <row r="46" spans="1:12">
      <c r="B46" s="795"/>
      <c r="C46" s="795"/>
      <c r="D46" s="795"/>
      <c r="E46" s="795"/>
      <c r="F46" s="795"/>
      <c r="G46" s="795"/>
      <c r="H46" s="795"/>
    </row>
    <row r="47" spans="1:12">
      <c r="B47" s="795"/>
      <c r="C47" s="795"/>
      <c r="D47" s="795"/>
      <c r="E47" s="795"/>
      <c r="F47" s="795"/>
      <c r="G47" s="795"/>
      <c r="H47" s="795"/>
    </row>
    <row r="48" spans="1:12">
      <c r="B48" s="795"/>
      <c r="C48" s="795"/>
      <c r="D48" s="795"/>
      <c r="E48" s="795"/>
      <c r="F48" s="795"/>
      <c r="G48" s="795"/>
      <c r="H48" s="795"/>
    </row>
    <row r="49" spans="2:8">
      <c r="B49" s="795"/>
      <c r="C49" s="795"/>
      <c r="D49" s="795"/>
      <c r="E49" s="795"/>
      <c r="F49" s="795"/>
      <c r="G49" s="795"/>
      <c r="H49" s="795"/>
    </row>
    <row r="50" spans="2:8">
      <c r="B50" s="795"/>
      <c r="C50" s="795"/>
      <c r="D50" s="795"/>
      <c r="E50" s="795"/>
      <c r="F50" s="795"/>
      <c r="G50" s="795"/>
      <c r="H50" s="795"/>
    </row>
    <row r="51" spans="2:8">
      <c r="B51" s="795"/>
      <c r="C51" s="795"/>
      <c r="D51" s="795"/>
      <c r="E51" s="795"/>
      <c r="F51" s="795"/>
      <c r="G51" s="795"/>
      <c r="H51" s="795"/>
    </row>
    <row r="52" spans="2:8">
      <c r="B52" s="795"/>
      <c r="C52" s="795"/>
      <c r="D52" s="795"/>
      <c r="E52" s="795"/>
      <c r="F52" s="795"/>
      <c r="G52" s="795"/>
      <c r="H52" s="795"/>
    </row>
  </sheetData>
  <mergeCells count="8">
    <mergeCell ref="A40:E40"/>
    <mergeCell ref="A41:E41"/>
    <mergeCell ref="A1:E1"/>
    <mergeCell ref="A2:A3"/>
    <mergeCell ref="B2:B3"/>
    <mergeCell ref="C2:C3"/>
    <mergeCell ref="D2:D3"/>
    <mergeCell ref="E2:E3"/>
  </mergeCells>
  <printOptions horizontalCentered="1" verticalCentered="1"/>
  <pageMargins left="0.39370078740157499" right="0.39370078740157499" top="0.45" bottom="0.55000000000000004" header="0" footer="0"/>
  <pageSetup paperSize="9" scale="91"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3F87C-F1C9-4173-8313-E1843FC4F582}">
  <sheetPr>
    <tabColor theme="7" tint="0.39997558519241921"/>
    <pageSetUpPr fitToPage="1"/>
  </sheetPr>
  <dimension ref="A1:K52"/>
  <sheetViews>
    <sheetView rightToLeft="1" view="pageBreakPreview" topLeftCell="B1" zoomScaleNormal="100" zoomScaleSheetLayoutView="100" workbookViewId="0">
      <selection activeCell="M14" sqref="M14"/>
    </sheetView>
  </sheetViews>
  <sheetFormatPr defaultRowHeight="18"/>
  <cols>
    <col min="1" max="2" width="20" style="791" customWidth="1"/>
    <col min="3" max="5" width="19.7109375" style="791" customWidth="1"/>
    <col min="6" max="247" width="9.140625" style="791"/>
    <col min="248" max="248" width="16.140625" style="791" customWidth="1"/>
    <col min="249" max="249" width="11.42578125" style="791" bestFit="1" customWidth="1"/>
    <col min="250" max="250" width="9.5703125" style="791" bestFit="1" customWidth="1"/>
    <col min="251" max="251" width="7.7109375" style="791" bestFit="1" customWidth="1"/>
    <col min="252" max="252" width="10.28515625" style="791" customWidth="1"/>
    <col min="253" max="253" width="9.140625" style="791"/>
    <col min="254" max="254" width="10" style="791" bestFit="1" customWidth="1"/>
    <col min="255" max="255" width="11" style="791" bestFit="1" customWidth="1"/>
    <col min="256" max="256" width="12.7109375" style="791" customWidth="1"/>
    <col min="257" max="257" width="12.28515625" style="791" customWidth="1"/>
    <col min="258" max="258" width="14.42578125" style="791" bestFit="1" customWidth="1"/>
    <col min="259" max="259" width="13" style="791" bestFit="1" customWidth="1"/>
    <col min="260" max="260" width="10.5703125" style="791" bestFit="1" customWidth="1"/>
    <col min="261" max="503" width="9.140625" style="791"/>
    <col min="504" max="504" width="16.140625" style="791" customWidth="1"/>
    <col min="505" max="505" width="11.42578125" style="791" bestFit="1" customWidth="1"/>
    <col min="506" max="506" width="9.5703125" style="791" bestFit="1" customWidth="1"/>
    <col min="507" max="507" width="7.7109375" style="791" bestFit="1" customWidth="1"/>
    <col min="508" max="508" width="10.28515625" style="791" customWidth="1"/>
    <col min="509" max="509" width="9.140625" style="791"/>
    <col min="510" max="510" width="10" style="791" bestFit="1" customWidth="1"/>
    <col min="511" max="511" width="11" style="791" bestFit="1" customWidth="1"/>
    <col min="512" max="512" width="12.7109375" style="791" customWidth="1"/>
    <col min="513" max="513" width="12.28515625" style="791" customWidth="1"/>
    <col min="514" max="514" width="14.42578125" style="791" bestFit="1" customWidth="1"/>
    <col min="515" max="515" width="13" style="791" bestFit="1" customWidth="1"/>
    <col min="516" max="516" width="10.5703125" style="791" bestFit="1" customWidth="1"/>
    <col min="517" max="759" width="9.140625" style="791"/>
    <col min="760" max="760" width="16.140625" style="791" customWidth="1"/>
    <col min="761" max="761" width="11.42578125" style="791" bestFit="1" customWidth="1"/>
    <col min="762" max="762" width="9.5703125" style="791" bestFit="1" customWidth="1"/>
    <col min="763" max="763" width="7.7109375" style="791" bestFit="1" customWidth="1"/>
    <col min="764" max="764" width="10.28515625" style="791" customWidth="1"/>
    <col min="765" max="765" width="9.140625" style="791"/>
    <col min="766" max="766" width="10" style="791" bestFit="1" customWidth="1"/>
    <col min="767" max="767" width="11" style="791" bestFit="1" customWidth="1"/>
    <col min="768" max="768" width="12.7109375" style="791" customWidth="1"/>
    <col min="769" max="769" width="12.28515625" style="791" customWidth="1"/>
    <col min="770" max="770" width="14.42578125" style="791" bestFit="1" customWidth="1"/>
    <col min="771" max="771" width="13" style="791" bestFit="1" customWidth="1"/>
    <col min="772" max="772" width="10.5703125" style="791" bestFit="1" customWidth="1"/>
    <col min="773" max="1015" width="9.140625" style="791"/>
    <col min="1016" max="1016" width="16.140625" style="791" customWidth="1"/>
    <col min="1017" max="1017" width="11.42578125" style="791" bestFit="1" customWidth="1"/>
    <col min="1018" max="1018" width="9.5703125" style="791" bestFit="1" customWidth="1"/>
    <col min="1019" max="1019" width="7.7109375" style="791" bestFit="1" customWidth="1"/>
    <col min="1020" max="1020" width="10.28515625" style="791" customWidth="1"/>
    <col min="1021" max="1021" width="9.140625" style="791"/>
    <col min="1022" max="1022" width="10" style="791" bestFit="1" customWidth="1"/>
    <col min="1023" max="1023" width="11" style="791" bestFit="1" customWidth="1"/>
    <col min="1024" max="1024" width="12.7109375" style="791" customWidth="1"/>
    <col min="1025" max="1025" width="12.28515625" style="791" customWidth="1"/>
    <col min="1026" max="1026" width="14.42578125" style="791" bestFit="1" customWidth="1"/>
    <col min="1027" max="1027" width="13" style="791" bestFit="1" customWidth="1"/>
    <col min="1028" max="1028" width="10.5703125" style="791" bestFit="1" customWidth="1"/>
    <col min="1029" max="1271" width="9.140625" style="791"/>
    <col min="1272" max="1272" width="16.140625" style="791" customWidth="1"/>
    <col min="1273" max="1273" width="11.42578125" style="791" bestFit="1" customWidth="1"/>
    <col min="1274" max="1274" width="9.5703125" style="791" bestFit="1" customWidth="1"/>
    <col min="1275" max="1275" width="7.7109375" style="791" bestFit="1" customWidth="1"/>
    <col min="1276" max="1276" width="10.28515625" style="791" customWidth="1"/>
    <col min="1277" max="1277" width="9.140625" style="791"/>
    <col min="1278" max="1278" width="10" style="791" bestFit="1" customWidth="1"/>
    <col min="1279" max="1279" width="11" style="791" bestFit="1" customWidth="1"/>
    <col min="1280" max="1280" width="12.7109375" style="791" customWidth="1"/>
    <col min="1281" max="1281" width="12.28515625" style="791" customWidth="1"/>
    <col min="1282" max="1282" width="14.42578125" style="791" bestFit="1" customWidth="1"/>
    <col min="1283" max="1283" width="13" style="791" bestFit="1" customWidth="1"/>
    <col min="1284" max="1284" width="10.5703125" style="791" bestFit="1" customWidth="1"/>
    <col min="1285" max="1527" width="9.140625" style="791"/>
    <col min="1528" max="1528" width="16.140625" style="791" customWidth="1"/>
    <col min="1529" max="1529" width="11.42578125" style="791" bestFit="1" customWidth="1"/>
    <col min="1530" max="1530" width="9.5703125" style="791" bestFit="1" customWidth="1"/>
    <col min="1531" max="1531" width="7.7109375" style="791" bestFit="1" customWidth="1"/>
    <col min="1532" max="1532" width="10.28515625" style="791" customWidth="1"/>
    <col min="1533" max="1533" width="9.140625" style="791"/>
    <col min="1534" max="1534" width="10" style="791" bestFit="1" customWidth="1"/>
    <col min="1535" max="1535" width="11" style="791" bestFit="1" customWidth="1"/>
    <col min="1536" max="1536" width="12.7109375" style="791" customWidth="1"/>
    <col min="1537" max="1537" width="12.28515625" style="791" customWidth="1"/>
    <col min="1538" max="1538" width="14.42578125" style="791" bestFit="1" customWidth="1"/>
    <col min="1539" max="1539" width="13" style="791" bestFit="1" customWidth="1"/>
    <col min="1540" max="1540" width="10.5703125" style="791" bestFit="1" customWidth="1"/>
    <col min="1541" max="1783" width="9.140625" style="791"/>
    <col min="1784" max="1784" width="16.140625" style="791" customWidth="1"/>
    <col min="1785" max="1785" width="11.42578125" style="791" bestFit="1" customWidth="1"/>
    <col min="1786" max="1786" width="9.5703125" style="791" bestFit="1" customWidth="1"/>
    <col min="1787" max="1787" width="7.7109375" style="791" bestFit="1" customWidth="1"/>
    <col min="1788" max="1788" width="10.28515625" style="791" customWidth="1"/>
    <col min="1789" max="1789" width="9.140625" style="791"/>
    <col min="1790" max="1790" width="10" style="791" bestFit="1" customWidth="1"/>
    <col min="1791" max="1791" width="11" style="791" bestFit="1" customWidth="1"/>
    <col min="1792" max="1792" width="12.7109375" style="791" customWidth="1"/>
    <col min="1793" max="1793" width="12.28515625" style="791" customWidth="1"/>
    <col min="1794" max="1794" width="14.42578125" style="791" bestFit="1" customWidth="1"/>
    <col min="1795" max="1795" width="13" style="791" bestFit="1" customWidth="1"/>
    <col min="1796" max="1796" width="10.5703125" style="791" bestFit="1" customWidth="1"/>
    <col min="1797" max="2039" width="9.140625" style="791"/>
    <col min="2040" max="2040" width="16.140625" style="791" customWidth="1"/>
    <col min="2041" max="2041" width="11.42578125" style="791" bestFit="1" customWidth="1"/>
    <col min="2042" max="2042" width="9.5703125" style="791" bestFit="1" customWidth="1"/>
    <col min="2043" max="2043" width="7.7109375" style="791" bestFit="1" customWidth="1"/>
    <col min="2044" max="2044" width="10.28515625" style="791" customWidth="1"/>
    <col min="2045" max="2045" width="9.140625" style="791"/>
    <col min="2046" max="2046" width="10" style="791" bestFit="1" customWidth="1"/>
    <col min="2047" max="2047" width="11" style="791" bestFit="1" customWidth="1"/>
    <col min="2048" max="2048" width="12.7109375" style="791" customWidth="1"/>
    <col min="2049" max="2049" width="12.28515625" style="791" customWidth="1"/>
    <col min="2050" max="2050" width="14.42578125" style="791" bestFit="1" customWidth="1"/>
    <col min="2051" max="2051" width="13" style="791" bestFit="1" customWidth="1"/>
    <col min="2052" max="2052" width="10.5703125" style="791" bestFit="1" customWidth="1"/>
    <col min="2053" max="2295" width="9.140625" style="791"/>
    <col min="2296" max="2296" width="16.140625" style="791" customWidth="1"/>
    <col min="2297" max="2297" width="11.42578125" style="791" bestFit="1" customWidth="1"/>
    <col min="2298" max="2298" width="9.5703125" style="791" bestFit="1" customWidth="1"/>
    <col min="2299" max="2299" width="7.7109375" style="791" bestFit="1" customWidth="1"/>
    <col min="2300" max="2300" width="10.28515625" style="791" customWidth="1"/>
    <col min="2301" max="2301" width="9.140625" style="791"/>
    <col min="2302" max="2302" width="10" style="791" bestFit="1" customWidth="1"/>
    <col min="2303" max="2303" width="11" style="791" bestFit="1" customWidth="1"/>
    <col min="2304" max="2304" width="12.7109375" style="791" customWidth="1"/>
    <col min="2305" max="2305" width="12.28515625" style="791" customWidth="1"/>
    <col min="2306" max="2306" width="14.42578125" style="791" bestFit="1" customWidth="1"/>
    <col min="2307" max="2307" width="13" style="791" bestFit="1" customWidth="1"/>
    <col min="2308" max="2308" width="10.5703125" style="791" bestFit="1" customWidth="1"/>
    <col min="2309" max="2551" width="9.140625" style="791"/>
    <col min="2552" max="2552" width="16.140625" style="791" customWidth="1"/>
    <col min="2553" max="2553" width="11.42578125" style="791" bestFit="1" customWidth="1"/>
    <col min="2554" max="2554" width="9.5703125" style="791" bestFit="1" customWidth="1"/>
    <col min="2555" max="2555" width="7.7109375" style="791" bestFit="1" customWidth="1"/>
    <col min="2556" max="2556" width="10.28515625" style="791" customWidth="1"/>
    <col min="2557" max="2557" width="9.140625" style="791"/>
    <col min="2558" max="2558" width="10" style="791" bestFit="1" customWidth="1"/>
    <col min="2559" max="2559" width="11" style="791" bestFit="1" customWidth="1"/>
    <col min="2560" max="2560" width="12.7109375" style="791" customWidth="1"/>
    <col min="2561" max="2561" width="12.28515625" style="791" customWidth="1"/>
    <col min="2562" max="2562" width="14.42578125" style="791" bestFit="1" customWidth="1"/>
    <col min="2563" max="2563" width="13" style="791" bestFit="1" customWidth="1"/>
    <col min="2564" max="2564" width="10.5703125" style="791" bestFit="1" customWidth="1"/>
    <col min="2565" max="2807" width="9.140625" style="791"/>
    <col min="2808" max="2808" width="16.140625" style="791" customWidth="1"/>
    <col min="2809" max="2809" width="11.42578125" style="791" bestFit="1" customWidth="1"/>
    <col min="2810" max="2810" width="9.5703125" style="791" bestFit="1" customWidth="1"/>
    <col min="2811" max="2811" width="7.7109375" style="791" bestFit="1" customWidth="1"/>
    <col min="2812" max="2812" width="10.28515625" style="791" customWidth="1"/>
    <col min="2813" max="2813" width="9.140625" style="791"/>
    <col min="2814" max="2814" width="10" style="791" bestFit="1" customWidth="1"/>
    <col min="2815" max="2815" width="11" style="791" bestFit="1" customWidth="1"/>
    <col min="2816" max="2816" width="12.7109375" style="791" customWidth="1"/>
    <col min="2817" max="2817" width="12.28515625" style="791" customWidth="1"/>
    <col min="2818" max="2818" width="14.42578125" style="791" bestFit="1" customWidth="1"/>
    <col min="2819" max="2819" width="13" style="791" bestFit="1" customWidth="1"/>
    <col min="2820" max="2820" width="10.5703125" style="791" bestFit="1" customWidth="1"/>
    <col min="2821" max="3063" width="9.140625" style="791"/>
    <col min="3064" max="3064" width="16.140625" style="791" customWidth="1"/>
    <col min="3065" max="3065" width="11.42578125" style="791" bestFit="1" customWidth="1"/>
    <col min="3066" max="3066" width="9.5703125" style="791" bestFit="1" customWidth="1"/>
    <col min="3067" max="3067" width="7.7109375" style="791" bestFit="1" customWidth="1"/>
    <col min="3068" max="3068" width="10.28515625" style="791" customWidth="1"/>
    <col min="3069" max="3069" width="9.140625" style="791"/>
    <col min="3070" max="3070" width="10" style="791" bestFit="1" customWidth="1"/>
    <col min="3071" max="3071" width="11" style="791" bestFit="1" customWidth="1"/>
    <col min="3072" max="3072" width="12.7109375" style="791" customWidth="1"/>
    <col min="3073" max="3073" width="12.28515625" style="791" customWidth="1"/>
    <col min="3074" max="3074" width="14.42578125" style="791" bestFit="1" customWidth="1"/>
    <col min="3075" max="3075" width="13" style="791" bestFit="1" customWidth="1"/>
    <col min="3076" max="3076" width="10.5703125" style="791" bestFit="1" customWidth="1"/>
    <col min="3077" max="3319" width="9.140625" style="791"/>
    <col min="3320" max="3320" width="16.140625" style="791" customWidth="1"/>
    <col min="3321" max="3321" width="11.42578125" style="791" bestFit="1" customWidth="1"/>
    <col min="3322" max="3322" width="9.5703125" style="791" bestFit="1" customWidth="1"/>
    <col min="3323" max="3323" width="7.7109375" style="791" bestFit="1" customWidth="1"/>
    <col min="3324" max="3324" width="10.28515625" style="791" customWidth="1"/>
    <col min="3325" max="3325" width="9.140625" style="791"/>
    <col min="3326" max="3326" width="10" style="791" bestFit="1" customWidth="1"/>
    <col min="3327" max="3327" width="11" style="791" bestFit="1" customWidth="1"/>
    <col min="3328" max="3328" width="12.7109375" style="791" customWidth="1"/>
    <col min="3329" max="3329" width="12.28515625" style="791" customWidth="1"/>
    <col min="3330" max="3330" width="14.42578125" style="791" bestFit="1" customWidth="1"/>
    <col min="3331" max="3331" width="13" style="791" bestFit="1" customWidth="1"/>
    <col min="3332" max="3332" width="10.5703125" style="791" bestFit="1" customWidth="1"/>
    <col min="3333" max="3575" width="9.140625" style="791"/>
    <col min="3576" max="3576" width="16.140625" style="791" customWidth="1"/>
    <col min="3577" max="3577" width="11.42578125" style="791" bestFit="1" customWidth="1"/>
    <col min="3578" max="3578" width="9.5703125" style="791" bestFit="1" customWidth="1"/>
    <col min="3579" max="3579" width="7.7109375" style="791" bestFit="1" customWidth="1"/>
    <col min="3580" max="3580" width="10.28515625" style="791" customWidth="1"/>
    <col min="3581" max="3581" width="9.140625" style="791"/>
    <col min="3582" max="3582" width="10" style="791" bestFit="1" customWidth="1"/>
    <col min="3583" max="3583" width="11" style="791" bestFit="1" customWidth="1"/>
    <col min="3584" max="3584" width="12.7109375" style="791" customWidth="1"/>
    <col min="3585" max="3585" width="12.28515625" style="791" customWidth="1"/>
    <col min="3586" max="3586" width="14.42578125" style="791" bestFit="1" customWidth="1"/>
    <col min="3587" max="3587" width="13" style="791" bestFit="1" customWidth="1"/>
    <col min="3588" max="3588" width="10.5703125" style="791" bestFit="1" customWidth="1"/>
    <col min="3589" max="3831" width="9.140625" style="791"/>
    <col min="3832" max="3832" width="16.140625" style="791" customWidth="1"/>
    <col min="3833" max="3833" width="11.42578125" style="791" bestFit="1" customWidth="1"/>
    <col min="3834" max="3834" width="9.5703125" style="791" bestFit="1" customWidth="1"/>
    <col min="3835" max="3835" width="7.7109375" style="791" bestFit="1" customWidth="1"/>
    <col min="3836" max="3836" width="10.28515625" style="791" customWidth="1"/>
    <col min="3837" max="3837" width="9.140625" style="791"/>
    <col min="3838" max="3838" width="10" style="791" bestFit="1" customWidth="1"/>
    <col min="3839" max="3839" width="11" style="791" bestFit="1" customWidth="1"/>
    <col min="3840" max="3840" width="12.7109375" style="791" customWidth="1"/>
    <col min="3841" max="3841" width="12.28515625" style="791" customWidth="1"/>
    <col min="3842" max="3842" width="14.42578125" style="791" bestFit="1" customWidth="1"/>
    <col min="3843" max="3843" width="13" style="791" bestFit="1" customWidth="1"/>
    <col min="3844" max="3844" width="10.5703125" style="791" bestFit="1" customWidth="1"/>
    <col min="3845" max="4087" width="9.140625" style="791"/>
    <col min="4088" max="4088" width="16.140625" style="791" customWidth="1"/>
    <col min="4089" max="4089" width="11.42578125" style="791" bestFit="1" customWidth="1"/>
    <col min="4090" max="4090" width="9.5703125" style="791" bestFit="1" customWidth="1"/>
    <col min="4091" max="4091" width="7.7109375" style="791" bestFit="1" customWidth="1"/>
    <col min="4092" max="4092" width="10.28515625" style="791" customWidth="1"/>
    <col min="4093" max="4093" width="9.140625" style="791"/>
    <col min="4094" max="4094" width="10" style="791" bestFit="1" customWidth="1"/>
    <col min="4095" max="4095" width="11" style="791" bestFit="1" customWidth="1"/>
    <col min="4096" max="4096" width="12.7109375" style="791" customWidth="1"/>
    <col min="4097" max="4097" width="12.28515625" style="791" customWidth="1"/>
    <col min="4098" max="4098" width="14.42578125" style="791" bestFit="1" customWidth="1"/>
    <col min="4099" max="4099" width="13" style="791" bestFit="1" customWidth="1"/>
    <col min="4100" max="4100" width="10.5703125" style="791" bestFit="1" customWidth="1"/>
    <col min="4101" max="4343" width="9.140625" style="791"/>
    <col min="4344" max="4344" width="16.140625" style="791" customWidth="1"/>
    <col min="4345" max="4345" width="11.42578125" style="791" bestFit="1" customWidth="1"/>
    <col min="4346" max="4346" width="9.5703125" style="791" bestFit="1" customWidth="1"/>
    <col min="4347" max="4347" width="7.7109375" style="791" bestFit="1" customWidth="1"/>
    <col min="4348" max="4348" width="10.28515625" style="791" customWidth="1"/>
    <col min="4349" max="4349" width="9.140625" style="791"/>
    <col min="4350" max="4350" width="10" style="791" bestFit="1" customWidth="1"/>
    <col min="4351" max="4351" width="11" style="791" bestFit="1" customWidth="1"/>
    <col min="4352" max="4352" width="12.7109375" style="791" customWidth="1"/>
    <col min="4353" max="4353" width="12.28515625" style="791" customWidth="1"/>
    <col min="4354" max="4354" width="14.42578125" style="791" bestFit="1" customWidth="1"/>
    <col min="4355" max="4355" width="13" style="791" bestFit="1" customWidth="1"/>
    <col min="4356" max="4356" width="10.5703125" style="791" bestFit="1" customWidth="1"/>
    <col min="4357" max="4599" width="9.140625" style="791"/>
    <col min="4600" max="4600" width="16.140625" style="791" customWidth="1"/>
    <col min="4601" max="4601" width="11.42578125" style="791" bestFit="1" customWidth="1"/>
    <col min="4602" max="4602" width="9.5703125" style="791" bestFit="1" customWidth="1"/>
    <col min="4603" max="4603" width="7.7109375" style="791" bestFit="1" customWidth="1"/>
    <col min="4604" max="4604" width="10.28515625" style="791" customWidth="1"/>
    <col min="4605" max="4605" width="9.140625" style="791"/>
    <col min="4606" max="4606" width="10" style="791" bestFit="1" customWidth="1"/>
    <col min="4607" max="4607" width="11" style="791" bestFit="1" customWidth="1"/>
    <col min="4608" max="4608" width="12.7109375" style="791" customWidth="1"/>
    <col min="4609" max="4609" width="12.28515625" style="791" customWidth="1"/>
    <col min="4610" max="4610" width="14.42578125" style="791" bestFit="1" customWidth="1"/>
    <col min="4611" max="4611" width="13" style="791" bestFit="1" customWidth="1"/>
    <col min="4612" max="4612" width="10.5703125" style="791" bestFit="1" customWidth="1"/>
    <col min="4613" max="4855" width="9.140625" style="791"/>
    <col min="4856" max="4856" width="16.140625" style="791" customWidth="1"/>
    <col min="4857" max="4857" width="11.42578125" style="791" bestFit="1" customWidth="1"/>
    <col min="4858" max="4858" width="9.5703125" style="791" bestFit="1" customWidth="1"/>
    <col min="4859" max="4859" width="7.7109375" style="791" bestFit="1" customWidth="1"/>
    <col min="4860" max="4860" width="10.28515625" style="791" customWidth="1"/>
    <col min="4861" max="4861" width="9.140625" style="791"/>
    <col min="4862" max="4862" width="10" style="791" bestFit="1" customWidth="1"/>
    <col min="4863" max="4863" width="11" style="791" bestFit="1" customWidth="1"/>
    <col min="4864" max="4864" width="12.7109375" style="791" customWidth="1"/>
    <col min="4865" max="4865" width="12.28515625" style="791" customWidth="1"/>
    <col min="4866" max="4866" width="14.42578125" style="791" bestFit="1" customWidth="1"/>
    <col min="4867" max="4867" width="13" style="791" bestFit="1" customWidth="1"/>
    <col min="4868" max="4868" width="10.5703125" style="791" bestFit="1" customWidth="1"/>
    <col min="4869" max="5111" width="9.140625" style="791"/>
    <col min="5112" max="5112" width="16.140625" style="791" customWidth="1"/>
    <col min="5113" max="5113" width="11.42578125" style="791" bestFit="1" customWidth="1"/>
    <col min="5114" max="5114" width="9.5703125" style="791" bestFit="1" customWidth="1"/>
    <col min="5115" max="5115" width="7.7109375" style="791" bestFit="1" customWidth="1"/>
    <col min="5116" max="5116" width="10.28515625" style="791" customWidth="1"/>
    <col min="5117" max="5117" width="9.140625" style="791"/>
    <col min="5118" max="5118" width="10" style="791" bestFit="1" customWidth="1"/>
    <col min="5119" max="5119" width="11" style="791" bestFit="1" customWidth="1"/>
    <col min="5120" max="5120" width="12.7109375" style="791" customWidth="1"/>
    <col min="5121" max="5121" width="12.28515625" style="791" customWidth="1"/>
    <col min="5122" max="5122" width="14.42578125" style="791" bestFit="1" customWidth="1"/>
    <col min="5123" max="5123" width="13" style="791" bestFit="1" customWidth="1"/>
    <col min="5124" max="5124" width="10.5703125" style="791" bestFit="1" customWidth="1"/>
    <col min="5125" max="5367" width="9.140625" style="791"/>
    <col min="5368" max="5368" width="16.140625" style="791" customWidth="1"/>
    <col min="5369" max="5369" width="11.42578125" style="791" bestFit="1" customWidth="1"/>
    <col min="5370" max="5370" width="9.5703125" style="791" bestFit="1" customWidth="1"/>
    <col min="5371" max="5371" width="7.7109375" style="791" bestFit="1" customWidth="1"/>
    <col min="5372" max="5372" width="10.28515625" style="791" customWidth="1"/>
    <col min="5373" max="5373" width="9.140625" style="791"/>
    <col min="5374" max="5374" width="10" style="791" bestFit="1" customWidth="1"/>
    <col min="5375" max="5375" width="11" style="791" bestFit="1" customWidth="1"/>
    <col min="5376" max="5376" width="12.7109375" style="791" customWidth="1"/>
    <col min="5377" max="5377" width="12.28515625" style="791" customWidth="1"/>
    <col min="5378" max="5378" width="14.42578125" style="791" bestFit="1" customWidth="1"/>
    <col min="5379" max="5379" width="13" style="791" bestFit="1" customWidth="1"/>
    <col min="5380" max="5380" width="10.5703125" style="791" bestFit="1" customWidth="1"/>
    <col min="5381" max="5623" width="9.140625" style="791"/>
    <col min="5624" max="5624" width="16.140625" style="791" customWidth="1"/>
    <col min="5625" max="5625" width="11.42578125" style="791" bestFit="1" customWidth="1"/>
    <col min="5626" max="5626" width="9.5703125" style="791" bestFit="1" customWidth="1"/>
    <col min="5627" max="5627" width="7.7109375" style="791" bestFit="1" customWidth="1"/>
    <col min="5628" max="5628" width="10.28515625" style="791" customWidth="1"/>
    <col min="5629" max="5629" width="9.140625" style="791"/>
    <col min="5630" max="5630" width="10" style="791" bestFit="1" customWidth="1"/>
    <col min="5631" max="5631" width="11" style="791" bestFit="1" customWidth="1"/>
    <col min="5632" max="5632" width="12.7109375" style="791" customWidth="1"/>
    <col min="5633" max="5633" width="12.28515625" style="791" customWidth="1"/>
    <col min="5634" max="5634" width="14.42578125" style="791" bestFit="1" customWidth="1"/>
    <col min="5635" max="5635" width="13" style="791" bestFit="1" customWidth="1"/>
    <col min="5636" max="5636" width="10.5703125" style="791" bestFit="1" customWidth="1"/>
    <col min="5637" max="5879" width="9.140625" style="791"/>
    <col min="5880" max="5880" width="16.140625" style="791" customWidth="1"/>
    <col min="5881" max="5881" width="11.42578125" style="791" bestFit="1" customWidth="1"/>
    <col min="5882" max="5882" width="9.5703125" style="791" bestFit="1" customWidth="1"/>
    <col min="5883" max="5883" width="7.7109375" style="791" bestFit="1" customWidth="1"/>
    <col min="5884" max="5884" width="10.28515625" style="791" customWidth="1"/>
    <col min="5885" max="5885" width="9.140625" style="791"/>
    <col min="5886" max="5886" width="10" style="791" bestFit="1" customWidth="1"/>
    <col min="5887" max="5887" width="11" style="791" bestFit="1" customWidth="1"/>
    <col min="5888" max="5888" width="12.7109375" style="791" customWidth="1"/>
    <col min="5889" max="5889" width="12.28515625" style="791" customWidth="1"/>
    <col min="5890" max="5890" width="14.42578125" style="791" bestFit="1" customWidth="1"/>
    <col min="5891" max="5891" width="13" style="791" bestFit="1" customWidth="1"/>
    <col min="5892" max="5892" width="10.5703125" style="791" bestFit="1" customWidth="1"/>
    <col min="5893" max="6135" width="9.140625" style="791"/>
    <col min="6136" max="6136" width="16.140625" style="791" customWidth="1"/>
    <col min="6137" max="6137" width="11.42578125" style="791" bestFit="1" customWidth="1"/>
    <col min="6138" max="6138" width="9.5703125" style="791" bestFit="1" customWidth="1"/>
    <col min="6139" max="6139" width="7.7109375" style="791" bestFit="1" customWidth="1"/>
    <col min="6140" max="6140" width="10.28515625" style="791" customWidth="1"/>
    <col min="6141" max="6141" width="9.140625" style="791"/>
    <col min="6142" max="6142" width="10" style="791" bestFit="1" customWidth="1"/>
    <col min="6143" max="6143" width="11" style="791" bestFit="1" customWidth="1"/>
    <col min="6144" max="6144" width="12.7109375" style="791" customWidth="1"/>
    <col min="6145" max="6145" width="12.28515625" style="791" customWidth="1"/>
    <col min="6146" max="6146" width="14.42578125" style="791" bestFit="1" customWidth="1"/>
    <col min="6147" max="6147" width="13" style="791" bestFit="1" customWidth="1"/>
    <col min="6148" max="6148" width="10.5703125" style="791" bestFit="1" customWidth="1"/>
    <col min="6149" max="6391" width="9.140625" style="791"/>
    <col min="6392" max="6392" width="16.140625" style="791" customWidth="1"/>
    <col min="6393" max="6393" width="11.42578125" style="791" bestFit="1" customWidth="1"/>
    <col min="6394" max="6394" width="9.5703125" style="791" bestFit="1" customWidth="1"/>
    <col min="6395" max="6395" width="7.7109375" style="791" bestFit="1" customWidth="1"/>
    <col min="6396" max="6396" width="10.28515625" style="791" customWidth="1"/>
    <col min="6397" max="6397" width="9.140625" style="791"/>
    <col min="6398" max="6398" width="10" style="791" bestFit="1" customWidth="1"/>
    <col min="6399" max="6399" width="11" style="791" bestFit="1" customWidth="1"/>
    <col min="6400" max="6400" width="12.7109375" style="791" customWidth="1"/>
    <col min="6401" max="6401" width="12.28515625" style="791" customWidth="1"/>
    <col min="6402" max="6402" width="14.42578125" style="791" bestFit="1" customWidth="1"/>
    <col min="6403" max="6403" width="13" style="791" bestFit="1" customWidth="1"/>
    <col min="6404" max="6404" width="10.5703125" style="791" bestFit="1" customWidth="1"/>
    <col min="6405" max="6647" width="9.140625" style="791"/>
    <col min="6648" max="6648" width="16.140625" style="791" customWidth="1"/>
    <col min="6649" max="6649" width="11.42578125" style="791" bestFit="1" customWidth="1"/>
    <col min="6650" max="6650" width="9.5703125" style="791" bestFit="1" customWidth="1"/>
    <col min="6651" max="6651" width="7.7109375" style="791" bestFit="1" customWidth="1"/>
    <col min="6652" max="6652" width="10.28515625" style="791" customWidth="1"/>
    <col min="6653" max="6653" width="9.140625" style="791"/>
    <col min="6654" max="6654" width="10" style="791" bestFit="1" customWidth="1"/>
    <col min="6655" max="6655" width="11" style="791" bestFit="1" customWidth="1"/>
    <col min="6656" max="6656" width="12.7109375" style="791" customWidth="1"/>
    <col min="6657" max="6657" width="12.28515625" style="791" customWidth="1"/>
    <col min="6658" max="6658" width="14.42578125" style="791" bestFit="1" customWidth="1"/>
    <col min="6659" max="6659" width="13" style="791" bestFit="1" customWidth="1"/>
    <col min="6660" max="6660" width="10.5703125" style="791" bestFit="1" customWidth="1"/>
    <col min="6661" max="6903" width="9.140625" style="791"/>
    <col min="6904" max="6904" width="16.140625" style="791" customWidth="1"/>
    <col min="6905" max="6905" width="11.42578125" style="791" bestFit="1" customWidth="1"/>
    <col min="6906" max="6906" width="9.5703125" style="791" bestFit="1" customWidth="1"/>
    <col min="6907" max="6907" width="7.7109375" style="791" bestFit="1" customWidth="1"/>
    <col min="6908" max="6908" width="10.28515625" style="791" customWidth="1"/>
    <col min="6909" max="6909" width="9.140625" style="791"/>
    <col min="6910" max="6910" width="10" style="791" bestFit="1" customWidth="1"/>
    <col min="6911" max="6911" width="11" style="791" bestFit="1" customWidth="1"/>
    <col min="6912" max="6912" width="12.7109375" style="791" customWidth="1"/>
    <col min="6913" max="6913" width="12.28515625" style="791" customWidth="1"/>
    <col min="6914" max="6914" width="14.42578125" style="791" bestFit="1" customWidth="1"/>
    <col min="6915" max="6915" width="13" style="791" bestFit="1" customWidth="1"/>
    <col min="6916" max="6916" width="10.5703125" style="791" bestFit="1" customWidth="1"/>
    <col min="6917" max="7159" width="9.140625" style="791"/>
    <col min="7160" max="7160" width="16.140625" style="791" customWidth="1"/>
    <col min="7161" max="7161" width="11.42578125" style="791" bestFit="1" customWidth="1"/>
    <col min="7162" max="7162" width="9.5703125" style="791" bestFit="1" customWidth="1"/>
    <col min="7163" max="7163" width="7.7109375" style="791" bestFit="1" customWidth="1"/>
    <col min="7164" max="7164" width="10.28515625" style="791" customWidth="1"/>
    <col min="7165" max="7165" width="9.140625" style="791"/>
    <col min="7166" max="7166" width="10" style="791" bestFit="1" customWidth="1"/>
    <col min="7167" max="7167" width="11" style="791" bestFit="1" customWidth="1"/>
    <col min="7168" max="7168" width="12.7109375" style="791" customWidth="1"/>
    <col min="7169" max="7169" width="12.28515625" style="791" customWidth="1"/>
    <col min="7170" max="7170" width="14.42578125" style="791" bestFit="1" customWidth="1"/>
    <col min="7171" max="7171" width="13" style="791" bestFit="1" customWidth="1"/>
    <col min="7172" max="7172" width="10.5703125" style="791" bestFit="1" customWidth="1"/>
    <col min="7173" max="7415" width="9.140625" style="791"/>
    <col min="7416" max="7416" width="16.140625" style="791" customWidth="1"/>
    <col min="7417" max="7417" width="11.42578125" style="791" bestFit="1" customWidth="1"/>
    <col min="7418" max="7418" width="9.5703125" style="791" bestFit="1" customWidth="1"/>
    <col min="7419" max="7419" width="7.7109375" style="791" bestFit="1" customWidth="1"/>
    <col min="7420" max="7420" width="10.28515625" style="791" customWidth="1"/>
    <col min="7421" max="7421" width="9.140625" style="791"/>
    <col min="7422" max="7422" width="10" style="791" bestFit="1" customWidth="1"/>
    <col min="7423" max="7423" width="11" style="791" bestFit="1" customWidth="1"/>
    <col min="7424" max="7424" width="12.7109375" style="791" customWidth="1"/>
    <col min="7425" max="7425" width="12.28515625" style="791" customWidth="1"/>
    <col min="7426" max="7426" width="14.42578125" style="791" bestFit="1" customWidth="1"/>
    <col min="7427" max="7427" width="13" style="791" bestFit="1" customWidth="1"/>
    <col min="7428" max="7428" width="10.5703125" style="791" bestFit="1" customWidth="1"/>
    <col min="7429" max="7671" width="9.140625" style="791"/>
    <col min="7672" max="7672" width="16.140625" style="791" customWidth="1"/>
    <col min="7673" max="7673" width="11.42578125" style="791" bestFit="1" customWidth="1"/>
    <col min="7674" max="7674" width="9.5703125" style="791" bestFit="1" customWidth="1"/>
    <col min="7675" max="7675" width="7.7109375" style="791" bestFit="1" customWidth="1"/>
    <col min="7676" max="7676" width="10.28515625" style="791" customWidth="1"/>
    <col min="7677" max="7677" width="9.140625" style="791"/>
    <col min="7678" max="7678" width="10" style="791" bestFit="1" customWidth="1"/>
    <col min="7679" max="7679" width="11" style="791" bestFit="1" customWidth="1"/>
    <col min="7680" max="7680" width="12.7109375" style="791" customWidth="1"/>
    <col min="7681" max="7681" width="12.28515625" style="791" customWidth="1"/>
    <col min="7682" max="7682" width="14.42578125" style="791" bestFit="1" customWidth="1"/>
    <col min="7683" max="7683" width="13" style="791" bestFit="1" customWidth="1"/>
    <col min="7684" max="7684" width="10.5703125" style="791" bestFit="1" customWidth="1"/>
    <col min="7685" max="7927" width="9.140625" style="791"/>
    <col min="7928" max="7928" width="16.140625" style="791" customWidth="1"/>
    <col min="7929" max="7929" width="11.42578125" style="791" bestFit="1" customWidth="1"/>
    <col min="7930" max="7930" width="9.5703125" style="791" bestFit="1" customWidth="1"/>
    <col min="7931" max="7931" width="7.7109375" style="791" bestFit="1" customWidth="1"/>
    <col min="7932" max="7932" width="10.28515625" style="791" customWidth="1"/>
    <col min="7933" max="7933" width="9.140625" style="791"/>
    <col min="7934" max="7934" width="10" style="791" bestFit="1" customWidth="1"/>
    <col min="7935" max="7935" width="11" style="791" bestFit="1" customWidth="1"/>
    <col min="7936" max="7936" width="12.7109375" style="791" customWidth="1"/>
    <col min="7937" max="7937" width="12.28515625" style="791" customWidth="1"/>
    <col min="7938" max="7938" width="14.42578125" style="791" bestFit="1" customWidth="1"/>
    <col min="7939" max="7939" width="13" style="791" bestFit="1" customWidth="1"/>
    <col min="7940" max="7940" width="10.5703125" style="791" bestFit="1" customWidth="1"/>
    <col min="7941" max="8183" width="9.140625" style="791"/>
    <col min="8184" max="8184" width="16.140625" style="791" customWidth="1"/>
    <col min="8185" max="8185" width="11.42578125" style="791" bestFit="1" customWidth="1"/>
    <col min="8186" max="8186" width="9.5703125" style="791" bestFit="1" customWidth="1"/>
    <col min="8187" max="8187" width="7.7109375" style="791" bestFit="1" customWidth="1"/>
    <col min="8188" max="8188" width="10.28515625" style="791" customWidth="1"/>
    <col min="8189" max="8189" width="9.140625" style="791"/>
    <col min="8190" max="8190" width="10" style="791" bestFit="1" customWidth="1"/>
    <col min="8191" max="8191" width="11" style="791" bestFit="1" customWidth="1"/>
    <col min="8192" max="8192" width="12.7109375" style="791" customWidth="1"/>
    <col min="8193" max="8193" width="12.28515625" style="791" customWidth="1"/>
    <col min="8194" max="8194" width="14.42578125" style="791" bestFit="1" customWidth="1"/>
    <col min="8195" max="8195" width="13" style="791" bestFit="1" customWidth="1"/>
    <col min="8196" max="8196" width="10.5703125" style="791" bestFit="1" customWidth="1"/>
    <col min="8197" max="8439" width="9.140625" style="791"/>
    <col min="8440" max="8440" width="16.140625" style="791" customWidth="1"/>
    <col min="8441" max="8441" width="11.42578125" style="791" bestFit="1" customWidth="1"/>
    <col min="8442" max="8442" width="9.5703125" style="791" bestFit="1" customWidth="1"/>
    <col min="8443" max="8443" width="7.7109375" style="791" bestFit="1" customWidth="1"/>
    <col min="8444" max="8444" width="10.28515625" style="791" customWidth="1"/>
    <col min="8445" max="8445" width="9.140625" style="791"/>
    <col min="8446" max="8446" width="10" style="791" bestFit="1" customWidth="1"/>
    <col min="8447" max="8447" width="11" style="791" bestFit="1" customWidth="1"/>
    <col min="8448" max="8448" width="12.7109375" style="791" customWidth="1"/>
    <col min="8449" max="8449" width="12.28515625" style="791" customWidth="1"/>
    <col min="8450" max="8450" width="14.42578125" style="791" bestFit="1" customWidth="1"/>
    <col min="8451" max="8451" width="13" style="791" bestFit="1" customWidth="1"/>
    <col min="8452" max="8452" width="10.5703125" style="791" bestFit="1" customWidth="1"/>
    <col min="8453" max="8695" width="9.140625" style="791"/>
    <col min="8696" max="8696" width="16.140625" style="791" customWidth="1"/>
    <col min="8697" max="8697" width="11.42578125" style="791" bestFit="1" customWidth="1"/>
    <col min="8698" max="8698" width="9.5703125" style="791" bestFit="1" customWidth="1"/>
    <col min="8699" max="8699" width="7.7109375" style="791" bestFit="1" customWidth="1"/>
    <col min="8700" max="8700" width="10.28515625" style="791" customWidth="1"/>
    <col min="8701" max="8701" width="9.140625" style="791"/>
    <col min="8702" max="8702" width="10" style="791" bestFit="1" customWidth="1"/>
    <col min="8703" max="8703" width="11" style="791" bestFit="1" customWidth="1"/>
    <col min="8704" max="8704" width="12.7109375" style="791" customWidth="1"/>
    <col min="8705" max="8705" width="12.28515625" style="791" customWidth="1"/>
    <col min="8706" max="8706" width="14.42578125" style="791" bestFit="1" customWidth="1"/>
    <col min="8707" max="8707" width="13" style="791" bestFit="1" customWidth="1"/>
    <col min="8708" max="8708" width="10.5703125" style="791" bestFit="1" customWidth="1"/>
    <col min="8709" max="8951" width="9.140625" style="791"/>
    <col min="8952" max="8952" width="16.140625" style="791" customWidth="1"/>
    <col min="8953" max="8953" width="11.42578125" style="791" bestFit="1" customWidth="1"/>
    <col min="8954" max="8954" width="9.5703125" style="791" bestFit="1" customWidth="1"/>
    <col min="8955" max="8955" width="7.7109375" style="791" bestFit="1" customWidth="1"/>
    <col min="8956" max="8956" width="10.28515625" style="791" customWidth="1"/>
    <col min="8957" max="8957" width="9.140625" style="791"/>
    <col min="8958" max="8958" width="10" style="791" bestFit="1" customWidth="1"/>
    <col min="8959" max="8959" width="11" style="791" bestFit="1" customWidth="1"/>
    <col min="8960" max="8960" width="12.7109375" style="791" customWidth="1"/>
    <col min="8961" max="8961" width="12.28515625" style="791" customWidth="1"/>
    <col min="8962" max="8962" width="14.42578125" style="791" bestFit="1" customWidth="1"/>
    <col min="8963" max="8963" width="13" style="791" bestFit="1" customWidth="1"/>
    <col min="8964" max="8964" width="10.5703125" style="791" bestFit="1" customWidth="1"/>
    <col min="8965" max="9207" width="9.140625" style="791"/>
    <col min="9208" max="9208" width="16.140625" style="791" customWidth="1"/>
    <col min="9209" max="9209" width="11.42578125" style="791" bestFit="1" customWidth="1"/>
    <col min="9210" max="9210" width="9.5703125" style="791" bestFit="1" customWidth="1"/>
    <col min="9211" max="9211" width="7.7109375" style="791" bestFit="1" customWidth="1"/>
    <col min="9212" max="9212" width="10.28515625" style="791" customWidth="1"/>
    <col min="9213" max="9213" width="9.140625" style="791"/>
    <col min="9214" max="9214" width="10" style="791" bestFit="1" customWidth="1"/>
    <col min="9215" max="9215" width="11" style="791" bestFit="1" customWidth="1"/>
    <col min="9216" max="9216" width="12.7109375" style="791" customWidth="1"/>
    <col min="9217" max="9217" width="12.28515625" style="791" customWidth="1"/>
    <col min="9218" max="9218" width="14.42578125" style="791" bestFit="1" customWidth="1"/>
    <col min="9219" max="9219" width="13" style="791" bestFit="1" customWidth="1"/>
    <col min="9220" max="9220" width="10.5703125" style="791" bestFit="1" customWidth="1"/>
    <col min="9221" max="9463" width="9.140625" style="791"/>
    <col min="9464" max="9464" width="16.140625" style="791" customWidth="1"/>
    <col min="9465" max="9465" width="11.42578125" style="791" bestFit="1" customWidth="1"/>
    <col min="9466" max="9466" width="9.5703125" style="791" bestFit="1" customWidth="1"/>
    <col min="9467" max="9467" width="7.7109375" style="791" bestFit="1" customWidth="1"/>
    <col min="9468" max="9468" width="10.28515625" style="791" customWidth="1"/>
    <col min="9469" max="9469" width="9.140625" style="791"/>
    <col min="9470" max="9470" width="10" style="791" bestFit="1" customWidth="1"/>
    <col min="9471" max="9471" width="11" style="791" bestFit="1" customWidth="1"/>
    <col min="9472" max="9472" width="12.7109375" style="791" customWidth="1"/>
    <col min="9473" max="9473" width="12.28515625" style="791" customWidth="1"/>
    <col min="9474" max="9474" width="14.42578125" style="791" bestFit="1" customWidth="1"/>
    <col min="9475" max="9475" width="13" style="791" bestFit="1" customWidth="1"/>
    <col min="9476" max="9476" width="10.5703125" style="791" bestFit="1" customWidth="1"/>
    <col min="9477" max="9719" width="9.140625" style="791"/>
    <col min="9720" max="9720" width="16.140625" style="791" customWidth="1"/>
    <col min="9721" max="9721" width="11.42578125" style="791" bestFit="1" customWidth="1"/>
    <col min="9722" max="9722" width="9.5703125" style="791" bestFit="1" customWidth="1"/>
    <col min="9723" max="9723" width="7.7109375" style="791" bestFit="1" customWidth="1"/>
    <col min="9724" max="9724" width="10.28515625" style="791" customWidth="1"/>
    <col min="9725" max="9725" width="9.140625" style="791"/>
    <col min="9726" max="9726" width="10" style="791" bestFit="1" customWidth="1"/>
    <col min="9727" max="9727" width="11" style="791" bestFit="1" customWidth="1"/>
    <col min="9728" max="9728" width="12.7109375" style="791" customWidth="1"/>
    <col min="9729" max="9729" width="12.28515625" style="791" customWidth="1"/>
    <col min="9730" max="9730" width="14.42578125" style="791" bestFit="1" customWidth="1"/>
    <col min="9731" max="9731" width="13" style="791" bestFit="1" customWidth="1"/>
    <col min="9732" max="9732" width="10.5703125" style="791" bestFit="1" customWidth="1"/>
    <col min="9733" max="9975" width="9.140625" style="791"/>
    <col min="9976" max="9976" width="16.140625" style="791" customWidth="1"/>
    <col min="9977" max="9977" width="11.42578125" style="791" bestFit="1" customWidth="1"/>
    <col min="9978" max="9978" width="9.5703125" style="791" bestFit="1" customWidth="1"/>
    <col min="9979" max="9979" width="7.7109375" style="791" bestFit="1" customWidth="1"/>
    <col min="9980" max="9980" width="10.28515625" style="791" customWidth="1"/>
    <col min="9981" max="9981" width="9.140625" style="791"/>
    <col min="9982" max="9982" width="10" style="791" bestFit="1" customWidth="1"/>
    <col min="9983" max="9983" width="11" style="791" bestFit="1" customWidth="1"/>
    <col min="9984" max="9984" width="12.7109375" style="791" customWidth="1"/>
    <col min="9985" max="9985" width="12.28515625" style="791" customWidth="1"/>
    <col min="9986" max="9986" width="14.42578125" style="791" bestFit="1" customWidth="1"/>
    <col min="9987" max="9987" width="13" style="791" bestFit="1" customWidth="1"/>
    <col min="9988" max="9988" width="10.5703125" style="791" bestFit="1" customWidth="1"/>
    <col min="9989" max="10231" width="9.140625" style="791"/>
    <col min="10232" max="10232" width="16.140625" style="791" customWidth="1"/>
    <col min="10233" max="10233" width="11.42578125" style="791" bestFit="1" customWidth="1"/>
    <col min="10234" max="10234" width="9.5703125" style="791" bestFit="1" customWidth="1"/>
    <col min="10235" max="10235" width="7.7109375" style="791" bestFit="1" customWidth="1"/>
    <col min="10236" max="10236" width="10.28515625" style="791" customWidth="1"/>
    <col min="10237" max="10237" width="9.140625" style="791"/>
    <col min="10238" max="10238" width="10" style="791" bestFit="1" customWidth="1"/>
    <col min="10239" max="10239" width="11" style="791" bestFit="1" customWidth="1"/>
    <col min="10240" max="10240" width="12.7109375" style="791" customWidth="1"/>
    <col min="10241" max="10241" width="12.28515625" style="791" customWidth="1"/>
    <col min="10242" max="10242" width="14.42578125" style="791" bestFit="1" customWidth="1"/>
    <col min="10243" max="10243" width="13" style="791" bestFit="1" customWidth="1"/>
    <col min="10244" max="10244" width="10.5703125" style="791" bestFit="1" customWidth="1"/>
    <col min="10245" max="10487" width="9.140625" style="791"/>
    <col min="10488" max="10488" width="16.140625" style="791" customWidth="1"/>
    <col min="10489" max="10489" width="11.42578125" style="791" bestFit="1" customWidth="1"/>
    <col min="10490" max="10490" width="9.5703125" style="791" bestFit="1" customWidth="1"/>
    <col min="10491" max="10491" width="7.7109375" style="791" bestFit="1" customWidth="1"/>
    <col min="10492" max="10492" width="10.28515625" style="791" customWidth="1"/>
    <col min="10493" max="10493" width="9.140625" style="791"/>
    <col min="10494" max="10494" width="10" style="791" bestFit="1" customWidth="1"/>
    <col min="10495" max="10495" width="11" style="791" bestFit="1" customWidth="1"/>
    <col min="10496" max="10496" width="12.7109375" style="791" customWidth="1"/>
    <col min="10497" max="10497" width="12.28515625" style="791" customWidth="1"/>
    <col min="10498" max="10498" width="14.42578125" style="791" bestFit="1" customWidth="1"/>
    <col min="10499" max="10499" width="13" style="791" bestFit="1" customWidth="1"/>
    <col min="10500" max="10500" width="10.5703125" style="791" bestFit="1" customWidth="1"/>
    <col min="10501" max="10743" width="9.140625" style="791"/>
    <col min="10744" max="10744" width="16.140625" style="791" customWidth="1"/>
    <col min="10745" max="10745" width="11.42578125" style="791" bestFit="1" customWidth="1"/>
    <col min="10746" max="10746" width="9.5703125" style="791" bestFit="1" customWidth="1"/>
    <col min="10747" max="10747" width="7.7109375" style="791" bestFit="1" customWidth="1"/>
    <col min="10748" max="10748" width="10.28515625" style="791" customWidth="1"/>
    <col min="10749" max="10749" width="9.140625" style="791"/>
    <col min="10750" max="10750" width="10" style="791" bestFit="1" customWidth="1"/>
    <col min="10751" max="10751" width="11" style="791" bestFit="1" customWidth="1"/>
    <col min="10752" max="10752" width="12.7109375" style="791" customWidth="1"/>
    <col min="10753" max="10753" width="12.28515625" style="791" customWidth="1"/>
    <col min="10754" max="10754" width="14.42578125" style="791" bestFit="1" customWidth="1"/>
    <col min="10755" max="10755" width="13" style="791" bestFit="1" customWidth="1"/>
    <col min="10756" max="10756" width="10.5703125" style="791" bestFit="1" customWidth="1"/>
    <col min="10757" max="10999" width="9.140625" style="791"/>
    <col min="11000" max="11000" width="16.140625" style="791" customWidth="1"/>
    <col min="11001" max="11001" width="11.42578125" style="791" bestFit="1" customWidth="1"/>
    <col min="11002" max="11002" width="9.5703125" style="791" bestFit="1" customWidth="1"/>
    <col min="11003" max="11003" width="7.7109375" style="791" bestFit="1" customWidth="1"/>
    <col min="11004" max="11004" width="10.28515625" style="791" customWidth="1"/>
    <col min="11005" max="11005" width="9.140625" style="791"/>
    <col min="11006" max="11006" width="10" style="791" bestFit="1" customWidth="1"/>
    <col min="11007" max="11007" width="11" style="791" bestFit="1" customWidth="1"/>
    <col min="11008" max="11008" width="12.7109375" style="791" customWidth="1"/>
    <col min="11009" max="11009" width="12.28515625" style="791" customWidth="1"/>
    <col min="11010" max="11010" width="14.42578125" style="791" bestFit="1" customWidth="1"/>
    <col min="11011" max="11011" width="13" style="791" bestFit="1" customWidth="1"/>
    <col min="11012" max="11012" width="10.5703125" style="791" bestFit="1" customWidth="1"/>
    <col min="11013" max="11255" width="9.140625" style="791"/>
    <col min="11256" max="11256" width="16.140625" style="791" customWidth="1"/>
    <col min="11257" max="11257" width="11.42578125" style="791" bestFit="1" customWidth="1"/>
    <col min="11258" max="11258" width="9.5703125" style="791" bestFit="1" customWidth="1"/>
    <col min="11259" max="11259" width="7.7109375" style="791" bestFit="1" customWidth="1"/>
    <col min="11260" max="11260" width="10.28515625" style="791" customWidth="1"/>
    <col min="11261" max="11261" width="9.140625" style="791"/>
    <col min="11262" max="11262" width="10" style="791" bestFit="1" customWidth="1"/>
    <col min="11263" max="11263" width="11" style="791" bestFit="1" customWidth="1"/>
    <col min="11264" max="11264" width="12.7109375" style="791" customWidth="1"/>
    <col min="11265" max="11265" width="12.28515625" style="791" customWidth="1"/>
    <col min="11266" max="11266" width="14.42578125" style="791" bestFit="1" customWidth="1"/>
    <col min="11267" max="11267" width="13" style="791" bestFit="1" customWidth="1"/>
    <col min="11268" max="11268" width="10.5703125" style="791" bestFit="1" customWidth="1"/>
    <col min="11269" max="11511" width="9.140625" style="791"/>
    <col min="11512" max="11512" width="16.140625" style="791" customWidth="1"/>
    <col min="11513" max="11513" width="11.42578125" style="791" bestFit="1" customWidth="1"/>
    <col min="11514" max="11514" width="9.5703125" style="791" bestFit="1" customWidth="1"/>
    <col min="11515" max="11515" width="7.7109375" style="791" bestFit="1" customWidth="1"/>
    <col min="11516" max="11516" width="10.28515625" style="791" customWidth="1"/>
    <col min="11517" max="11517" width="9.140625" style="791"/>
    <col min="11518" max="11518" width="10" style="791" bestFit="1" customWidth="1"/>
    <col min="11519" max="11519" width="11" style="791" bestFit="1" customWidth="1"/>
    <col min="11520" max="11520" width="12.7109375" style="791" customWidth="1"/>
    <col min="11521" max="11521" width="12.28515625" style="791" customWidth="1"/>
    <col min="11522" max="11522" width="14.42578125" style="791" bestFit="1" customWidth="1"/>
    <col min="11523" max="11523" width="13" style="791" bestFit="1" customWidth="1"/>
    <col min="11524" max="11524" width="10.5703125" style="791" bestFit="1" customWidth="1"/>
    <col min="11525" max="11767" width="9.140625" style="791"/>
    <col min="11768" max="11768" width="16.140625" style="791" customWidth="1"/>
    <col min="11769" max="11769" width="11.42578125" style="791" bestFit="1" customWidth="1"/>
    <col min="11770" max="11770" width="9.5703125" style="791" bestFit="1" customWidth="1"/>
    <col min="11771" max="11771" width="7.7109375" style="791" bestFit="1" customWidth="1"/>
    <col min="11772" max="11772" width="10.28515625" style="791" customWidth="1"/>
    <col min="11773" max="11773" width="9.140625" style="791"/>
    <col min="11774" max="11774" width="10" style="791" bestFit="1" customWidth="1"/>
    <col min="11775" max="11775" width="11" style="791" bestFit="1" customWidth="1"/>
    <col min="11776" max="11776" width="12.7109375" style="791" customWidth="1"/>
    <col min="11777" max="11777" width="12.28515625" style="791" customWidth="1"/>
    <col min="11778" max="11778" width="14.42578125" style="791" bestFit="1" customWidth="1"/>
    <col min="11779" max="11779" width="13" style="791" bestFit="1" customWidth="1"/>
    <col min="11780" max="11780" width="10.5703125" style="791" bestFit="1" customWidth="1"/>
    <col min="11781" max="12023" width="9.140625" style="791"/>
    <col min="12024" max="12024" width="16.140625" style="791" customWidth="1"/>
    <col min="12025" max="12025" width="11.42578125" style="791" bestFit="1" customWidth="1"/>
    <col min="12026" max="12026" width="9.5703125" style="791" bestFit="1" customWidth="1"/>
    <col min="12027" max="12027" width="7.7109375" style="791" bestFit="1" customWidth="1"/>
    <col min="12028" max="12028" width="10.28515625" style="791" customWidth="1"/>
    <col min="12029" max="12029" width="9.140625" style="791"/>
    <col min="12030" max="12030" width="10" style="791" bestFit="1" customWidth="1"/>
    <col min="12031" max="12031" width="11" style="791" bestFit="1" customWidth="1"/>
    <col min="12032" max="12032" width="12.7109375" style="791" customWidth="1"/>
    <col min="12033" max="12033" width="12.28515625" style="791" customWidth="1"/>
    <col min="12034" max="12034" width="14.42578125" style="791" bestFit="1" customWidth="1"/>
    <col min="12035" max="12035" width="13" style="791" bestFit="1" customWidth="1"/>
    <col min="12036" max="12036" width="10.5703125" style="791" bestFit="1" customWidth="1"/>
    <col min="12037" max="12279" width="9.140625" style="791"/>
    <col min="12280" max="12280" width="16.140625" style="791" customWidth="1"/>
    <col min="12281" max="12281" width="11.42578125" style="791" bestFit="1" customWidth="1"/>
    <col min="12282" max="12282" width="9.5703125" style="791" bestFit="1" customWidth="1"/>
    <col min="12283" max="12283" width="7.7109375" style="791" bestFit="1" customWidth="1"/>
    <col min="12284" max="12284" width="10.28515625" style="791" customWidth="1"/>
    <col min="12285" max="12285" width="9.140625" style="791"/>
    <col min="12286" max="12286" width="10" style="791" bestFit="1" customWidth="1"/>
    <col min="12287" max="12287" width="11" style="791" bestFit="1" customWidth="1"/>
    <col min="12288" max="12288" width="12.7109375" style="791" customWidth="1"/>
    <col min="12289" max="12289" width="12.28515625" style="791" customWidth="1"/>
    <col min="12290" max="12290" width="14.42578125" style="791" bestFit="1" customWidth="1"/>
    <col min="12291" max="12291" width="13" style="791" bestFit="1" customWidth="1"/>
    <col min="12292" max="12292" width="10.5703125" style="791" bestFit="1" customWidth="1"/>
    <col min="12293" max="12535" width="9.140625" style="791"/>
    <col min="12536" max="12536" width="16.140625" style="791" customWidth="1"/>
    <col min="12537" max="12537" width="11.42578125" style="791" bestFit="1" customWidth="1"/>
    <col min="12538" max="12538" width="9.5703125" style="791" bestFit="1" customWidth="1"/>
    <col min="12539" max="12539" width="7.7109375" style="791" bestFit="1" customWidth="1"/>
    <col min="12540" max="12540" width="10.28515625" style="791" customWidth="1"/>
    <col min="12541" max="12541" width="9.140625" style="791"/>
    <col min="12542" max="12542" width="10" style="791" bestFit="1" customWidth="1"/>
    <col min="12543" max="12543" width="11" style="791" bestFit="1" customWidth="1"/>
    <col min="12544" max="12544" width="12.7109375" style="791" customWidth="1"/>
    <col min="12545" max="12545" width="12.28515625" style="791" customWidth="1"/>
    <col min="12546" max="12546" width="14.42578125" style="791" bestFit="1" customWidth="1"/>
    <col min="12547" max="12547" width="13" style="791" bestFit="1" customWidth="1"/>
    <col min="12548" max="12548" width="10.5703125" style="791" bestFit="1" customWidth="1"/>
    <col min="12549" max="12791" width="9.140625" style="791"/>
    <col min="12792" max="12792" width="16.140625" style="791" customWidth="1"/>
    <col min="12793" max="12793" width="11.42578125" style="791" bestFit="1" customWidth="1"/>
    <col min="12794" max="12794" width="9.5703125" style="791" bestFit="1" customWidth="1"/>
    <col min="12795" max="12795" width="7.7109375" style="791" bestFit="1" customWidth="1"/>
    <col min="12796" max="12796" width="10.28515625" style="791" customWidth="1"/>
    <col min="12797" max="12797" width="9.140625" style="791"/>
    <col min="12798" max="12798" width="10" style="791" bestFit="1" customWidth="1"/>
    <col min="12799" max="12799" width="11" style="791" bestFit="1" customWidth="1"/>
    <col min="12800" max="12800" width="12.7109375" style="791" customWidth="1"/>
    <col min="12801" max="12801" width="12.28515625" style="791" customWidth="1"/>
    <col min="12802" max="12802" width="14.42578125" style="791" bestFit="1" customWidth="1"/>
    <col min="12803" max="12803" width="13" style="791" bestFit="1" customWidth="1"/>
    <col min="12804" max="12804" width="10.5703125" style="791" bestFit="1" customWidth="1"/>
    <col min="12805" max="13047" width="9.140625" style="791"/>
    <col min="13048" max="13048" width="16.140625" style="791" customWidth="1"/>
    <col min="13049" max="13049" width="11.42578125" style="791" bestFit="1" customWidth="1"/>
    <col min="13050" max="13050" width="9.5703125" style="791" bestFit="1" customWidth="1"/>
    <col min="13051" max="13051" width="7.7109375" style="791" bestFit="1" customWidth="1"/>
    <col min="13052" max="13052" width="10.28515625" style="791" customWidth="1"/>
    <col min="13053" max="13053" width="9.140625" style="791"/>
    <col min="13054" max="13054" width="10" style="791" bestFit="1" customWidth="1"/>
    <col min="13055" max="13055" width="11" style="791" bestFit="1" customWidth="1"/>
    <col min="13056" max="13056" width="12.7109375" style="791" customWidth="1"/>
    <col min="13057" max="13057" width="12.28515625" style="791" customWidth="1"/>
    <col min="13058" max="13058" width="14.42578125" style="791" bestFit="1" customWidth="1"/>
    <col min="13059" max="13059" width="13" style="791" bestFit="1" customWidth="1"/>
    <col min="13060" max="13060" width="10.5703125" style="791" bestFit="1" customWidth="1"/>
    <col min="13061" max="13303" width="9.140625" style="791"/>
    <col min="13304" max="13304" width="16.140625" style="791" customWidth="1"/>
    <col min="13305" max="13305" width="11.42578125" style="791" bestFit="1" customWidth="1"/>
    <col min="13306" max="13306" width="9.5703125" style="791" bestFit="1" customWidth="1"/>
    <col min="13307" max="13307" width="7.7109375" style="791" bestFit="1" customWidth="1"/>
    <col min="13308" max="13308" width="10.28515625" style="791" customWidth="1"/>
    <col min="13309" max="13309" width="9.140625" style="791"/>
    <col min="13310" max="13310" width="10" style="791" bestFit="1" customWidth="1"/>
    <col min="13311" max="13311" width="11" style="791" bestFit="1" customWidth="1"/>
    <col min="13312" max="13312" width="12.7109375" style="791" customWidth="1"/>
    <col min="13313" max="13313" width="12.28515625" style="791" customWidth="1"/>
    <col min="13314" max="13314" width="14.42578125" style="791" bestFit="1" customWidth="1"/>
    <col min="13315" max="13315" width="13" style="791" bestFit="1" customWidth="1"/>
    <col min="13316" max="13316" width="10.5703125" style="791" bestFit="1" customWidth="1"/>
    <col min="13317" max="13559" width="9.140625" style="791"/>
    <col min="13560" max="13560" width="16.140625" style="791" customWidth="1"/>
    <col min="13561" max="13561" width="11.42578125" style="791" bestFit="1" customWidth="1"/>
    <col min="13562" max="13562" width="9.5703125" style="791" bestFit="1" customWidth="1"/>
    <col min="13563" max="13563" width="7.7109375" style="791" bestFit="1" customWidth="1"/>
    <col min="13564" max="13564" width="10.28515625" style="791" customWidth="1"/>
    <col min="13565" max="13565" width="9.140625" style="791"/>
    <col min="13566" max="13566" width="10" style="791" bestFit="1" customWidth="1"/>
    <col min="13567" max="13567" width="11" style="791" bestFit="1" customWidth="1"/>
    <col min="13568" max="13568" width="12.7109375" style="791" customWidth="1"/>
    <col min="13569" max="13569" width="12.28515625" style="791" customWidth="1"/>
    <col min="13570" max="13570" width="14.42578125" style="791" bestFit="1" customWidth="1"/>
    <col min="13571" max="13571" width="13" style="791" bestFit="1" customWidth="1"/>
    <col min="13572" max="13572" width="10.5703125" style="791" bestFit="1" customWidth="1"/>
    <col min="13573" max="13815" width="9.140625" style="791"/>
    <col min="13816" max="13816" width="16.140625" style="791" customWidth="1"/>
    <col min="13817" max="13817" width="11.42578125" style="791" bestFit="1" customWidth="1"/>
    <col min="13818" max="13818" width="9.5703125" style="791" bestFit="1" customWidth="1"/>
    <col min="13819" max="13819" width="7.7109375" style="791" bestFit="1" customWidth="1"/>
    <col min="13820" max="13820" width="10.28515625" style="791" customWidth="1"/>
    <col min="13821" max="13821" width="9.140625" style="791"/>
    <col min="13822" max="13822" width="10" style="791" bestFit="1" customWidth="1"/>
    <col min="13823" max="13823" width="11" style="791" bestFit="1" customWidth="1"/>
    <col min="13824" max="13824" width="12.7109375" style="791" customWidth="1"/>
    <col min="13825" max="13825" width="12.28515625" style="791" customWidth="1"/>
    <col min="13826" max="13826" width="14.42578125" style="791" bestFit="1" customWidth="1"/>
    <col min="13827" max="13827" width="13" style="791" bestFit="1" customWidth="1"/>
    <col min="13828" max="13828" width="10.5703125" style="791" bestFit="1" customWidth="1"/>
    <col min="13829" max="14071" width="9.140625" style="791"/>
    <col min="14072" max="14072" width="16.140625" style="791" customWidth="1"/>
    <col min="14073" max="14073" width="11.42578125" style="791" bestFit="1" customWidth="1"/>
    <col min="14074" max="14074" width="9.5703125" style="791" bestFit="1" customWidth="1"/>
    <col min="14075" max="14075" width="7.7109375" style="791" bestFit="1" customWidth="1"/>
    <col min="14076" max="14076" width="10.28515625" style="791" customWidth="1"/>
    <col min="14077" max="14077" width="9.140625" style="791"/>
    <col min="14078" max="14078" width="10" style="791" bestFit="1" customWidth="1"/>
    <col min="14079" max="14079" width="11" style="791" bestFit="1" customWidth="1"/>
    <col min="14080" max="14080" width="12.7109375" style="791" customWidth="1"/>
    <col min="14081" max="14081" width="12.28515625" style="791" customWidth="1"/>
    <col min="14082" max="14082" width="14.42578125" style="791" bestFit="1" customWidth="1"/>
    <col min="14083" max="14083" width="13" style="791" bestFit="1" customWidth="1"/>
    <col min="14084" max="14084" width="10.5703125" style="791" bestFit="1" customWidth="1"/>
    <col min="14085" max="14327" width="9.140625" style="791"/>
    <col min="14328" max="14328" width="16.140625" style="791" customWidth="1"/>
    <col min="14329" max="14329" width="11.42578125" style="791" bestFit="1" customWidth="1"/>
    <col min="14330" max="14330" width="9.5703125" style="791" bestFit="1" customWidth="1"/>
    <col min="14331" max="14331" width="7.7109375" style="791" bestFit="1" customWidth="1"/>
    <col min="14332" max="14332" width="10.28515625" style="791" customWidth="1"/>
    <col min="14333" max="14333" width="9.140625" style="791"/>
    <col min="14334" max="14334" width="10" style="791" bestFit="1" customWidth="1"/>
    <col min="14335" max="14335" width="11" style="791" bestFit="1" customWidth="1"/>
    <col min="14336" max="14336" width="12.7109375" style="791" customWidth="1"/>
    <col min="14337" max="14337" width="12.28515625" style="791" customWidth="1"/>
    <col min="14338" max="14338" width="14.42578125" style="791" bestFit="1" customWidth="1"/>
    <col min="14339" max="14339" width="13" style="791" bestFit="1" customWidth="1"/>
    <col min="14340" max="14340" width="10.5703125" style="791" bestFit="1" customWidth="1"/>
    <col min="14341" max="14583" width="9.140625" style="791"/>
    <col min="14584" max="14584" width="16.140625" style="791" customWidth="1"/>
    <col min="14585" max="14585" width="11.42578125" style="791" bestFit="1" customWidth="1"/>
    <col min="14586" max="14586" width="9.5703125" style="791" bestFit="1" customWidth="1"/>
    <col min="14587" max="14587" width="7.7109375" style="791" bestFit="1" customWidth="1"/>
    <col min="14588" max="14588" width="10.28515625" style="791" customWidth="1"/>
    <col min="14589" max="14589" width="9.140625" style="791"/>
    <col min="14590" max="14590" width="10" style="791" bestFit="1" customWidth="1"/>
    <col min="14591" max="14591" width="11" style="791" bestFit="1" customWidth="1"/>
    <col min="14592" max="14592" width="12.7109375" style="791" customWidth="1"/>
    <col min="14593" max="14593" width="12.28515625" style="791" customWidth="1"/>
    <col min="14594" max="14594" width="14.42578125" style="791" bestFit="1" customWidth="1"/>
    <col min="14595" max="14595" width="13" style="791" bestFit="1" customWidth="1"/>
    <col min="14596" max="14596" width="10.5703125" style="791" bestFit="1" customWidth="1"/>
    <col min="14597" max="14839" width="9.140625" style="791"/>
    <col min="14840" max="14840" width="16.140625" style="791" customWidth="1"/>
    <col min="14841" max="14841" width="11.42578125" style="791" bestFit="1" customWidth="1"/>
    <col min="14842" max="14842" width="9.5703125" style="791" bestFit="1" customWidth="1"/>
    <col min="14843" max="14843" width="7.7109375" style="791" bestFit="1" customWidth="1"/>
    <col min="14844" max="14844" width="10.28515625" style="791" customWidth="1"/>
    <col min="14845" max="14845" width="9.140625" style="791"/>
    <col min="14846" max="14846" width="10" style="791" bestFit="1" customWidth="1"/>
    <col min="14847" max="14847" width="11" style="791" bestFit="1" customWidth="1"/>
    <col min="14848" max="14848" width="12.7109375" style="791" customWidth="1"/>
    <col min="14849" max="14849" width="12.28515625" style="791" customWidth="1"/>
    <col min="14850" max="14850" width="14.42578125" style="791" bestFit="1" customWidth="1"/>
    <col min="14851" max="14851" width="13" style="791" bestFit="1" customWidth="1"/>
    <col min="14852" max="14852" width="10.5703125" style="791" bestFit="1" customWidth="1"/>
    <col min="14853" max="15095" width="9.140625" style="791"/>
    <col min="15096" max="15096" width="16.140625" style="791" customWidth="1"/>
    <col min="15097" max="15097" width="11.42578125" style="791" bestFit="1" customWidth="1"/>
    <col min="15098" max="15098" width="9.5703125" style="791" bestFit="1" customWidth="1"/>
    <col min="15099" max="15099" width="7.7109375" style="791" bestFit="1" customWidth="1"/>
    <col min="15100" max="15100" width="10.28515625" style="791" customWidth="1"/>
    <col min="15101" max="15101" width="9.140625" style="791"/>
    <col min="15102" max="15102" width="10" style="791" bestFit="1" customWidth="1"/>
    <col min="15103" max="15103" width="11" style="791" bestFit="1" customWidth="1"/>
    <col min="15104" max="15104" width="12.7109375" style="791" customWidth="1"/>
    <col min="15105" max="15105" width="12.28515625" style="791" customWidth="1"/>
    <col min="15106" max="15106" width="14.42578125" style="791" bestFit="1" customWidth="1"/>
    <col min="15107" max="15107" width="13" style="791" bestFit="1" customWidth="1"/>
    <col min="15108" max="15108" width="10.5703125" style="791" bestFit="1" customWidth="1"/>
    <col min="15109" max="15351" width="9.140625" style="791"/>
    <col min="15352" max="15352" width="16.140625" style="791" customWidth="1"/>
    <col min="15353" max="15353" width="11.42578125" style="791" bestFit="1" customWidth="1"/>
    <col min="15354" max="15354" width="9.5703125" style="791" bestFit="1" customWidth="1"/>
    <col min="15355" max="15355" width="7.7109375" style="791" bestFit="1" customWidth="1"/>
    <col min="15356" max="15356" width="10.28515625" style="791" customWidth="1"/>
    <col min="15357" max="15357" width="9.140625" style="791"/>
    <col min="15358" max="15358" width="10" style="791" bestFit="1" customWidth="1"/>
    <col min="15359" max="15359" width="11" style="791" bestFit="1" customWidth="1"/>
    <col min="15360" max="15360" width="12.7109375" style="791" customWidth="1"/>
    <col min="15361" max="15361" width="12.28515625" style="791" customWidth="1"/>
    <col min="15362" max="15362" width="14.42578125" style="791" bestFit="1" customWidth="1"/>
    <col min="15363" max="15363" width="13" style="791" bestFit="1" customWidth="1"/>
    <col min="15364" max="15364" width="10.5703125" style="791" bestFit="1" customWidth="1"/>
    <col min="15365" max="15607" width="9.140625" style="791"/>
    <col min="15608" max="15608" width="16.140625" style="791" customWidth="1"/>
    <col min="15609" max="15609" width="11.42578125" style="791" bestFit="1" customWidth="1"/>
    <col min="15610" max="15610" width="9.5703125" style="791" bestFit="1" customWidth="1"/>
    <col min="15611" max="15611" width="7.7109375" style="791" bestFit="1" customWidth="1"/>
    <col min="15612" max="15612" width="10.28515625" style="791" customWidth="1"/>
    <col min="15613" max="15613" width="9.140625" style="791"/>
    <col min="15614" max="15614" width="10" style="791" bestFit="1" customWidth="1"/>
    <col min="15615" max="15615" width="11" style="791" bestFit="1" customWidth="1"/>
    <col min="15616" max="15616" width="12.7109375" style="791" customWidth="1"/>
    <col min="15617" max="15617" width="12.28515625" style="791" customWidth="1"/>
    <col min="15618" max="15618" width="14.42578125" style="791" bestFit="1" customWidth="1"/>
    <col min="15619" max="15619" width="13" style="791" bestFit="1" customWidth="1"/>
    <col min="15620" max="15620" width="10.5703125" style="791" bestFit="1" customWidth="1"/>
    <col min="15621" max="15863" width="9.140625" style="791"/>
    <col min="15864" max="15864" width="16.140625" style="791" customWidth="1"/>
    <col min="15865" max="15865" width="11.42578125" style="791" bestFit="1" customWidth="1"/>
    <col min="15866" max="15866" width="9.5703125" style="791" bestFit="1" customWidth="1"/>
    <col min="15867" max="15867" width="7.7109375" style="791" bestFit="1" customWidth="1"/>
    <col min="15868" max="15868" width="10.28515625" style="791" customWidth="1"/>
    <col min="15869" max="15869" width="9.140625" style="791"/>
    <col min="15870" max="15870" width="10" style="791" bestFit="1" customWidth="1"/>
    <col min="15871" max="15871" width="11" style="791" bestFit="1" customWidth="1"/>
    <col min="15872" max="15872" width="12.7109375" style="791" customWidth="1"/>
    <col min="15873" max="15873" width="12.28515625" style="791" customWidth="1"/>
    <col min="15874" max="15874" width="14.42578125" style="791" bestFit="1" customWidth="1"/>
    <col min="15875" max="15875" width="13" style="791" bestFit="1" customWidth="1"/>
    <col min="15876" max="15876" width="10.5703125" style="791" bestFit="1" customWidth="1"/>
    <col min="15877" max="16119" width="9.140625" style="791"/>
    <col min="16120" max="16120" width="16.140625" style="791" customWidth="1"/>
    <col min="16121" max="16121" width="11.42578125" style="791" bestFit="1" customWidth="1"/>
    <col min="16122" max="16122" width="9.5703125" style="791" bestFit="1" customWidth="1"/>
    <col min="16123" max="16123" width="7.7109375" style="791" bestFit="1" customWidth="1"/>
    <col min="16124" max="16124" width="10.28515625" style="791" customWidth="1"/>
    <col min="16125" max="16125" width="9.140625" style="791"/>
    <col min="16126" max="16126" width="10" style="791" bestFit="1" customWidth="1"/>
    <col min="16127" max="16127" width="11" style="791" bestFit="1" customWidth="1"/>
    <col min="16128" max="16128" width="12.7109375" style="791" customWidth="1"/>
    <col min="16129" max="16129" width="12.28515625" style="791" customWidth="1"/>
    <col min="16130" max="16130" width="14.42578125" style="791" bestFit="1" customWidth="1"/>
    <col min="16131" max="16131" width="13" style="791" bestFit="1" customWidth="1"/>
    <col min="16132" max="16132" width="10.5703125" style="791" bestFit="1" customWidth="1"/>
    <col min="16133" max="16384" width="9.140625" style="791"/>
  </cols>
  <sheetData>
    <row r="1" spans="1:11" ht="34.5" customHeight="1" thickBot="1">
      <c r="A1" s="929" t="s">
        <v>449</v>
      </c>
      <c r="B1" s="929"/>
      <c r="C1" s="929"/>
      <c r="D1" s="929"/>
      <c r="E1" s="929"/>
      <c r="F1" s="796"/>
      <c r="G1" s="796"/>
      <c r="H1" s="796"/>
      <c r="I1" s="796"/>
      <c r="J1" s="796"/>
      <c r="K1" s="796"/>
    </row>
    <row r="2" spans="1:11" ht="18.75" thickBot="1">
      <c r="A2" s="930" t="s">
        <v>68</v>
      </c>
      <c r="B2" s="936" t="s">
        <v>157</v>
      </c>
      <c r="C2" s="936" t="s">
        <v>62</v>
      </c>
      <c r="D2" s="952" t="s">
        <v>455</v>
      </c>
      <c r="E2" s="934" t="s">
        <v>89</v>
      </c>
    </row>
    <row r="3" spans="1:11" ht="18.75" thickBot="1">
      <c r="A3" s="931"/>
      <c r="B3" s="937"/>
      <c r="C3" s="937"/>
      <c r="D3" s="953"/>
      <c r="E3" s="935"/>
    </row>
    <row r="4" spans="1:11" ht="21" customHeight="1">
      <c r="A4" s="34">
        <v>1400</v>
      </c>
      <c r="B4" s="161">
        <v>1048071</v>
      </c>
      <c r="C4" s="161">
        <v>841135</v>
      </c>
      <c r="D4" s="161">
        <v>4743</v>
      </c>
      <c r="E4" s="161">
        <v>202193</v>
      </c>
      <c r="F4" s="795"/>
      <c r="G4" s="795"/>
      <c r="H4" s="795"/>
    </row>
    <row r="5" spans="1:11" ht="21" customHeight="1">
      <c r="A5" s="34">
        <v>1401</v>
      </c>
      <c r="B5" s="161">
        <v>1110659</v>
      </c>
      <c r="C5" s="161">
        <v>886781</v>
      </c>
      <c r="D5" s="161">
        <v>4973</v>
      </c>
      <c r="E5" s="161">
        <v>218905</v>
      </c>
      <c r="F5" s="795"/>
      <c r="G5" s="795"/>
      <c r="H5" s="795"/>
    </row>
    <row r="6" spans="1:11" ht="21" customHeight="1" thickBot="1">
      <c r="A6" s="34">
        <v>1402</v>
      </c>
      <c r="B6" s="161">
        <f>SUM(B7:B39)</f>
        <v>1169232</v>
      </c>
      <c r="C6" s="161">
        <f>SUM(C7:C39)</f>
        <v>928551</v>
      </c>
      <c r="D6" s="161">
        <f t="shared" ref="D6:E6" si="0">SUM(D7:D39)</f>
        <v>5239</v>
      </c>
      <c r="E6" s="161">
        <f t="shared" si="0"/>
        <v>235442</v>
      </c>
      <c r="F6" s="795"/>
      <c r="G6" s="795"/>
      <c r="H6" s="795"/>
      <c r="K6" s="798"/>
    </row>
    <row r="7" spans="1:11" ht="21" customHeight="1" thickBot="1">
      <c r="A7" s="5" t="s">
        <v>41</v>
      </c>
      <c r="B7" s="782">
        <f>SUM(C7:E7)</f>
        <v>60416</v>
      </c>
      <c r="C7" s="783">
        <v>43865</v>
      </c>
      <c r="D7" s="168">
        <v>200</v>
      </c>
      <c r="E7" s="783">
        <v>16351</v>
      </c>
      <c r="F7" s="795"/>
      <c r="G7" s="795">
        <f>B7-'34'!G9</f>
        <v>0</v>
      </c>
      <c r="H7" s="795"/>
      <c r="J7" s="792"/>
      <c r="K7" s="798"/>
    </row>
    <row r="8" spans="1:11" ht="21" customHeight="1" thickBot="1">
      <c r="A8" s="6" t="s">
        <v>42</v>
      </c>
      <c r="B8" s="782">
        <f t="shared" ref="B8:B39" si="1">SUM(C8:E8)</f>
        <v>27983</v>
      </c>
      <c r="C8" s="783">
        <v>20250</v>
      </c>
      <c r="D8" s="167">
        <v>68</v>
      </c>
      <c r="E8" s="783">
        <v>7665</v>
      </c>
      <c r="F8" s="795"/>
      <c r="G8" s="795">
        <f>B8-'34'!G10</f>
        <v>0</v>
      </c>
      <c r="H8" s="795"/>
      <c r="J8" s="792"/>
      <c r="K8" s="798"/>
    </row>
    <row r="9" spans="1:11" ht="21" customHeight="1" thickBot="1">
      <c r="A9" s="6" t="s">
        <v>43</v>
      </c>
      <c r="B9" s="782">
        <f t="shared" si="1"/>
        <v>16698</v>
      </c>
      <c r="C9" s="783">
        <v>12556</v>
      </c>
      <c r="D9" s="167">
        <v>29</v>
      </c>
      <c r="E9" s="783">
        <v>4113</v>
      </c>
      <c r="F9" s="795"/>
      <c r="G9" s="795">
        <f>B9-'34'!G11</f>
        <v>0</v>
      </c>
      <c r="H9" s="795"/>
      <c r="J9" s="792"/>
      <c r="K9" s="798"/>
    </row>
    <row r="10" spans="1:11" ht="21" customHeight="1" thickBot="1">
      <c r="A10" s="6" t="s">
        <v>0</v>
      </c>
      <c r="B10" s="782">
        <f t="shared" si="1"/>
        <v>99356</v>
      </c>
      <c r="C10" s="783">
        <v>72875</v>
      </c>
      <c r="D10" s="167">
        <v>450</v>
      </c>
      <c r="E10" s="783">
        <v>26031</v>
      </c>
      <c r="F10" s="795"/>
      <c r="G10" s="795">
        <f>B10-'34'!G12</f>
        <v>0</v>
      </c>
      <c r="H10" s="795"/>
      <c r="J10" s="792"/>
      <c r="K10" s="798"/>
    </row>
    <row r="11" spans="1:11" ht="21" customHeight="1" thickBot="1">
      <c r="A11" s="6" t="s">
        <v>33</v>
      </c>
      <c r="B11" s="782">
        <f t="shared" si="1"/>
        <v>52346</v>
      </c>
      <c r="C11" s="783">
        <v>44067</v>
      </c>
      <c r="D11" s="167">
        <v>314</v>
      </c>
      <c r="E11" s="783">
        <v>7965</v>
      </c>
      <c r="F11" s="795"/>
      <c r="G11" s="795">
        <f>B11-'34'!G13</f>
        <v>0</v>
      </c>
      <c r="H11" s="795"/>
      <c r="J11" s="792"/>
      <c r="K11" s="798"/>
    </row>
    <row r="12" spans="1:11" ht="21" customHeight="1" thickBot="1">
      <c r="A12" s="6" t="s">
        <v>44</v>
      </c>
      <c r="B12" s="782">
        <f t="shared" si="1"/>
        <v>5773</v>
      </c>
      <c r="C12" s="783">
        <v>4462</v>
      </c>
      <c r="D12" s="167">
        <v>12</v>
      </c>
      <c r="E12" s="783">
        <v>1299</v>
      </c>
      <c r="F12" s="795"/>
      <c r="G12" s="795">
        <f>B12-'34'!G14</f>
        <v>0</v>
      </c>
      <c r="H12" s="795"/>
      <c r="J12" s="792"/>
      <c r="K12" s="798"/>
    </row>
    <row r="13" spans="1:11" ht="21" customHeight="1" thickBot="1">
      <c r="A13" s="6" t="s">
        <v>1</v>
      </c>
      <c r="B13" s="782">
        <f t="shared" si="1"/>
        <v>13618</v>
      </c>
      <c r="C13" s="783">
        <v>12008</v>
      </c>
      <c r="D13" s="167">
        <v>37</v>
      </c>
      <c r="E13" s="783">
        <v>1573</v>
      </c>
      <c r="F13" s="795"/>
      <c r="G13" s="795">
        <f>B13-'34'!G15</f>
        <v>0</v>
      </c>
      <c r="H13" s="795"/>
      <c r="J13" s="792"/>
      <c r="K13" s="798"/>
    </row>
    <row r="14" spans="1:11" ht="21" customHeight="1" thickBot="1">
      <c r="A14" s="6" t="s">
        <v>45</v>
      </c>
      <c r="B14" s="782">
        <f t="shared" si="1"/>
        <v>12131</v>
      </c>
      <c r="C14" s="783">
        <v>8227</v>
      </c>
      <c r="D14" s="167">
        <v>27</v>
      </c>
      <c r="E14" s="783">
        <v>3877</v>
      </c>
      <c r="F14" s="795"/>
      <c r="G14" s="795">
        <f>B14-'34'!G16</f>
        <v>0</v>
      </c>
      <c r="H14" s="795"/>
      <c r="J14" s="792"/>
      <c r="K14" s="798"/>
    </row>
    <row r="15" spans="1:11" ht="21" customHeight="1" thickBot="1">
      <c r="A15" s="6" t="s">
        <v>46</v>
      </c>
      <c r="B15" s="782">
        <f t="shared" si="1"/>
        <v>6563</v>
      </c>
      <c r="C15" s="783">
        <v>4760</v>
      </c>
      <c r="D15" s="167">
        <v>13</v>
      </c>
      <c r="E15" s="783">
        <v>1790</v>
      </c>
      <c r="F15" s="795"/>
      <c r="G15" s="795">
        <f>B15-'34'!G17</f>
        <v>0</v>
      </c>
      <c r="H15" s="795"/>
      <c r="J15" s="792"/>
      <c r="K15" s="798"/>
    </row>
    <row r="16" spans="1:11" ht="21" customHeight="1" thickBot="1">
      <c r="A16" s="6" t="s">
        <v>47</v>
      </c>
      <c r="B16" s="782">
        <f t="shared" si="1"/>
        <v>72500</v>
      </c>
      <c r="C16" s="783">
        <v>57052</v>
      </c>
      <c r="D16" s="167">
        <v>321</v>
      </c>
      <c r="E16" s="783">
        <v>15127</v>
      </c>
      <c r="F16" s="795"/>
      <c r="G16" s="795">
        <f>B16-'34'!G18</f>
        <v>0</v>
      </c>
      <c r="H16" s="795"/>
      <c r="J16" s="792"/>
      <c r="K16" s="798"/>
    </row>
    <row r="17" spans="1:11" ht="21" customHeight="1" thickBot="1">
      <c r="A17" s="6" t="s">
        <v>29</v>
      </c>
      <c r="B17" s="782">
        <f t="shared" si="1"/>
        <v>7260</v>
      </c>
      <c r="C17" s="783">
        <v>5331</v>
      </c>
      <c r="D17" s="167">
        <v>10</v>
      </c>
      <c r="E17" s="783">
        <v>1919</v>
      </c>
      <c r="F17" s="795"/>
      <c r="G17" s="795">
        <f>B17-'34'!G19</f>
        <v>0</v>
      </c>
      <c r="H17" s="795"/>
      <c r="J17" s="792"/>
      <c r="K17" s="798"/>
    </row>
    <row r="18" spans="1:11" ht="21" customHeight="1" thickBot="1">
      <c r="A18" s="6" t="s">
        <v>2</v>
      </c>
      <c r="B18" s="782">
        <f t="shared" si="1"/>
        <v>90479</v>
      </c>
      <c r="C18" s="783">
        <v>80081</v>
      </c>
      <c r="D18" s="167">
        <v>234</v>
      </c>
      <c r="E18" s="783">
        <v>10164</v>
      </c>
      <c r="F18" s="795"/>
      <c r="G18" s="795">
        <f>B18-'34'!G20</f>
        <v>0</v>
      </c>
      <c r="H18" s="795"/>
      <c r="J18" s="792"/>
      <c r="K18" s="798"/>
    </row>
    <row r="19" spans="1:11" ht="21" customHeight="1" thickBot="1">
      <c r="A19" s="6" t="s">
        <v>3</v>
      </c>
      <c r="B19" s="782">
        <f t="shared" si="1"/>
        <v>13667</v>
      </c>
      <c r="C19" s="783">
        <v>10198</v>
      </c>
      <c r="D19" s="167">
        <v>39</v>
      </c>
      <c r="E19" s="783">
        <v>3430</v>
      </c>
      <c r="F19" s="795"/>
      <c r="G19" s="795">
        <f>B19-'34'!G21</f>
        <v>0</v>
      </c>
      <c r="H19" s="795"/>
      <c r="J19" s="792"/>
      <c r="K19" s="798"/>
    </row>
    <row r="20" spans="1:11" ht="21" customHeight="1" thickBot="1">
      <c r="A20" s="6" t="s">
        <v>4</v>
      </c>
      <c r="B20" s="782">
        <f t="shared" si="1"/>
        <v>13931</v>
      </c>
      <c r="C20" s="783">
        <v>9922</v>
      </c>
      <c r="D20" s="167">
        <v>52</v>
      </c>
      <c r="E20" s="783">
        <v>3957</v>
      </c>
      <c r="F20" s="795"/>
      <c r="G20" s="795">
        <f>B20-'34'!G22</f>
        <v>0</v>
      </c>
      <c r="H20" s="795"/>
      <c r="J20" s="792"/>
      <c r="K20" s="798"/>
    </row>
    <row r="21" spans="1:11" ht="21" customHeight="1" thickBot="1">
      <c r="A21" s="6" t="s">
        <v>48</v>
      </c>
      <c r="B21" s="782">
        <f t="shared" si="1"/>
        <v>13274</v>
      </c>
      <c r="C21" s="783">
        <v>11315</v>
      </c>
      <c r="D21" s="167">
        <v>35</v>
      </c>
      <c r="E21" s="783">
        <v>1924</v>
      </c>
      <c r="F21" s="795"/>
      <c r="G21" s="795">
        <f>B21-'34'!G23</f>
        <v>0</v>
      </c>
      <c r="H21" s="795"/>
      <c r="J21" s="792"/>
      <c r="K21" s="798"/>
    </row>
    <row r="22" spans="1:11" ht="21" customHeight="1" thickBot="1">
      <c r="A22" s="6" t="s">
        <v>49</v>
      </c>
      <c r="B22" s="782">
        <f t="shared" si="1"/>
        <v>103478</v>
      </c>
      <c r="C22" s="783">
        <v>87338</v>
      </c>
      <c r="D22" s="167">
        <v>944</v>
      </c>
      <c r="E22" s="783">
        <v>15196</v>
      </c>
      <c r="F22" s="795"/>
      <c r="G22" s="795">
        <f>B22-'34'!G24</f>
        <v>0</v>
      </c>
      <c r="H22" s="795"/>
      <c r="J22" s="792"/>
      <c r="K22" s="798"/>
    </row>
    <row r="23" spans="1:11" ht="21" customHeight="1" thickBot="1">
      <c r="A23" s="6" t="s">
        <v>50</v>
      </c>
      <c r="B23" s="782">
        <f t="shared" si="1"/>
        <v>63993</v>
      </c>
      <c r="C23" s="783">
        <v>54887</v>
      </c>
      <c r="D23" s="167">
        <v>139</v>
      </c>
      <c r="E23" s="783">
        <v>8967</v>
      </c>
      <c r="F23" s="795"/>
      <c r="G23" s="795">
        <f>B23-'34'!G25</f>
        <v>0</v>
      </c>
      <c r="H23" s="795"/>
      <c r="J23" s="792"/>
      <c r="K23" s="798"/>
    </row>
    <row r="24" spans="1:11" ht="21" customHeight="1" thickBot="1">
      <c r="A24" s="6" t="s">
        <v>51</v>
      </c>
      <c r="B24" s="782">
        <f t="shared" si="1"/>
        <v>93431</v>
      </c>
      <c r="C24" s="783">
        <v>80109</v>
      </c>
      <c r="D24" s="167">
        <v>957</v>
      </c>
      <c r="E24" s="783">
        <v>12365</v>
      </c>
      <c r="F24" s="795"/>
      <c r="G24" s="795">
        <f>B24-'34'!G26</f>
        <v>0</v>
      </c>
      <c r="H24" s="795"/>
      <c r="J24" s="792"/>
      <c r="K24" s="798"/>
    </row>
    <row r="25" spans="1:11" ht="21" customHeight="1" thickBot="1">
      <c r="A25" s="6" t="s">
        <v>5</v>
      </c>
      <c r="B25" s="782">
        <f t="shared" si="1"/>
        <v>61439</v>
      </c>
      <c r="C25" s="783">
        <v>46178</v>
      </c>
      <c r="D25" s="167">
        <v>237</v>
      </c>
      <c r="E25" s="783">
        <v>15024</v>
      </c>
      <c r="F25" s="795"/>
      <c r="G25" s="795">
        <f>B25-'34'!G27</f>
        <v>0</v>
      </c>
      <c r="H25" s="795"/>
      <c r="J25" s="792"/>
      <c r="K25" s="798"/>
    </row>
    <row r="26" spans="1:11" ht="21" customHeight="1" thickBot="1">
      <c r="A26" s="6" t="s">
        <v>52</v>
      </c>
      <c r="B26" s="782">
        <f t="shared" si="1"/>
        <v>23561</v>
      </c>
      <c r="C26" s="783">
        <v>19363</v>
      </c>
      <c r="D26" s="167">
        <v>63</v>
      </c>
      <c r="E26" s="783">
        <v>4135</v>
      </c>
      <c r="F26" s="795"/>
      <c r="G26" s="795">
        <f>B26-'34'!G28</f>
        <v>0</v>
      </c>
      <c r="H26" s="795"/>
      <c r="J26" s="792"/>
      <c r="K26" s="798"/>
    </row>
    <row r="27" spans="1:11" ht="21" customHeight="1" thickBot="1">
      <c r="A27" s="6" t="s">
        <v>6</v>
      </c>
      <c r="B27" s="782">
        <f t="shared" si="1"/>
        <v>16037</v>
      </c>
      <c r="C27" s="783">
        <v>12344</v>
      </c>
      <c r="D27" s="167">
        <v>35</v>
      </c>
      <c r="E27" s="783">
        <v>3658</v>
      </c>
      <c r="F27" s="795"/>
      <c r="G27" s="795">
        <f>B27-'34'!G29</f>
        <v>0</v>
      </c>
      <c r="H27" s="795"/>
      <c r="J27" s="792"/>
      <c r="K27" s="798"/>
    </row>
    <row r="28" spans="1:11" ht="21" customHeight="1" thickBot="1">
      <c r="A28" s="6" t="s">
        <v>53</v>
      </c>
      <c r="B28" s="782">
        <f t="shared" si="1"/>
        <v>15498</v>
      </c>
      <c r="C28" s="783">
        <v>11057</v>
      </c>
      <c r="D28" s="167">
        <v>22</v>
      </c>
      <c r="E28" s="783">
        <v>4419</v>
      </c>
      <c r="F28" s="795"/>
      <c r="G28" s="795">
        <f>B28-'34'!G30</f>
        <v>0</v>
      </c>
      <c r="H28" s="795"/>
      <c r="J28" s="792"/>
      <c r="K28" s="798"/>
    </row>
    <row r="29" spans="1:11" ht="21" customHeight="1" thickBot="1">
      <c r="A29" s="6" t="s">
        <v>54</v>
      </c>
      <c r="B29" s="782">
        <f t="shared" si="1"/>
        <v>36624</v>
      </c>
      <c r="C29" s="783">
        <v>27391</v>
      </c>
      <c r="D29" s="167">
        <v>128</v>
      </c>
      <c r="E29" s="783">
        <v>9105</v>
      </c>
      <c r="F29" s="795"/>
      <c r="G29" s="795">
        <f>B29-'34'!G31</f>
        <v>0</v>
      </c>
      <c r="H29" s="795"/>
      <c r="J29" s="792"/>
      <c r="K29" s="798"/>
    </row>
    <row r="30" spans="1:11" ht="21" customHeight="1" thickBot="1">
      <c r="A30" s="6" t="s">
        <v>55</v>
      </c>
      <c r="B30" s="782">
        <f t="shared" si="1"/>
        <v>23301</v>
      </c>
      <c r="C30" s="783">
        <v>17626</v>
      </c>
      <c r="D30" s="167">
        <v>72</v>
      </c>
      <c r="E30" s="783">
        <v>5603</v>
      </c>
      <c r="F30" s="795"/>
      <c r="G30" s="795">
        <f>B30-'34'!G32</f>
        <v>0</v>
      </c>
      <c r="H30" s="795"/>
      <c r="J30" s="792"/>
      <c r="K30" s="798"/>
    </row>
    <row r="31" spans="1:11" ht="21" customHeight="1" thickBot="1">
      <c r="A31" s="6" t="s">
        <v>56</v>
      </c>
      <c r="B31" s="782">
        <f t="shared" si="1"/>
        <v>6530</v>
      </c>
      <c r="C31" s="783">
        <v>5743</v>
      </c>
      <c r="D31" s="167">
        <v>16</v>
      </c>
      <c r="E31" s="783">
        <v>771</v>
      </c>
      <c r="F31" s="795"/>
      <c r="G31" s="795">
        <f>B31-'34'!G33</f>
        <v>0</v>
      </c>
      <c r="H31" s="795"/>
      <c r="J31" s="792"/>
      <c r="K31" s="798"/>
    </row>
    <row r="32" spans="1:11" ht="21" customHeight="1" thickBot="1">
      <c r="A32" s="6" t="s">
        <v>7</v>
      </c>
      <c r="B32" s="782">
        <f t="shared" si="1"/>
        <v>19380</v>
      </c>
      <c r="C32" s="783">
        <v>15014</v>
      </c>
      <c r="D32" s="167">
        <v>56</v>
      </c>
      <c r="E32" s="783">
        <v>4310</v>
      </c>
      <c r="F32" s="795"/>
      <c r="G32" s="795">
        <f>B32-'34'!G34</f>
        <v>0</v>
      </c>
      <c r="H32" s="795"/>
      <c r="J32" s="792"/>
      <c r="K32" s="798"/>
    </row>
    <row r="33" spans="1:11" ht="21" customHeight="1" thickBot="1">
      <c r="A33" s="6" t="s">
        <v>57</v>
      </c>
      <c r="B33" s="782">
        <f t="shared" si="1"/>
        <v>45056</v>
      </c>
      <c r="C33" s="783">
        <v>36826</v>
      </c>
      <c r="D33" s="167">
        <v>141</v>
      </c>
      <c r="E33" s="783">
        <v>8089</v>
      </c>
      <c r="F33" s="795"/>
      <c r="G33" s="795">
        <f>B33-'34'!G35</f>
        <v>0</v>
      </c>
      <c r="H33" s="795"/>
      <c r="J33" s="792"/>
      <c r="K33" s="798"/>
    </row>
    <row r="34" spans="1:11" ht="21" customHeight="1" thickBot="1">
      <c r="A34" s="6" t="s">
        <v>8</v>
      </c>
      <c r="B34" s="782">
        <f t="shared" si="1"/>
        <v>22899</v>
      </c>
      <c r="C34" s="783">
        <v>17502</v>
      </c>
      <c r="D34" s="167">
        <v>46</v>
      </c>
      <c r="E34" s="783">
        <v>5351</v>
      </c>
      <c r="F34" s="795"/>
      <c r="G34" s="795">
        <f>B34-'34'!G36</f>
        <v>0</v>
      </c>
      <c r="H34" s="795"/>
      <c r="J34" s="792"/>
      <c r="K34" s="798"/>
    </row>
    <row r="35" spans="1:11" ht="21" customHeight="1" thickBot="1">
      <c r="A35" s="6" t="s">
        <v>9</v>
      </c>
      <c r="B35" s="782">
        <f t="shared" si="1"/>
        <v>52070</v>
      </c>
      <c r="C35" s="783">
        <v>39023</v>
      </c>
      <c r="D35" s="167">
        <v>325</v>
      </c>
      <c r="E35" s="783">
        <v>12722</v>
      </c>
      <c r="F35" s="795"/>
      <c r="G35" s="795">
        <f>B35-'34'!G37</f>
        <v>0</v>
      </c>
      <c r="H35" s="795"/>
      <c r="J35" s="792"/>
      <c r="K35" s="798"/>
    </row>
    <row r="36" spans="1:11" ht="21" customHeight="1" thickBot="1">
      <c r="A36" s="6" t="s">
        <v>58</v>
      </c>
      <c r="B36" s="782">
        <f t="shared" si="1"/>
        <v>23842</v>
      </c>
      <c r="C36" s="783">
        <v>18512</v>
      </c>
      <c r="D36" s="167">
        <v>62</v>
      </c>
      <c r="E36" s="783">
        <v>5268</v>
      </c>
      <c r="F36" s="795"/>
      <c r="G36" s="795">
        <f>B36-'34'!G38</f>
        <v>0</v>
      </c>
      <c r="H36" s="795"/>
      <c r="J36" s="792"/>
      <c r="K36" s="798"/>
    </row>
    <row r="37" spans="1:11" ht="21" customHeight="1" thickBot="1">
      <c r="A37" s="6" t="s">
        <v>10</v>
      </c>
      <c r="B37" s="782">
        <f t="shared" si="1"/>
        <v>15048</v>
      </c>
      <c r="C37" s="783">
        <v>13902</v>
      </c>
      <c r="D37" s="167">
        <v>29</v>
      </c>
      <c r="E37" s="783">
        <v>1117</v>
      </c>
      <c r="F37" s="795"/>
      <c r="G37" s="795">
        <f>B37-'34'!G39</f>
        <v>0</v>
      </c>
      <c r="H37" s="795"/>
      <c r="J37" s="792"/>
      <c r="K37" s="798"/>
    </row>
    <row r="38" spans="1:11" ht="21" customHeight="1" thickBot="1">
      <c r="A38" s="6" t="s">
        <v>11</v>
      </c>
      <c r="B38" s="782">
        <f t="shared" si="1"/>
        <v>22248</v>
      </c>
      <c r="C38" s="783">
        <v>15163</v>
      </c>
      <c r="D38" s="167">
        <v>48</v>
      </c>
      <c r="E38" s="783">
        <v>7037</v>
      </c>
      <c r="F38" s="795"/>
      <c r="G38" s="795">
        <f>B38-'34'!G40</f>
        <v>0</v>
      </c>
      <c r="H38" s="795"/>
      <c r="J38" s="792"/>
      <c r="K38" s="798"/>
    </row>
    <row r="39" spans="1:11" ht="21" customHeight="1" thickBot="1">
      <c r="A39" s="6" t="s">
        <v>59</v>
      </c>
      <c r="B39" s="782">
        <f t="shared" si="1"/>
        <v>18802</v>
      </c>
      <c r="C39" s="783">
        <v>13604</v>
      </c>
      <c r="D39" s="167">
        <v>78</v>
      </c>
      <c r="E39" s="783">
        <v>5120</v>
      </c>
      <c r="F39" s="795"/>
      <c r="G39" s="795">
        <f>B39-'34'!G41</f>
        <v>0</v>
      </c>
      <c r="H39" s="795"/>
      <c r="J39" s="792"/>
      <c r="K39" s="798"/>
    </row>
    <row r="40" spans="1:11" ht="21" customHeight="1">
      <c r="A40" s="927" t="s">
        <v>456</v>
      </c>
      <c r="B40" s="943"/>
      <c r="C40" s="944"/>
      <c r="D40" s="944"/>
      <c r="E40" s="944"/>
      <c r="F40" s="795"/>
      <c r="G40" s="795"/>
      <c r="H40" s="795"/>
    </row>
    <row r="41" spans="1:11">
      <c r="A41" s="927"/>
      <c r="B41" s="943"/>
      <c r="C41" s="944"/>
      <c r="D41" s="944"/>
      <c r="E41" s="944"/>
      <c r="F41" s="795"/>
      <c r="G41" s="795"/>
      <c r="H41" s="795"/>
    </row>
    <row r="42" spans="1:11">
      <c r="B42" s="795"/>
      <c r="C42" s="795"/>
      <c r="D42" s="795"/>
      <c r="E42" s="795"/>
      <c r="F42" s="795"/>
      <c r="G42" s="795"/>
      <c r="H42" s="795"/>
    </row>
    <row r="43" spans="1:11">
      <c r="B43" s="795"/>
      <c r="C43" s="795"/>
      <c r="D43" s="795"/>
      <c r="E43" s="795"/>
      <c r="F43" s="795"/>
      <c r="G43" s="795"/>
      <c r="H43" s="795"/>
    </row>
    <row r="44" spans="1:11">
      <c r="B44" s="795"/>
      <c r="C44" s="795"/>
      <c r="D44" s="795"/>
      <c r="E44" s="795"/>
      <c r="F44" s="795"/>
      <c r="G44" s="795"/>
      <c r="H44" s="795"/>
    </row>
    <row r="45" spans="1:11" ht="18.75" customHeight="1">
      <c r="B45" s="795"/>
      <c r="C45" s="795"/>
      <c r="D45" s="795"/>
      <c r="E45" s="795"/>
      <c r="F45" s="795"/>
      <c r="G45" s="795"/>
      <c r="H45" s="795"/>
    </row>
    <row r="46" spans="1:11">
      <c r="B46" s="795"/>
      <c r="C46" s="795"/>
      <c r="D46" s="795"/>
      <c r="E46" s="795"/>
      <c r="F46" s="795"/>
      <c r="G46" s="795"/>
      <c r="H46" s="795"/>
    </row>
    <row r="47" spans="1:11">
      <c r="B47" s="795"/>
      <c r="C47" s="795"/>
      <c r="D47" s="795"/>
      <c r="E47" s="795"/>
      <c r="F47" s="795"/>
      <c r="G47" s="795"/>
      <c r="H47" s="795"/>
    </row>
    <row r="48" spans="1:11">
      <c r="B48" s="795"/>
      <c r="C48" s="795"/>
      <c r="D48" s="795"/>
      <c r="E48" s="795"/>
      <c r="F48" s="795"/>
      <c r="G48" s="795"/>
      <c r="H48" s="795"/>
    </row>
    <row r="49" spans="2:8">
      <c r="B49" s="795"/>
      <c r="C49" s="795"/>
      <c r="D49" s="795"/>
      <c r="E49" s="795"/>
      <c r="F49" s="795"/>
      <c r="G49" s="795"/>
      <c r="H49" s="795"/>
    </row>
    <row r="50" spans="2:8">
      <c r="B50" s="795"/>
      <c r="C50" s="795"/>
      <c r="D50" s="795"/>
      <c r="E50" s="795"/>
      <c r="F50" s="795"/>
      <c r="G50" s="795"/>
      <c r="H50" s="795"/>
    </row>
    <row r="51" spans="2:8">
      <c r="B51" s="795"/>
      <c r="C51" s="795"/>
      <c r="D51" s="795"/>
      <c r="E51" s="795"/>
      <c r="F51" s="795"/>
      <c r="G51" s="795"/>
      <c r="H51" s="795"/>
    </row>
    <row r="52" spans="2:8">
      <c r="B52" s="795"/>
      <c r="C52" s="795"/>
      <c r="D52" s="795"/>
      <c r="E52" s="795"/>
      <c r="F52" s="795"/>
      <c r="G52" s="795"/>
      <c r="H52" s="795"/>
    </row>
  </sheetData>
  <mergeCells count="8">
    <mergeCell ref="A40:E40"/>
    <mergeCell ref="A41:E41"/>
    <mergeCell ref="A1:E1"/>
    <mergeCell ref="A2:A3"/>
    <mergeCell ref="B2:B3"/>
    <mergeCell ref="C2:C3"/>
    <mergeCell ref="D2:D3"/>
    <mergeCell ref="E2:E3"/>
  </mergeCells>
  <printOptions horizontalCentered="1" verticalCentered="1"/>
  <pageMargins left="0.39370078740157499" right="0.39370078740157499" top="0.45" bottom="0.55000000000000004" header="0" footer="0"/>
  <pageSetup paperSize="9" scale="91"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026DE-E3F4-4BFC-AA05-380C9532D95B}">
  <sheetPr>
    <tabColor theme="7" tint="0.39997558519241921"/>
    <pageSetUpPr fitToPage="1"/>
  </sheetPr>
  <dimension ref="A1:M52"/>
  <sheetViews>
    <sheetView rightToLeft="1" view="pageBreakPreview" zoomScaleSheetLayoutView="100" workbookViewId="0">
      <selection activeCell="M14" sqref="M14"/>
    </sheetView>
  </sheetViews>
  <sheetFormatPr defaultRowHeight="18"/>
  <cols>
    <col min="1" max="1" width="19" style="803" customWidth="1"/>
    <col min="2" max="2" width="10.42578125" style="803" bestFit="1" customWidth="1"/>
    <col min="3" max="11" width="10" style="803" customWidth="1"/>
    <col min="12" max="232" width="9.140625" style="803"/>
    <col min="233" max="233" width="19" style="803" customWidth="1"/>
    <col min="234" max="234" width="12.140625" style="803" customWidth="1"/>
    <col min="235" max="235" width="12.7109375" style="803" customWidth="1"/>
    <col min="236" max="236" width="10.28515625" style="803" bestFit="1" customWidth="1"/>
    <col min="237" max="237" width="10.28515625" style="803" customWidth="1"/>
    <col min="238" max="238" width="10.28515625" style="803" bestFit="1" customWidth="1"/>
    <col min="239" max="239" width="10.5703125" style="803" customWidth="1"/>
    <col min="240" max="242" width="9.140625" style="803"/>
    <col min="243" max="243" width="10.42578125" style="803" customWidth="1"/>
    <col min="244" max="488" width="9.140625" style="803"/>
    <col min="489" max="489" width="19" style="803" customWidth="1"/>
    <col min="490" max="490" width="12.140625" style="803" customWidth="1"/>
    <col min="491" max="491" width="12.7109375" style="803" customWidth="1"/>
    <col min="492" max="492" width="10.28515625" style="803" bestFit="1" customWidth="1"/>
    <col min="493" max="493" width="10.28515625" style="803" customWidth="1"/>
    <col min="494" max="494" width="10.28515625" style="803" bestFit="1" customWidth="1"/>
    <col min="495" max="495" width="10.5703125" style="803" customWidth="1"/>
    <col min="496" max="498" width="9.140625" style="803"/>
    <col min="499" max="499" width="10.42578125" style="803" customWidth="1"/>
    <col min="500" max="744" width="9.140625" style="803"/>
    <col min="745" max="745" width="19" style="803" customWidth="1"/>
    <col min="746" max="746" width="12.140625" style="803" customWidth="1"/>
    <col min="747" max="747" width="12.7109375" style="803" customWidth="1"/>
    <col min="748" max="748" width="10.28515625" style="803" bestFit="1" customWidth="1"/>
    <col min="749" max="749" width="10.28515625" style="803" customWidth="1"/>
    <col min="750" max="750" width="10.28515625" style="803" bestFit="1" customWidth="1"/>
    <col min="751" max="751" width="10.5703125" style="803" customWidth="1"/>
    <col min="752" max="754" width="9.140625" style="803"/>
    <col min="755" max="755" width="10.42578125" style="803" customWidth="1"/>
    <col min="756" max="1000" width="9.140625" style="803"/>
    <col min="1001" max="1001" width="19" style="803" customWidth="1"/>
    <col min="1002" max="1002" width="12.140625" style="803" customWidth="1"/>
    <col min="1003" max="1003" width="12.7109375" style="803" customWidth="1"/>
    <col min="1004" max="1004" width="10.28515625" style="803" bestFit="1" customWidth="1"/>
    <col min="1005" max="1005" width="10.28515625" style="803" customWidth="1"/>
    <col min="1006" max="1006" width="10.28515625" style="803" bestFit="1" customWidth="1"/>
    <col min="1007" max="1007" width="10.5703125" style="803" customWidth="1"/>
    <col min="1008" max="1010" width="9.140625" style="803"/>
    <col min="1011" max="1011" width="10.42578125" style="803" customWidth="1"/>
    <col min="1012" max="1256" width="9.140625" style="803"/>
    <col min="1257" max="1257" width="19" style="803" customWidth="1"/>
    <col min="1258" max="1258" width="12.140625" style="803" customWidth="1"/>
    <col min="1259" max="1259" width="12.7109375" style="803" customWidth="1"/>
    <col min="1260" max="1260" width="10.28515625" style="803" bestFit="1" customWidth="1"/>
    <col min="1261" max="1261" width="10.28515625" style="803" customWidth="1"/>
    <col min="1262" max="1262" width="10.28515625" style="803" bestFit="1" customWidth="1"/>
    <col min="1263" max="1263" width="10.5703125" style="803" customWidth="1"/>
    <col min="1264" max="1266" width="9.140625" style="803"/>
    <col min="1267" max="1267" width="10.42578125" style="803" customWidth="1"/>
    <col min="1268" max="1512" width="9.140625" style="803"/>
    <col min="1513" max="1513" width="19" style="803" customWidth="1"/>
    <col min="1514" max="1514" width="12.140625" style="803" customWidth="1"/>
    <col min="1515" max="1515" width="12.7109375" style="803" customWidth="1"/>
    <col min="1516" max="1516" width="10.28515625" style="803" bestFit="1" customWidth="1"/>
    <col min="1517" max="1517" width="10.28515625" style="803" customWidth="1"/>
    <col min="1518" max="1518" width="10.28515625" style="803" bestFit="1" customWidth="1"/>
    <col min="1519" max="1519" width="10.5703125" style="803" customWidth="1"/>
    <col min="1520" max="1522" width="9.140625" style="803"/>
    <col min="1523" max="1523" width="10.42578125" style="803" customWidth="1"/>
    <col min="1524" max="1768" width="9.140625" style="803"/>
    <col min="1769" max="1769" width="19" style="803" customWidth="1"/>
    <col min="1770" max="1770" width="12.140625" style="803" customWidth="1"/>
    <col min="1771" max="1771" width="12.7109375" style="803" customWidth="1"/>
    <col min="1772" max="1772" width="10.28515625" style="803" bestFit="1" customWidth="1"/>
    <col min="1773" max="1773" width="10.28515625" style="803" customWidth="1"/>
    <col min="1774" max="1774" width="10.28515625" style="803" bestFit="1" customWidth="1"/>
    <col min="1775" max="1775" width="10.5703125" style="803" customWidth="1"/>
    <col min="1776" max="1778" width="9.140625" style="803"/>
    <col min="1779" max="1779" width="10.42578125" style="803" customWidth="1"/>
    <col min="1780" max="2024" width="9.140625" style="803"/>
    <col min="2025" max="2025" width="19" style="803" customWidth="1"/>
    <col min="2026" max="2026" width="12.140625" style="803" customWidth="1"/>
    <col min="2027" max="2027" width="12.7109375" style="803" customWidth="1"/>
    <col min="2028" max="2028" width="10.28515625" style="803" bestFit="1" customWidth="1"/>
    <col min="2029" max="2029" width="10.28515625" style="803" customWidth="1"/>
    <col min="2030" max="2030" width="10.28515625" style="803" bestFit="1" customWidth="1"/>
    <col min="2031" max="2031" width="10.5703125" style="803" customWidth="1"/>
    <col min="2032" max="2034" width="9.140625" style="803"/>
    <col min="2035" max="2035" width="10.42578125" style="803" customWidth="1"/>
    <col min="2036" max="2280" width="9.140625" style="803"/>
    <col min="2281" max="2281" width="19" style="803" customWidth="1"/>
    <col min="2282" max="2282" width="12.140625" style="803" customWidth="1"/>
    <col min="2283" max="2283" width="12.7109375" style="803" customWidth="1"/>
    <col min="2284" max="2284" width="10.28515625" style="803" bestFit="1" customWidth="1"/>
    <col min="2285" max="2285" width="10.28515625" style="803" customWidth="1"/>
    <col min="2286" max="2286" width="10.28515625" style="803" bestFit="1" customWidth="1"/>
    <col min="2287" max="2287" width="10.5703125" style="803" customWidth="1"/>
    <col min="2288" max="2290" width="9.140625" style="803"/>
    <col min="2291" max="2291" width="10.42578125" style="803" customWidth="1"/>
    <col min="2292" max="2536" width="9.140625" style="803"/>
    <col min="2537" max="2537" width="19" style="803" customWidth="1"/>
    <col min="2538" max="2538" width="12.140625" style="803" customWidth="1"/>
    <col min="2539" max="2539" width="12.7109375" style="803" customWidth="1"/>
    <col min="2540" max="2540" width="10.28515625" style="803" bestFit="1" customWidth="1"/>
    <col min="2541" max="2541" width="10.28515625" style="803" customWidth="1"/>
    <col min="2542" max="2542" width="10.28515625" style="803" bestFit="1" customWidth="1"/>
    <col min="2543" max="2543" width="10.5703125" style="803" customWidth="1"/>
    <col min="2544" max="2546" width="9.140625" style="803"/>
    <col min="2547" max="2547" width="10.42578125" style="803" customWidth="1"/>
    <col min="2548" max="2792" width="9.140625" style="803"/>
    <col min="2793" max="2793" width="19" style="803" customWidth="1"/>
    <col min="2794" max="2794" width="12.140625" style="803" customWidth="1"/>
    <col min="2795" max="2795" width="12.7109375" style="803" customWidth="1"/>
    <col min="2796" max="2796" width="10.28515625" style="803" bestFit="1" customWidth="1"/>
    <col min="2797" max="2797" width="10.28515625" style="803" customWidth="1"/>
    <col min="2798" max="2798" width="10.28515625" style="803" bestFit="1" customWidth="1"/>
    <col min="2799" max="2799" width="10.5703125" style="803" customWidth="1"/>
    <col min="2800" max="2802" width="9.140625" style="803"/>
    <col min="2803" max="2803" width="10.42578125" style="803" customWidth="1"/>
    <col min="2804" max="3048" width="9.140625" style="803"/>
    <col min="3049" max="3049" width="19" style="803" customWidth="1"/>
    <col min="3050" max="3050" width="12.140625" style="803" customWidth="1"/>
    <col min="3051" max="3051" width="12.7109375" style="803" customWidth="1"/>
    <col min="3052" max="3052" width="10.28515625" style="803" bestFit="1" customWidth="1"/>
    <col min="3053" max="3053" width="10.28515625" style="803" customWidth="1"/>
    <col min="3054" max="3054" width="10.28515625" style="803" bestFit="1" customWidth="1"/>
    <col min="3055" max="3055" width="10.5703125" style="803" customWidth="1"/>
    <col min="3056" max="3058" width="9.140625" style="803"/>
    <col min="3059" max="3059" width="10.42578125" style="803" customWidth="1"/>
    <col min="3060" max="3304" width="9.140625" style="803"/>
    <col min="3305" max="3305" width="19" style="803" customWidth="1"/>
    <col min="3306" max="3306" width="12.140625" style="803" customWidth="1"/>
    <col min="3307" max="3307" width="12.7109375" style="803" customWidth="1"/>
    <col min="3308" max="3308" width="10.28515625" style="803" bestFit="1" customWidth="1"/>
    <col min="3309" max="3309" width="10.28515625" style="803" customWidth="1"/>
    <col min="3310" max="3310" width="10.28515625" style="803" bestFit="1" customWidth="1"/>
    <col min="3311" max="3311" width="10.5703125" style="803" customWidth="1"/>
    <col min="3312" max="3314" width="9.140625" style="803"/>
    <col min="3315" max="3315" width="10.42578125" style="803" customWidth="1"/>
    <col min="3316" max="3560" width="9.140625" style="803"/>
    <col min="3561" max="3561" width="19" style="803" customWidth="1"/>
    <col min="3562" max="3562" width="12.140625" style="803" customWidth="1"/>
    <col min="3563" max="3563" width="12.7109375" style="803" customWidth="1"/>
    <col min="3564" max="3564" width="10.28515625" style="803" bestFit="1" customWidth="1"/>
    <col min="3565" max="3565" width="10.28515625" style="803" customWidth="1"/>
    <col min="3566" max="3566" width="10.28515625" style="803" bestFit="1" customWidth="1"/>
    <col min="3567" max="3567" width="10.5703125" style="803" customWidth="1"/>
    <col min="3568" max="3570" width="9.140625" style="803"/>
    <col min="3571" max="3571" width="10.42578125" style="803" customWidth="1"/>
    <col min="3572" max="3816" width="9.140625" style="803"/>
    <col min="3817" max="3817" width="19" style="803" customWidth="1"/>
    <col min="3818" max="3818" width="12.140625" style="803" customWidth="1"/>
    <col min="3819" max="3819" width="12.7109375" style="803" customWidth="1"/>
    <col min="3820" max="3820" width="10.28515625" style="803" bestFit="1" customWidth="1"/>
    <col min="3821" max="3821" width="10.28515625" style="803" customWidth="1"/>
    <col min="3822" max="3822" width="10.28515625" style="803" bestFit="1" customWidth="1"/>
    <col min="3823" max="3823" width="10.5703125" style="803" customWidth="1"/>
    <col min="3824" max="3826" width="9.140625" style="803"/>
    <col min="3827" max="3827" width="10.42578125" style="803" customWidth="1"/>
    <col min="3828" max="4072" width="9.140625" style="803"/>
    <col min="4073" max="4073" width="19" style="803" customWidth="1"/>
    <col min="4074" max="4074" width="12.140625" style="803" customWidth="1"/>
    <col min="4075" max="4075" width="12.7109375" style="803" customWidth="1"/>
    <col min="4076" max="4076" width="10.28515625" style="803" bestFit="1" customWidth="1"/>
    <col min="4077" max="4077" width="10.28515625" style="803" customWidth="1"/>
    <col min="4078" max="4078" width="10.28515625" style="803" bestFit="1" customWidth="1"/>
    <col min="4079" max="4079" width="10.5703125" style="803" customWidth="1"/>
    <col min="4080" max="4082" width="9.140625" style="803"/>
    <col min="4083" max="4083" width="10.42578125" style="803" customWidth="1"/>
    <col min="4084" max="4328" width="9.140625" style="803"/>
    <col min="4329" max="4329" width="19" style="803" customWidth="1"/>
    <col min="4330" max="4330" width="12.140625" style="803" customWidth="1"/>
    <col min="4331" max="4331" width="12.7109375" style="803" customWidth="1"/>
    <col min="4332" max="4332" width="10.28515625" style="803" bestFit="1" customWidth="1"/>
    <col min="4333" max="4333" width="10.28515625" style="803" customWidth="1"/>
    <col min="4334" max="4334" width="10.28515625" style="803" bestFit="1" customWidth="1"/>
    <col min="4335" max="4335" width="10.5703125" style="803" customWidth="1"/>
    <col min="4336" max="4338" width="9.140625" style="803"/>
    <col min="4339" max="4339" width="10.42578125" style="803" customWidth="1"/>
    <col min="4340" max="4584" width="9.140625" style="803"/>
    <col min="4585" max="4585" width="19" style="803" customWidth="1"/>
    <col min="4586" max="4586" width="12.140625" style="803" customWidth="1"/>
    <col min="4587" max="4587" width="12.7109375" style="803" customWidth="1"/>
    <col min="4588" max="4588" width="10.28515625" style="803" bestFit="1" customWidth="1"/>
    <col min="4589" max="4589" width="10.28515625" style="803" customWidth="1"/>
    <col min="4590" max="4590" width="10.28515625" style="803" bestFit="1" customWidth="1"/>
    <col min="4591" max="4591" width="10.5703125" style="803" customWidth="1"/>
    <col min="4592" max="4594" width="9.140625" style="803"/>
    <col min="4595" max="4595" width="10.42578125" style="803" customWidth="1"/>
    <col min="4596" max="4840" width="9.140625" style="803"/>
    <col min="4841" max="4841" width="19" style="803" customWidth="1"/>
    <col min="4842" max="4842" width="12.140625" style="803" customWidth="1"/>
    <col min="4843" max="4843" width="12.7109375" style="803" customWidth="1"/>
    <col min="4844" max="4844" width="10.28515625" style="803" bestFit="1" customWidth="1"/>
    <col min="4845" max="4845" width="10.28515625" style="803" customWidth="1"/>
    <col min="4846" max="4846" width="10.28515625" style="803" bestFit="1" customWidth="1"/>
    <col min="4847" max="4847" width="10.5703125" style="803" customWidth="1"/>
    <col min="4848" max="4850" width="9.140625" style="803"/>
    <col min="4851" max="4851" width="10.42578125" style="803" customWidth="1"/>
    <col min="4852" max="5096" width="9.140625" style="803"/>
    <col min="5097" max="5097" width="19" style="803" customWidth="1"/>
    <col min="5098" max="5098" width="12.140625" style="803" customWidth="1"/>
    <col min="5099" max="5099" width="12.7109375" style="803" customWidth="1"/>
    <col min="5100" max="5100" width="10.28515625" style="803" bestFit="1" customWidth="1"/>
    <col min="5101" max="5101" width="10.28515625" style="803" customWidth="1"/>
    <col min="5102" max="5102" width="10.28515625" style="803" bestFit="1" customWidth="1"/>
    <col min="5103" max="5103" width="10.5703125" style="803" customWidth="1"/>
    <col min="5104" max="5106" width="9.140625" style="803"/>
    <col min="5107" max="5107" width="10.42578125" style="803" customWidth="1"/>
    <col min="5108" max="5352" width="9.140625" style="803"/>
    <col min="5353" max="5353" width="19" style="803" customWidth="1"/>
    <col min="5354" max="5354" width="12.140625" style="803" customWidth="1"/>
    <col min="5355" max="5355" width="12.7109375" style="803" customWidth="1"/>
    <col min="5356" max="5356" width="10.28515625" style="803" bestFit="1" customWidth="1"/>
    <col min="5357" max="5357" width="10.28515625" style="803" customWidth="1"/>
    <col min="5358" max="5358" width="10.28515625" style="803" bestFit="1" customWidth="1"/>
    <col min="5359" max="5359" width="10.5703125" style="803" customWidth="1"/>
    <col min="5360" max="5362" width="9.140625" style="803"/>
    <col min="5363" max="5363" width="10.42578125" style="803" customWidth="1"/>
    <col min="5364" max="5608" width="9.140625" style="803"/>
    <col min="5609" max="5609" width="19" style="803" customWidth="1"/>
    <col min="5610" max="5610" width="12.140625" style="803" customWidth="1"/>
    <col min="5611" max="5611" width="12.7109375" style="803" customWidth="1"/>
    <col min="5612" max="5612" width="10.28515625" style="803" bestFit="1" customWidth="1"/>
    <col min="5613" max="5613" width="10.28515625" style="803" customWidth="1"/>
    <col min="5614" max="5614" width="10.28515625" style="803" bestFit="1" customWidth="1"/>
    <col min="5615" max="5615" width="10.5703125" style="803" customWidth="1"/>
    <col min="5616" max="5618" width="9.140625" style="803"/>
    <col min="5619" max="5619" width="10.42578125" style="803" customWidth="1"/>
    <col min="5620" max="5864" width="9.140625" style="803"/>
    <col min="5865" max="5865" width="19" style="803" customWidth="1"/>
    <col min="5866" max="5866" width="12.140625" style="803" customWidth="1"/>
    <col min="5867" max="5867" width="12.7109375" style="803" customWidth="1"/>
    <col min="5868" max="5868" width="10.28515625" style="803" bestFit="1" customWidth="1"/>
    <col min="5869" max="5869" width="10.28515625" style="803" customWidth="1"/>
    <col min="5870" max="5870" width="10.28515625" style="803" bestFit="1" customWidth="1"/>
    <col min="5871" max="5871" width="10.5703125" style="803" customWidth="1"/>
    <col min="5872" max="5874" width="9.140625" style="803"/>
    <col min="5875" max="5875" width="10.42578125" style="803" customWidth="1"/>
    <col min="5876" max="6120" width="9.140625" style="803"/>
    <col min="6121" max="6121" width="19" style="803" customWidth="1"/>
    <col min="6122" max="6122" width="12.140625" style="803" customWidth="1"/>
    <col min="6123" max="6123" width="12.7109375" style="803" customWidth="1"/>
    <col min="6124" max="6124" width="10.28515625" style="803" bestFit="1" customWidth="1"/>
    <col min="6125" max="6125" width="10.28515625" style="803" customWidth="1"/>
    <col min="6126" max="6126" width="10.28515625" style="803" bestFit="1" customWidth="1"/>
    <col min="6127" max="6127" width="10.5703125" style="803" customWidth="1"/>
    <col min="6128" max="6130" width="9.140625" style="803"/>
    <col min="6131" max="6131" width="10.42578125" style="803" customWidth="1"/>
    <col min="6132" max="6376" width="9.140625" style="803"/>
    <col min="6377" max="6377" width="19" style="803" customWidth="1"/>
    <col min="6378" max="6378" width="12.140625" style="803" customWidth="1"/>
    <col min="6379" max="6379" width="12.7109375" style="803" customWidth="1"/>
    <col min="6380" max="6380" width="10.28515625" style="803" bestFit="1" customWidth="1"/>
    <col min="6381" max="6381" width="10.28515625" style="803" customWidth="1"/>
    <col min="6382" max="6382" width="10.28515625" style="803" bestFit="1" customWidth="1"/>
    <col min="6383" max="6383" width="10.5703125" style="803" customWidth="1"/>
    <col min="6384" max="6386" width="9.140625" style="803"/>
    <col min="6387" max="6387" width="10.42578125" style="803" customWidth="1"/>
    <col min="6388" max="6632" width="9.140625" style="803"/>
    <col min="6633" max="6633" width="19" style="803" customWidth="1"/>
    <col min="6634" max="6634" width="12.140625" style="803" customWidth="1"/>
    <col min="6635" max="6635" width="12.7109375" style="803" customWidth="1"/>
    <col min="6636" max="6636" width="10.28515625" style="803" bestFit="1" customWidth="1"/>
    <col min="6637" max="6637" width="10.28515625" style="803" customWidth="1"/>
    <col min="6638" max="6638" width="10.28515625" style="803" bestFit="1" customWidth="1"/>
    <col min="6639" max="6639" width="10.5703125" style="803" customWidth="1"/>
    <col min="6640" max="6642" width="9.140625" style="803"/>
    <col min="6643" max="6643" width="10.42578125" style="803" customWidth="1"/>
    <col min="6644" max="6888" width="9.140625" style="803"/>
    <col min="6889" max="6889" width="19" style="803" customWidth="1"/>
    <col min="6890" max="6890" width="12.140625" style="803" customWidth="1"/>
    <col min="6891" max="6891" width="12.7109375" style="803" customWidth="1"/>
    <col min="6892" max="6892" width="10.28515625" style="803" bestFit="1" customWidth="1"/>
    <col min="6893" max="6893" width="10.28515625" style="803" customWidth="1"/>
    <col min="6894" max="6894" width="10.28515625" style="803" bestFit="1" customWidth="1"/>
    <col min="6895" max="6895" width="10.5703125" style="803" customWidth="1"/>
    <col min="6896" max="6898" width="9.140625" style="803"/>
    <col min="6899" max="6899" width="10.42578125" style="803" customWidth="1"/>
    <col min="6900" max="7144" width="9.140625" style="803"/>
    <col min="7145" max="7145" width="19" style="803" customWidth="1"/>
    <col min="7146" max="7146" width="12.140625" style="803" customWidth="1"/>
    <col min="7147" max="7147" width="12.7109375" style="803" customWidth="1"/>
    <col min="7148" max="7148" width="10.28515625" style="803" bestFit="1" customWidth="1"/>
    <col min="7149" max="7149" width="10.28515625" style="803" customWidth="1"/>
    <col min="7150" max="7150" width="10.28515625" style="803" bestFit="1" customWidth="1"/>
    <col min="7151" max="7151" width="10.5703125" style="803" customWidth="1"/>
    <col min="7152" max="7154" width="9.140625" style="803"/>
    <col min="7155" max="7155" width="10.42578125" style="803" customWidth="1"/>
    <col min="7156" max="7400" width="9.140625" style="803"/>
    <col min="7401" max="7401" width="19" style="803" customWidth="1"/>
    <col min="7402" max="7402" width="12.140625" style="803" customWidth="1"/>
    <col min="7403" max="7403" width="12.7109375" style="803" customWidth="1"/>
    <col min="7404" max="7404" width="10.28515625" style="803" bestFit="1" customWidth="1"/>
    <col min="7405" max="7405" width="10.28515625" style="803" customWidth="1"/>
    <col min="7406" max="7406" width="10.28515625" style="803" bestFit="1" customWidth="1"/>
    <col min="7407" max="7407" width="10.5703125" style="803" customWidth="1"/>
    <col min="7408" max="7410" width="9.140625" style="803"/>
    <col min="7411" max="7411" width="10.42578125" style="803" customWidth="1"/>
    <col min="7412" max="7656" width="9.140625" style="803"/>
    <col min="7657" max="7657" width="19" style="803" customWidth="1"/>
    <col min="7658" max="7658" width="12.140625" style="803" customWidth="1"/>
    <col min="7659" max="7659" width="12.7109375" style="803" customWidth="1"/>
    <col min="7660" max="7660" width="10.28515625" style="803" bestFit="1" customWidth="1"/>
    <col min="7661" max="7661" width="10.28515625" style="803" customWidth="1"/>
    <col min="7662" max="7662" width="10.28515625" style="803" bestFit="1" customWidth="1"/>
    <col min="7663" max="7663" width="10.5703125" style="803" customWidth="1"/>
    <col min="7664" max="7666" width="9.140625" style="803"/>
    <col min="7667" max="7667" width="10.42578125" style="803" customWidth="1"/>
    <col min="7668" max="7912" width="9.140625" style="803"/>
    <col min="7913" max="7913" width="19" style="803" customWidth="1"/>
    <col min="7914" max="7914" width="12.140625" style="803" customWidth="1"/>
    <col min="7915" max="7915" width="12.7109375" style="803" customWidth="1"/>
    <col min="7916" max="7916" width="10.28515625" style="803" bestFit="1" customWidth="1"/>
    <col min="7917" max="7917" width="10.28515625" style="803" customWidth="1"/>
    <col min="7918" max="7918" width="10.28515625" style="803" bestFit="1" customWidth="1"/>
    <col min="7919" max="7919" width="10.5703125" style="803" customWidth="1"/>
    <col min="7920" max="7922" width="9.140625" style="803"/>
    <col min="7923" max="7923" width="10.42578125" style="803" customWidth="1"/>
    <col min="7924" max="8168" width="9.140625" style="803"/>
    <col min="8169" max="8169" width="19" style="803" customWidth="1"/>
    <col min="8170" max="8170" width="12.140625" style="803" customWidth="1"/>
    <col min="8171" max="8171" width="12.7109375" style="803" customWidth="1"/>
    <col min="8172" max="8172" width="10.28515625" style="803" bestFit="1" customWidth="1"/>
    <col min="8173" max="8173" width="10.28515625" style="803" customWidth="1"/>
    <col min="8174" max="8174" width="10.28515625" style="803" bestFit="1" customWidth="1"/>
    <col min="8175" max="8175" width="10.5703125" style="803" customWidth="1"/>
    <col min="8176" max="8178" width="9.140625" style="803"/>
    <col min="8179" max="8179" width="10.42578125" style="803" customWidth="1"/>
    <col min="8180" max="8424" width="9.140625" style="803"/>
    <col min="8425" max="8425" width="19" style="803" customWidth="1"/>
    <col min="8426" max="8426" width="12.140625" style="803" customWidth="1"/>
    <col min="8427" max="8427" width="12.7109375" style="803" customWidth="1"/>
    <col min="8428" max="8428" width="10.28515625" style="803" bestFit="1" customWidth="1"/>
    <col min="8429" max="8429" width="10.28515625" style="803" customWidth="1"/>
    <col min="8430" max="8430" width="10.28515625" style="803" bestFit="1" customWidth="1"/>
    <col min="8431" max="8431" width="10.5703125" style="803" customWidth="1"/>
    <col min="8432" max="8434" width="9.140625" style="803"/>
    <col min="8435" max="8435" width="10.42578125" style="803" customWidth="1"/>
    <col min="8436" max="8680" width="9.140625" style="803"/>
    <col min="8681" max="8681" width="19" style="803" customWidth="1"/>
    <col min="8682" max="8682" width="12.140625" style="803" customWidth="1"/>
    <col min="8683" max="8683" width="12.7109375" style="803" customWidth="1"/>
    <col min="8684" max="8684" width="10.28515625" style="803" bestFit="1" customWidth="1"/>
    <col min="8685" max="8685" width="10.28515625" style="803" customWidth="1"/>
    <col min="8686" max="8686" width="10.28515625" style="803" bestFit="1" customWidth="1"/>
    <col min="8687" max="8687" width="10.5703125" style="803" customWidth="1"/>
    <col min="8688" max="8690" width="9.140625" style="803"/>
    <col min="8691" max="8691" width="10.42578125" style="803" customWidth="1"/>
    <col min="8692" max="8936" width="9.140625" style="803"/>
    <col min="8937" max="8937" width="19" style="803" customWidth="1"/>
    <col min="8938" max="8938" width="12.140625" style="803" customWidth="1"/>
    <col min="8939" max="8939" width="12.7109375" style="803" customWidth="1"/>
    <col min="8940" max="8940" width="10.28515625" style="803" bestFit="1" customWidth="1"/>
    <col min="8941" max="8941" width="10.28515625" style="803" customWidth="1"/>
    <col min="8942" max="8942" width="10.28515625" style="803" bestFit="1" customWidth="1"/>
    <col min="8943" max="8943" width="10.5703125" style="803" customWidth="1"/>
    <col min="8944" max="8946" width="9.140625" style="803"/>
    <col min="8947" max="8947" width="10.42578125" style="803" customWidth="1"/>
    <col min="8948" max="9192" width="9.140625" style="803"/>
    <col min="9193" max="9193" width="19" style="803" customWidth="1"/>
    <col min="9194" max="9194" width="12.140625" style="803" customWidth="1"/>
    <col min="9195" max="9195" width="12.7109375" style="803" customWidth="1"/>
    <col min="9196" max="9196" width="10.28515625" style="803" bestFit="1" customWidth="1"/>
    <col min="9197" max="9197" width="10.28515625" style="803" customWidth="1"/>
    <col min="9198" max="9198" width="10.28515625" style="803" bestFit="1" customWidth="1"/>
    <col min="9199" max="9199" width="10.5703125" style="803" customWidth="1"/>
    <col min="9200" max="9202" width="9.140625" style="803"/>
    <col min="9203" max="9203" width="10.42578125" style="803" customWidth="1"/>
    <col min="9204" max="9448" width="9.140625" style="803"/>
    <col min="9449" max="9449" width="19" style="803" customWidth="1"/>
    <col min="9450" max="9450" width="12.140625" style="803" customWidth="1"/>
    <col min="9451" max="9451" width="12.7109375" style="803" customWidth="1"/>
    <col min="9452" max="9452" width="10.28515625" style="803" bestFit="1" customWidth="1"/>
    <col min="9453" max="9453" width="10.28515625" style="803" customWidth="1"/>
    <col min="9454" max="9454" width="10.28515625" style="803" bestFit="1" customWidth="1"/>
    <col min="9455" max="9455" width="10.5703125" style="803" customWidth="1"/>
    <col min="9456" max="9458" width="9.140625" style="803"/>
    <col min="9459" max="9459" width="10.42578125" style="803" customWidth="1"/>
    <col min="9460" max="9704" width="9.140625" style="803"/>
    <col min="9705" max="9705" width="19" style="803" customWidth="1"/>
    <col min="9706" max="9706" width="12.140625" style="803" customWidth="1"/>
    <col min="9707" max="9707" width="12.7109375" style="803" customWidth="1"/>
    <col min="9708" max="9708" width="10.28515625" style="803" bestFit="1" customWidth="1"/>
    <col min="9709" max="9709" width="10.28515625" style="803" customWidth="1"/>
    <col min="9710" max="9710" width="10.28515625" style="803" bestFit="1" customWidth="1"/>
    <col min="9711" max="9711" width="10.5703125" style="803" customWidth="1"/>
    <col min="9712" max="9714" width="9.140625" style="803"/>
    <col min="9715" max="9715" width="10.42578125" style="803" customWidth="1"/>
    <col min="9716" max="9960" width="9.140625" style="803"/>
    <col min="9961" max="9961" width="19" style="803" customWidth="1"/>
    <col min="9962" max="9962" width="12.140625" style="803" customWidth="1"/>
    <col min="9963" max="9963" width="12.7109375" style="803" customWidth="1"/>
    <col min="9964" max="9964" width="10.28515625" style="803" bestFit="1" customWidth="1"/>
    <col min="9965" max="9965" width="10.28515625" style="803" customWidth="1"/>
    <col min="9966" max="9966" width="10.28515625" style="803" bestFit="1" customWidth="1"/>
    <col min="9967" max="9967" width="10.5703125" style="803" customWidth="1"/>
    <col min="9968" max="9970" width="9.140625" style="803"/>
    <col min="9971" max="9971" width="10.42578125" style="803" customWidth="1"/>
    <col min="9972" max="10216" width="9.140625" style="803"/>
    <col min="10217" max="10217" width="19" style="803" customWidth="1"/>
    <col min="10218" max="10218" width="12.140625" style="803" customWidth="1"/>
    <col min="10219" max="10219" width="12.7109375" style="803" customWidth="1"/>
    <col min="10220" max="10220" width="10.28515625" style="803" bestFit="1" customWidth="1"/>
    <col min="10221" max="10221" width="10.28515625" style="803" customWidth="1"/>
    <col min="10222" max="10222" width="10.28515625" style="803" bestFit="1" customWidth="1"/>
    <col min="10223" max="10223" width="10.5703125" style="803" customWidth="1"/>
    <col min="10224" max="10226" width="9.140625" style="803"/>
    <col min="10227" max="10227" width="10.42578125" style="803" customWidth="1"/>
    <col min="10228" max="10472" width="9.140625" style="803"/>
    <col min="10473" max="10473" width="19" style="803" customWidth="1"/>
    <col min="10474" max="10474" width="12.140625" style="803" customWidth="1"/>
    <col min="10475" max="10475" width="12.7109375" style="803" customWidth="1"/>
    <col min="10476" max="10476" width="10.28515625" style="803" bestFit="1" customWidth="1"/>
    <col min="10477" max="10477" width="10.28515625" style="803" customWidth="1"/>
    <col min="10478" max="10478" width="10.28515625" style="803" bestFit="1" customWidth="1"/>
    <col min="10479" max="10479" width="10.5703125" style="803" customWidth="1"/>
    <col min="10480" max="10482" width="9.140625" style="803"/>
    <col min="10483" max="10483" width="10.42578125" style="803" customWidth="1"/>
    <col min="10484" max="10728" width="9.140625" style="803"/>
    <col min="10729" max="10729" width="19" style="803" customWidth="1"/>
    <col min="10730" max="10730" width="12.140625" style="803" customWidth="1"/>
    <col min="10731" max="10731" width="12.7109375" style="803" customWidth="1"/>
    <col min="10732" max="10732" width="10.28515625" style="803" bestFit="1" customWidth="1"/>
    <col min="10733" max="10733" width="10.28515625" style="803" customWidth="1"/>
    <col min="10734" max="10734" width="10.28515625" style="803" bestFit="1" customWidth="1"/>
    <col min="10735" max="10735" width="10.5703125" style="803" customWidth="1"/>
    <col min="10736" max="10738" width="9.140625" style="803"/>
    <col min="10739" max="10739" width="10.42578125" style="803" customWidth="1"/>
    <col min="10740" max="10984" width="9.140625" style="803"/>
    <col min="10985" max="10985" width="19" style="803" customWidth="1"/>
    <col min="10986" max="10986" width="12.140625" style="803" customWidth="1"/>
    <col min="10987" max="10987" width="12.7109375" style="803" customWidth="1"/>
    <col min="10988" max="10988" width="10.28515625" style="803" bestFit="1" customWidth="1"/>
    <col min="10989" max="10989" width="10.28515625" style="803" customWidth="1"/>
    <col min="10990" max="10990" width="10.28515625" style="803" bestFit="1" customWidth="1"/>
    <col min="10991" max="10991" width="10.5703125" style="803" customWidth="1"/>
    <col min="10992" max="10994" width="9.140625" style="803"/>
    <col min="10995" max="10995" width="10.42578125" style="803" customWidth="1"/>
    <col min="10996" max="11240" width="9.140625" style="803"/>
    <col min="11241" max="11241" width="19" style="803" customWidth="1"/>
    <col min="11242" max="11242" width="12.140625" style="803" customWidth="1"/>
    <col min="11243" max="11243" width="12.7109375" style="803" customWidth="1"/>
    <col min="11244" max="11244" width="10.28515625" style="803" bestFit="1" customWidth="1"/>
    <col min="11245" max="11245" width="10.28515625" style="803" customWidth="1"/>
    <col min="11246" max="11246" width="10.28515625" style="803" bestFit="1" customWidth="1"/>
    <col min="11247" max="11247" width="10.5703125" style="803" customWidth="1"/>
    <col min="11248" max="11250" width="9.140625" style="803"/>
    <col min="11251" max="11251" width="10.42578125" style="803" customWidth="1"/>
    <col min="11252" max="11496" width="9.140625" style="803"/>
    <col min="11497" max="11497" width="19" style="803" customWidth="1"/>
    <col min="11498" max="11498" width="12.140625" style="803" customWidth="1"/>
    <col min="11499" max="11499" width="12.7109375" style="803" customWidth="1"/>
    <col min="11500" max="11500" width="10.28515625" style="803" bestFit="1" customWidth="1"/>
    <col min="11501" max="11501" width="10.28515625" style="803" customWidth="1"/>
    <col min="11502" max="11502" width="10.28515625" style="803" bestFit="1" customWidth="1"/>
    <col min="11503" max="11503" width="10.5703125" style="803" customWidth="1"/>
    <col min="11504" max="11506" width="9.140625" style="803"/>
    <col min="11507" max="11507" width="10.42578125" style="803" customWidth="1"/>
    <col min="11508" max="11752" width="9.140625" style="803"/>
    <col min="11753" max="11753" width="19" style="803" customWidth="1"/>
    <col min="11754" max="11754" width="12.140625" style="803" customWidth="1"/>
    <col min="11755" max="11755" width="12.7109375" style="803" customWidth="1"/>
    <col min="11756" max="11756" width="10.28515625" style="803" bestFit="1" customWidth="1"/>
    <col min="11757" max="11757" width="10.28515625" style="803" customWidth="1"/>
    <col min="11758" max="11758" width="10.28515625" style="803" bestFit="1" customWidth="1"/>
    <col min="11759" max="11759" width="10.5703125" style="803" customWidth="1"/>
    <col min="11760" max="11762" width="9.140625" style="803"/>
    <col min="11763" max="11763" width="10.42578125" style="803" customWidth="1"/>
    <col min="11764" max="12008" width="9.140625" style="803"/>
    <col min="12009" max="12009" width="19" style="803" customWidth="1"/>
    <col min="12010" max="12010" width="12.140625" style="803" customWidth="1"/>
    <col min="12011" max="12011" width="12.7109375" style="803" customWidth="1"/>
    <col min="12012" max="12012" width="10.28515625" style="803" bestFit="1" customWidth="1"/>
    <col min="12013" max="12013" width="10.28515625" style="803" customWidth="1"/>
    <col min="12014" max="12014" width="10.28515625" style="803" bestFit="1" customWidth="1"/>
    <col min="12015" max="12015" width="10.5703125" style="803" customWidth="1"/>
    <col min="12016" max="12018" width="9.140625" style="803"/>
    <col min="12019" max="12019" width="10.42578125" style="803" customWidth="1"/>
    <col min="12020" max="12264" width="9.140625" style="803"/>
    <col min="12265" max="12265" width="19" style="803" customWidth="1"/>
    <col min="12266" max="12266" width="12.140625" style="803" customWidth="1"/>
    <col min="12267" max="12267" width="12.7109375" style="803" customWidth="1"/>
    <col min="12268" max="12268" width="10.28515625" style="803" bestFit="1" customWidth="1"/>
    <col min="12269" max="12269" width="10.28515625" style="803" customWidth="1"/>
    <col min="12270" max="12270" width="10.28515625" style="803" bestFit="1" customWidth="1"/>
    <col min="12271" max="12271" width="10.5703125" style="803" customWidth="1"/>
    <col min="12272" max="12274" width="9.140625" style="803"/>
    <col min="12275" max="12275" width="10.42578125" style="803" customWidth="1"/>
    <col min="12276" max="12520" width="9.140625" style="803"/>
    <col min="12521" max="12521" width="19" style="803" customWidth="1"/>
    <col min="12522" max="12522" width="12.140625" style="803" customWidth="1"/>
    <col min="12523" max="12523" width="12.7109375" style="803" customWidth="1"/>
    <col min="12524" max="12524" width="10.28515625" style="803" bestFit="1" customWidth="1"/>
    <col min="12525" max="12525" width="10.28515625" style="803" customWidth="1"/>
    <col min="12526" max="12526" width="10.28515625" style="803" bestFit="1" customWidth="1"/>
    <col min="12527" max="12527" width="10.5703125" style="803" customWidth="1"/>
    <col min="12528" max="12530" width="9.140625" style="803"/>
    <col min="12531" max="12531" width="10.42578125" style="803" customWidth="1"/>
    <col min="12532" max="12776" width="9.140625" style="803"/>
    <col min="12777" max="12777" width="19" style="803" customWidth="1"/>
    <col min="12778" max="12778" width="12.140625" style="803" customWidth="1"/>
    <col min="12779" max="12779" width="12.7109375" style="803" customWidth="1"/>
    <col min="12780" max="12780" width="10.28515625" style="803" bestFit="1" customWidth="1"/>
    <col min="12781" max="12781" width="10.28515625" style="803" customWidth="1"/>
    <col min="12782" max="12782" width="10.28515625" style="803" bestFit="1" customWidth="1"/>
    <col min="12783" max="12783" width="10.5703125" style="803" customWidth="1"/>
    <col min="12784" max="12786" width="9.140625" style="803"/>
    <col min="12787" max="12787" width="10.42578125" style="803" customWidth="1"/>
    <col min="12788" max="13032" width="9.140625" style="803"/>
    <col min="13033" max="13033" width="19" style="803" customWidth="1"/>
    <col min="13034" max="13034" width="12.140625" style="803" customWidth="1"/>
    <col min="13035" max="13035" width="12.7109375" style="803" customWidth="1"/>
    <col min="13036" max="13036" width="10.28515625" style="803" bestFit="1" customWidth="1"/>
    <col min="13037" max="13037" width="10.28515625" style="803" customWidth="1"/>
    <col min="13038" max="13038" width="10.28515625" style="803" bestFit="1" customWidth="1"/>
    <col min="13039" max="13039" width="10.5703125" style="803" customWidth="1"/>
    <col min="13040" max="13042" width="9.140625" style="803"/>
    <col min="13043" max="13043" width="10.42578125" style="803" customWidth="1"/>
    <col min="13044" max="13288" width="9.140625" style="803"/>
    <col min="13289" max="13289" width="19" style="803" customWidth="1"/>
    <col min="13290" max="13290" width="12.140625" style="803" customWidth="1"/>
    <col min="13291" max="13291" width="12.7109375" style="803" customWidth="1"/>
    <col min="13292" max="13292" width="10.28515625" style="803" bestFit="1" customWidth="1"/>
    <col min="13293" max="13293" width="10.28515625" style="803" customWidth="1"/>
    <col min="13294" max="13294" width="10.28515625" style="803" bestFit="1" customWidth="1"/>
    <col min="13295" max="13295" width="10.5703125" style="803" customWidth="1"/>
    <col min="13296" max="13298" width="9.140625" style="803"/>
    <col min="13299" max="13299" width="10.42578125" style="803" customWidth="1"/>
    <col min="13300" max="13544" width="9.140625" style="803"/>
    <col min="13545" max="13545" width="19" style="803" customWidth="1"/>
    <col min="13546" max="13546" width="12.140625" style="803" customWidth="1"/>
    <col min="13547" max="13547" width="12.7109375" style="803" customWidth="1"/>
    <col min="13548" max="13548" width="10.28515625" style="803" bestFit="1" customWidth="1"/>
    <col min="13549" max="13549" width="10.28515625" style="803" customWidth="1"/>
    <col min="13550" max="13550" width="10.28515625" style="803" bestFit="1" customWidth="1"/>
    <col min="13551" max="13551" width="10.5703125" style="803" customWidth="1"/>
    <col min="13552" max="13554" width="9.140625" style="803"/>
    <col min="13555" max="13555" width="10.42578125" style="803" customWidth="1"/>
    <col min="13556" max="13800" width="9.140625" style="803"/>
    <col min="13801" max="13801" width="19" style="803" customWidth="1"/>
    <col min="13802" max="13802" width="12.140625" style="803" customWidth="1"/>
    <col min="13803" max="13803" width="12.7109375" style="803" customWidth="1"/>
    <col min="13804" max="13804" width="10.28515625" style="803" bestFit="1" customWidth="1"/>
    <col min="13805" max="13805" width="10.28515625" style="803" customWidth="1"/>
    <col min="13806" max="13806" width="10.28515625" style="803" bestFit="1" customWidth="1"/>
    <col min="13807" max="13807" width="10.5703125" style="803" customWidth="1"/>
    <col min="13808" max="13810" width="9.140625" style="803"/>
    <col min="13811" max="13811" width="10.42578125" style="803" customWidth="1"/>
    <col min="13812" max="14056" width="9.140625" style="803"/>
    <col min="14057" max="14057" width="19" style="803" customWidth="1"/>
    <col min="14058" max="14058" width="12.140625" style="803" customWidth="1"/>
    <col min="14059" max="14059" width="12.7109375" style="803" customWidth="1"/>
    <col min="14060" max="14060" width="10.28515625" style="803" bestFit="1" customWidth="1"/>
    <col min="14061" max="14061" width="10.28515625" style="803" customWidth="1"/>
    <col min="14062" max="14062" width="10.28515625" style="803" bestFit="1" customWidth="1"/>
    <col min="14063" max="14063" width="10.5703125" style="803" customWidth="1"/>
    <col min="14064" max="14066" width="9.140625" style="803"/>
    <col min="14067" max="14067" width="10.42578125" style="803" customWidth="1"/>
    <col min="14068" max="14312" width="9.140625" style="803"/>
    <col min="14313" max="14313" width="19" style="803" customWidth="1"/>
    <col min="14314" max="14314" width="12.140625" style="803" customWidth="1"/>
    <col min="14315" max="14315" width="12.7109375" style="803" customWidth="1"/>
    <col min="14316" max="14316" width="10.28515625" style="803" bestFit="1" customWidth="1"/>
    <col min="14317" max="14317" width="10.28515625" style="803" customWidth="1"/>
    <col min="14318" max="14318" width="10.28515625" style="803" bestFit="1" customWidth="1"/>
    <col min="14319" max="14319" width="10.5703125" style="803" customWidth="1"/>
    <col min="14320" max="14322" width="9.140625" style="803"/>
    <col min="14323" max="14323" width="10.42578125" style="803" customWidth="1"/>
    <col min="14324" max="14568" width="9.140625" style="803"/>
    <col min="14569" max="14569" width="19" style="803" customWidth="1"/>
    <col min="14570" max="14570" width="12.140625" style="803" customWidth="1"/>
    <col min="14571" max="14571" width="12.7109375" style="803" customWidth="1"/>
    <col min="14572" max="14572" width="10.28515625" style="803" bestFit="1" customWidth="1"/>
    <col min="14573" max="14573" width="10.28515625" style="803" customWidth="1"/>
    <col min="14574" max="14574" width="10.28515625" style="803" bestFit="1" customWidth="1"/>
    <col min="14575" max="14575" width="10.5703125" style="803" customWidth="1"/>
    <col min="14576" max="14578" width="9.140625" style="803"/>
    <col min="14579" max="14579" width="10.42578125" style="803" customWidth="1"/>
    <col min="14580" max="14824" width="9.140625" style="803"/>
    <col min="14825" max="14825" width="19" style="803" customWidth="1"/>
    <col min="14826" max="14826" width="12.140625" style="803" customWidth="1"/>
    <col min="14827" max="14827" width="12.7109375" style="803" customWidth="1"/>
    <col min="14828" max="14828" width="10.28515625" style="803" bestFit="1" customWidth="1"/>
    <col min="14829" max="14829" width="10.28515625" style="803" customWidth="1"/>
    <col min="14830" max="14830" width="10.28515625" style="803" bestFit="1" customWidth="1"/>
    <col min="14831" max="14831" width="10.5703125" style="803" customWidth="1"/>
    <col min="14832" max="14834" width="9.140625" style="803"/>
    <col min="14835" max="14835" width="10.42578125" style="803" customWidth="1"/>
    <col min="14836" max="15080" width="9.140625" style="803"/>
    <col min="15081" max="15081" width="19" style="803" customWidth="1"/>
    <col min="15082" max="15082" width="12.140625" style="803" customWidth="1"/>
    <col min="15083" max="15083" width="12.7109375" style="803" customWidth="1"/>
    <col min="15084" max="15084" width="10.28515625" style="803" bestFit="1" customWidth="1"/>
    <col min="15085" max="15085" width="10.28515625" style="803" customWidth="1"/>
    <col min="15086" max="15086" width="10.28515625" style="803" bestFit="1" customWidth="1"/>
    <col min="15087" max="15087" width="10.5703125" style="803" customWidth="1"/>
    <col min="15088" max="15090" width="9.140625" style="803"/>
    <col min="15091" max="15091" width="10.42578125" style="803" customWidth="1"/>
    <col min="15092" max="15336" width="9.140625" style="803"/>
    <col min="15337" max="15337" width="19" style="803" customWidth="1"/>
    <col min="15338" max="15338" width="12.140625" style="803" customWidth="1"/>
    <col min="15339" max="15339" width="12.7109375" style="803" customWidth="1"/>
    <col min="15340" max="15340" width="10.28515625" style="803" bestFit="1" customWidth="1"/>
    <col min="15341" max="15341" width="10.28515625" style="803" customWidth="1"/>
    <col min="15342" max="15342" width="10.28515625" style="803" bestFit="1" customWidth="1"/>
    <col min="15343" max="15343" width="10.5703125" style="803" customWidth="1"/>
    <col min="15344" max="15346" width="9.140625" style="803"/>
    <col min="15347" max="15347" width="10.42578125" style="803" customWidth="1"/>
    <col min="15348" max="15592" width="9.140625" style="803"/>
    <col min="15593" max="15593" width="19" style="803" customWidth="1"/>
    <col min="15594" max="15594" width="12.140625" style="803" customWidth="1"/>
    <col min="15595" max="15595" width="12.7109375" style="803" customWidth="1"/>
    <col min="15596" max="15596" width="10.28515625" style="803" bestFit="1" customWidth="1"/>
    <col min="15597" max="15597" width="10.28515625" style="803" customWidth="1"/>
    <col min="15598" max="15598" width="10.28515625" style="803" bestFit="1" customWidth="1"/>
    <col min="15599" max="15599" width="10.5703125" style="803" customWidth="1"/>
    <col min="15600" max="15602" width="9.140625" style="803"/>
    <col min="15603" max="15603" width="10.42578125" style="803" customWidth="1"/>
    <col min="15604" max="15848" width="9.140625" style="803"/>
    <col min="15849" max="15849" width="19" style="803" customWidth="1"/>
    <col min="15850" max="15850" width="12.140625" style="803" customWidth="1"/>
    <col min="15851" max="15851" width="12.7109375" style="803" customWidth="1"/>
    <col min="15852" max="15852" width="10.28515625" style="803" bestFit="1" customWidth="1"/>
    <col min="15853" max="15853" width="10.28515625" style="803" customWidth="1"/>
    <col min="15854" max="15854" width="10.28515625" style="803" bestFit="1" customWidth="1"/>
    <col min="15855" max="15855" width="10.5703125" style="803" customWidth="1"/>
    <col min="15856" max="15858" width="9.140625" style="803"/>
    <col min="15859" max="15859" width="10.42578125" style="803" customWidth="1"/>
    <col min="15860" max="16104" width="9.140625" style="803"/>
    <col min="16105" max="16105" width="19" style="803" customWidth="1"/>
    <col min="16106" max="16106" width="12.140625" style="803" customWidth="1"/>
    <col min="16107" max="16107" width="12.7109375" style="803" customWidth="1"/>
    <col min="16108" max="16108" width="10.28515625" style="803" bestFit="1" customWidth="1"/>
    <col min="16109" max="16109" width="10.28515625" style="803" customWidth="1"/>
    <col min="16110" max="16110" width="10.28515625" style="803" bestFit="1" customWidth="1"/>
    <col min="16111" max="16111" width="10.5703125" style="803" customWidth="1"/>
    <col min="16112" max="16114" width="9.140625" style="803"/>
    <col min="16115" max="16115" width="10.42578125" style="803" customWidth="1"/>
    <col min="16116" max="16384" width="9.140625" style="803"/>
  </cols>
  <sheetData>
    <row r="1" spans="1:13" ht="34.5" customHeight="1" thickBot="1">
      <c r="A1" s="861" t="s">
        <v>313</v>
      </c>
      <c r="B1" s="861"/>
      <c r="C1" s="861"/>
      <c r="D1" s="861"/>
      <c r="E1" s="861"/>
      <c r="F1" s="861"/>
      <c r="G1" s="861"/>
      <c r="H1" s="861"/>
      <c r="I1" s="861"/>
      <c r="J1" s="861"/>
      <c r="K1" s="861"/>
      <c r="L1" s="801"/>
      <c r="M1" s="802"/>
    </row>
    <row r="2" spans="1:13" ht="78.75">
      <c r="A2" s="82" t="s">
        <v>68</v>
      </c>
      <c r="B2" s="81" t="s">
        <v>40</v>
      </c>
      <c r="C2" s="83" t="s">
        <v>232</v>
      </c>
      <c r="D2" s="81">
        <v>1</v>
      </c>
      <c r="E2" s="81">
        <v>2</v>
      </c>
      <c r="F2" s="81">
        <v>3</v>
      </c>
      <c r="G2" s="81">
        <v>4</v>
      </c>
      <c r="H2" s="82">
        <v>5</v>
      </c>
      <c r="I2" s="82" t="s">
        <v>231</v>
      </c>
      <c r="J2" s="82" t="s">
        <v>230</v>
      </c>
      <c r="K2" s="81" t="s">
        <v>229</v>
      </c>
    </row>
    <row r="3" spans="1:13" ht="21" customHeight="1">
      <c r="A3" s="4">
        <v>1396</v>
      </c>
      <c r="B3" s="153">
        <v>1212903</v>
      </c>
      <c r="C3" s="153">
        <v>36780</v>
      </c>
      <c r="D3" s="153">
        <v>371293</v>
      </c>
      <c r="E3" s="153">
        <v>207944</v>
      </c>
      <c r="F3" s="153">
        <v>128047</v>
      </c>
      <c r="G3" s="153">
        <v>86104</v>
      </c>
      <c r="H3" s="153">
        <v>65027</v>
      </c>
      <c r="I3" s="153">
        <v>142643</v>
      </c>
      <c r="J3" s="153">
        <v>138651</v>
      </c>
      <c r="K3" s="153">
        <v>36414</v>
      </c>
    </row>
    <row r="4" spans="1:13" ht="21" customHeight="1">
      <c r="A4" s="153">
        <v>1397</v>
      </c>
      <c r="B4" s="153">
        <v>1299981</v>
      </c>
      <c r="C4" s="153">
        <v>35436</v>
      </c>
      <c r="D4" s="153">
        <v>477460</v>
      </c>
      <c r="E4" s="153">
        <v>238640</v>
      </c>
      <c r="F4" s="153">
        <v>137075</v>
      </c>
      <c r="G4" s="153">
        <v>85299</v>
      </c>
      <c r="H4" s="153">
        <v>60980</v>
      </c>
      <c r="I4" s="153">
        <v>117047</v>
      </c>
      <c r="J4" s="153">
        <v>117139</v>
      </c>
      <c r="K4" s="153">
        <v>30905</v>
      </c>
      <c r="L4" s="804"/>
    </row>
    <row r="5" spans="1:13" ht="21" customHeight="1">
      <c r="A5" s="153">
        <v>1398</v>
      </c>
      <c r="B5" s="153">
        <v>1317540</v>
      </c>
      <c r="C5" s="153">
        <v>27637</v>
      </c>
      <c r="D5" s="153">
        <v>482400</v>
      </c>
      <c r="E5" s="153">
        <v>247449</v>
      </c>
      <c r="F5" s="153">
        <v>140593</v>
      </c>
      <c r="G5" s="153">
        <v>87051</v>
      </c>
      <c r="H5" s="153">
        <v>62510</v>
      </c>
      <c r="I5" s="153">
        <v>118865</v>
      </c>
      <c r="J5" s="153">
        <v>119342</v>
      </c>
      <c r="K5" s="153">
        <v>31693</v>
      </c>
      <c r="L5" s="804"/>
    </row>
    <row r="6" spans="1:13" ht="21" customHeight="1">
      <c r="A6" s="153">
        <v>1399</v>
      </c>
      <c r="B6" s="153">
        <v>1304933</v>
      </c>
      <c r="C6" s="153">
        <v>30829</v>
      </c>
      <c r="D6" s="153">
        <v>477650</v>
      </c>
      <c r="E6" s="153">
        <v>246497</v>
      </c>
      <c r="F6" s="153">
        <v>139427</v>
      </c>
      <c r="G6" s="153">
        <v>86192</v>
      </c>
      <c r="H6" s="153">
        <v>61751</v>
      </c>
      <c r="I6" s="153">
        <v>116967</v>
      </c>
      <c r="J6" s="153">
        <v>114531</v>
      </c>
      <c r="K6" s="153">
        <v>31089</v>
      </c>
      <c r="L6" s="805"/>
    </row>
    <row r="7" spans="1:13" ht="21" customHeight="1">
      <c r="A7" s="153">
        <v>1400</v>
      </c>
      <c r="B7" s="153">
        <v>1299584</v>
      </c>
      <c r="C7" s="153">
        <v>32165</v>
      </c>
      <c r="D7" s="153">
        <v>470150</v>
      </c>
      <c r="E7" s="153">
        <v>246042</v>
      </c>
      <c r="F7" s="153">
        <v>138842</v>
      </c>
      <c r="G7" s="153">
        <v>85620</v>
      </c>
      <c r="H7" s="153">
        <v>60863</v>
      </c>
      <c r="I7" s="153">
        <v>117631</v>
      </c>
      <c r="J7" s="153">
        <v>116310</v>
      </c>
      <c r="K7" s="153">
        <v>31961</v>
      </c>
      <c r="L7" s="805"/>
    </row>
    <row r="8" spans="1:13" ht="21" customHeight="1">
      <c r="A8" s="153">
        <v>1401</v>
      </c>
      <c r="B8" s="153">
        <v>1316723</v>
      </c>
      <c r="C8" s="153">
        <v>35647</v>
      </c>
      <c r="D8" s="153">
        <v>473743</v>
      </c>
      <c r="E8" s="153">
        <v>248398</v>
      </c>
      <c r="F8" s="153">
        <v>139506</v>
      </c>
      <c r="G8" s="153">
        <v>86192</v>
      </c>
      <c r="H8" s="153">
        <v>61103</v>
      </c>
      <c r="I8" s="153">
        <v>119584</v>
      </c>
      <c r="J8" s="153">
        <v>119940</v>
      </c>
      <c r="K8" s="153">
        <v>32610</v>
      </c>
      <c r="L8" s="805"/>
    </row>
    <row r="9" spans="1:13" ht="21" customHeight="1" thickBot="1">
      <c r="A9" s="153">
        <v>1402</v>
      </c>
      <c r="B9" s="153">
        <f>SUM(B10:B42)</f>
        <v>1362054</v>
      </c>
      <c r="C9" s="153">
        <f t="shared" ref="C9:K9" si="0">SUM(C10:C42)</f>
        <v>40406</v>
      </c>
      <c r="D9" s="153">
        <f t="shared" si="0"/>
        <v>485072</v>
      </c>
      <c r="E9" s="153">
        <f t="shared" si="0"/>
        <v>252969</v>
      </c>
      <c r="F9" s="153">
        <f t="shared" si="0"/>
        <v>142402</v>
      </c>
      <c r="G9" s="153">
        <f t="shared" si="0"/>
        <v>88556</v>
      </c>
      <c r="H9" s="153">
        <f t="shared" si="0"/>
        <v>63334</v>
      </c>
      <c r="I9" s="153">
        <f t="shared" si="0"/>
        <v>127844</v>
      </c>
      <c r="J9" s="153">
        <f>SUM(J10:J42)</f>
        <v>127596</v>
      </c>
      <c r="K9" s="153">
        <f t="shared" si="0"/>
        <v>33875</v>
      </c>
      <c r="L9" s="805"/>
    </row>
    <row r="10" spans="1:13" ht="21" customHeight="1" thickBot="1">
      <c r="A10" s="806" t="s">
        <v>41</v>
      </c>
      <c r="B10" s="807">
        <f t="shared" ref="B10:B42" si="1">SUM(C10:K10)</f>
        <v>58004</v>
      </c>
      <c r="C10" s="808">
        <v>1814</v>
      </c>
      <c r="D10" s="809">
        <v>19344</v>
      </c>
      <c r="E10" s="808">
        <v>11101</v>
      </c>
      <c r="F10" s="810">
        <v>6248</v>
      </c>
      <c r="G10" s="808">
        <v>3954</v>
      </c>
      <c r="H10" s="810">
        <v>2631</v>
      </c>
      <c r="I10" s="808">
        <v>5896</v>
      </c>
      <c r="J10" s="810">
        <v>5605</v>
      </c>
      <c r="K10" s="808">
        <v>1411</v>
      </c>
      <c r="L10" s="804"/>
      <c r="M10" s="811"/>
    </row>
    <row r="11" spans="1:13" ht="21" customHeight="1" thickBot="1">
      <c r="A11" s="812" t="s">
        <v>42</v>
      </c>
      <c r="B11" s="807">
        <f t="shared" si="1"/>
        <v>40095</v>
      </c>
      <c r="C11" s="813">
        <v>825</v>
      </c>
      <c r="D11" s="809">
        <v>17160</v>
      </c>
      <c r="E11" s="813">
        <v>8091</v>
      </c>
      <c r="F11" s="809">
        <v>3864</v>
      </c>
      <c r="G11" s="813">
        <v>2141</v>
      </c>
      <c r="H11" s="809">
        <v>1450</v>
      </c>
      <c r="I11" s="813">
        <v>2877</v>
      </c>
      <c r="J11" s="809">
        <v>3036</v>
      </c>
      <c r="K11" s="813">
        <v>651</v>
      </c>
      <c r="L11" s="804"/>
      <c r="M11" s="811"/>
    </row>
    <row r="12" spans="1:13" ht="21" customHeight="1" thickBot="1">
      <c r="A12" s="812" t="s">
        <v>43</v>
      </c>
      <c r="B12" s="807">
        <f t="shared" si="1"/>
        <v>23835</v>
      </c>
      <c r="C12" s="813">
        <v>720</v>
      </c>
      <c r="D12" s="809">
        <v>10345</v>
      </c>
      <c r="E12" s="813">
        <v>5629</v>
      </c>
      <c r="F12" s="809">
        <v>2397</v>
      </c>
      <c r="G12" s="813">
        <v>1065</v>
      </c>
      <c r="H12" s="809">
        <v>731</v>
      </c>
      <c r="I12" s="813">
        <v>1333</v>
      </c>
      <c r="J12" s="809">
        <v>1288</v>
      </c>
      <c r="K12" s="813">
        <v>327</v>
      </c>
      <c r="L12" s="804"/>
      <c r="M12" s="811"/>
    </row>
    <row r="13" spans="1:13" ht="21" customHeight="1" thickBot="1">
      <c r="A13" s="812" t="s">
        <v>0</v>
      </c>
      <c r="B13" s="807">
        <f t="shared" si="1"/>
        <v>111578</v>
      </c>
      <c r="C13" s="813">
        <v>3120</v>
      </c>
      <c r="D13" s="809">
        <v>40314</v>
      </c>
      <c r="E13" s="813">
        <v>21518</v>
      </c>
      <c r="F13" s="809">
        <v>11467</v>
      </c>
      <c r="G13" s="813">
        <v>7097</v>
      </c>
      <c r="H13" s="809">
        <v>4738</v>
      </c>
      <c r="I13" s="813">
        <v>10570</v>
      </c>
      <c r="J13" s="809">
        <v>10230</v>
      </c>
      <c r="K13" s="813">
        <v>2524</v>
      </c>
      <c r="L13" s="804"/>
      <c r="M13" s="811"/>
    </row>
    <row r="14" spans="1:13" ht="21" customHeight="1" thickBot="1">
      <c r="A14" s="812" t="s">
        <v>33</v>
      </c>
      <c r="B14" s="807">
        <f t="shared" si="1"/>
        <v>33299</v>
      </c>
      <c r="C14" s="813">
        <v>1058</v>
      </c>
      <c r="D14" s="809">
        <v>8690</v>
      </c>
      <c r="E14" s="813">
        <v>6251</v>
      </c>
      <c r="F14" s="809">
        <v>3838</v>
      </c>
      <c r="G14" s="813">
        <v>2475</v>
      </c>
      <c r="H14" s="809">
        <v>1806</v>
      </c>
      <c r="I14" s="813">
        <v>3939</v>
      </c>
      <c r="J14" s="809">
        <v>3998</v>
      </c>
      <c r="K14" s="813">
        <v>1244</v>
      </c>
      <c r="L14" s="804"/>
      <c r="M14" s="811"/>
    </row>
    <row r="15" spans="1:13" ht="21" customHeight="1" thickBot="1">
      <c r="A15" s="812" t="s">
        <v>44</v>
      </c>
      <c r="B15" s="807">
        <f t="shared" si="1"/>
        <v>8863</v>
      </c>
      <c r="C15" s="813">
        <v>190</v>
      </c>
      <c r="D15" s="809">
        <v>2880</v>
      </c>
      <c r="E15" s="813">
        <v>1679</v>
      </c>
      <c r="F15" s="809">
        <v>966</v>
      </c>
      <c r="G15" s="813">
        <v>598</v>
      </c>
      <c r="H15" s="809">
        <v>413</v>
      </c>
      <c r="I15" s="813">
        <v>854</v>
      </c>
      <c r="J15" s="809">
        <v>1001</v>
      </c>
      <c r="K15" s="813">
        <v>282</v>
      </c>
      <c r="L15" s="804"/>
      <c r="M15" s="811"/>
    </row>
    <row r="16" spans="1:13" ht="21" customHeight="1" thickBot="1">
      <c r="A16" s="812" t="s">
        <v>1</v>
      </c>
      <c r="B16" s="807">
        <f t="shared" si="1"/>
        <v>23853</v>
      </c>
      <c r="C16" s="813">
        <v>595</v>
      </c>
      <c r="D16" s="809">
        <v>5798</v>
      </c>
      <c r="E16" s="813">
        <v>3300</v>
      </c>
      <c r="F16" s="809">
        <v>2209</v>
      </c>
      <c r="G16" s="813">
        <v>1729</v>
      </c>
      <c r="H16" s="809">
        <v>1780</v>
      </c>
      <c r="I16" s="813">
        <v>4022</v>
      </c>
      <c r="J16" s="809">
        <v>3228</v>
      </c>
      <c r="K16" s="813">
        <v>1192</v>
      </c>
      <c r="L16" s="804"/>
      <c r="M16" s="811"/>
    </row>
    <row r="17" spans="1:13" ht="21" customHeight="1" thickBot="1">
      <c r="A17" s="812" t="s">
        <v>45</v>
      </c>
      <c r="B17" s="807">
        <f t="shared" si="1"/>
        <v>13567</v>
      </c>
      <c r="C17" s="813">
        <v>401</v>
      </c>
      <c r="D17" s="809">
        <v>5021</v>
      </c>
      <c r="E17" s="813">
        <v>2504</v>
      </c>
      <c r="F17" s="809">
        <v>1362</v>
      </c>
      <c r="G17" s="813">
        <v>865</v>
      </c>
      <c r="H17" s="809">
        <v>552</v>
      </c>
      <c r="I17" s="813">
        <v>1221</v>
      </c>
      <c r="J17" s="809">
        <v>1370</v>
      </c>
      <c r="K17" s="813">
        <v>271</v>
      </c>
      <c r="L17" s="804"/>
      <c r="M17" s="811"/>
    </row>
    <row r="18" spans="1:13" ht="21" customHeight="1" thickBot="1">
      <c r="A18" s="812" t="s">
        <v>46</v>
      </c>
      <c r="B18" s="807">
        <f t="shared" si="1"/>
        <v>13433</v>
      </c>
      <c r="C18" s="813">
        <v>523</v>
      </c>
      <c r="D18" s="809">
        <v>5023</v>
      </c>
      <c r="E18" s="813">
        <v>2425</v>
      </c>
      <c r="F18" s="809">
        <v>1374</v>
      </c>
      <c r="G18" s="813">
        <v>811</v>
      </c>
      <c r="H18" s="809">
        <v>524</v>
      </c>
      <c r="I18" s="813">
        <v>1141</v>
      </c>
      <c r="J18" s="809">
        <v>1304</v>
      </c>
      <c r="K18" s="813">
        <v>308</v>
      </c>
      <c r="L18" s="804"/>
      <c r="M18" s="811"/>
    </row>
    <row r="19" spans="1:13" ht="21" customHeight="1" thickBot="1">
      <c r="A19" s="812" t="s">
        <v>47</v>
      </c>
      <c r="B19" s="807">
        <f t="shared" si="1"/>
        <v>93661</v>
      </c>
      <c r="C19" s="813">
        <v>4239</v>
      </c>
      <c r="D19" s="809">
        <v>32309</v>
      </c>
      <c r="E19" s="813">
        <v>16856</v>
      </c>
      <c r="F19" s="809">
        <v>10303</v>
      </c>
      <c r="G19" s="813">
        <v>6222</v>
      </c>
      <c r="H19" s="809">
        <v>4292</v>
      </c>
      <c r="I19" s="813">
        <v>8507</v>
      </c>
      <c r="J19" s="809">
        <v>8720</v>
      </c>
      <c r="K19" s="813">
        <v>2213</v>
      </c>
      <c r="L19" s="804"/>
      <c r="M19" s="811"/>
    </row>
    <row r="20" spans="1:13" ht="21" customHeight="1" thickBot="1">
      <c r="A20" s="812" t="s">
        <v>29</v>
      </c>
      <c r="B20" s="807">
        <f t="shared" si="1"/>
        <v>11002</v>
      </c>
      <c r="C20" s="813">
        <v>372</v>
      </c>
      <c r="D20" s="809">
        <v>4236</v>
      </c>
      <c r="E20" s="813">
        <v>2050</v>
      </c>
      <c r="F20" s="809">
        <v>1061</v>
      </c>
      <c r="G20" s="813">
        <v>685</v>
      </c>
      <c r="H20" s="809">
        <v>436</v>
      </c>
      <c r="I20" s="813">
        <v>945</v>
      </c>
      <c r="J20" s="809">
        <v>997</v>
      </c>
      <c r="K20" s="813">
        <v>220</v>
      </c>
      <c r="L20" s="804"/>
      <c r="M20" s="811"/>
    </row>
    <row r="21" spans="1:13" ht="21" customHeight="1" thickBot="1">
      <c r="A21" s="812" t="s">
        <v>2</v>
      </c>
      <c r="B21" s="807">
        <f t="shared" si="1"/>
        <v>87695</v>
      </c>
      <c r="C21" s="813">
        <v>2410</v>
      </c>
      <c r="D21" s="809">
        <v>27079</v>
      </c>
      <c r="E21" s="813">
        <v>18796</v>
      </c>
      <c r="F21" s="809">
        <v>10780</v>
      </c>
      <c r="G21" s="813">
        <v>6355</v>
      </c>
      <c r="H21" s="809">
        <v>4325</v>
      </c>
      <c r="I21" s="813">
        <v>7356</v>
      </c>
      <c r="J21" s="809">
        <v>7916</v>
      </c>
      <c r="K21" s="813">
        <v>2678</v>
      </c>
      <c r="L21" s="804"/>
      <c r="M21" s="811"/>
    </row>
    <row r="22" spans="1:13" ht="21" customHeight="1" thickBot="1">
      <c r="A22" s="812" t="s">
        <v>3</v>
      </c>
      <c r="B22" s="807">
        <f t="shared" si="1"/>
        <v>15840</v>
      </c>
      <c r="C22" s="813">
        <v>827</v>
      </c>
      <c r="D22" s="809">
        <v>5390</v>
      </c>
      <c r="E22" s="813">
        <v>3008</v>
      </c>
      <c r="F22" s="809">
        <v>1569</v>
      </c>
      <c r="G22" s="813">
        <v>1001</v>
      </c>
      <c r="H22" s="809">
        <v>715</v>
      </c>
      <c r="I22" s="813">
        <v>1528</v>
      </c>
      <c r="J22" s="809">
        <v>1353</v>
      </c>
      <c r="K22" s="813">
        <v>449</v>
      </c>
      <c r="L22" s="804"/>
      <c r="M22" s="811"/>
    </row>
    <row r="23" spans="1:13" ht="21" customHeight="1" thickBot="1">
      <c r="A23" s="812" t="s">
        <v>4</v>
      </c>
      <c r="B23" s="807">
        <f t="shared" si="1"/>
        <v>17417</v>
      </c>
      <c r="C23" s="813">
        <v>506</v>
      </c>
      <c r="D23" s="809">
        <v>6685</v>
      </c>
      <c r="E23" s="813">
        <v>3265</v>
      </c>
      <c r="F23" s="809">
        <v>1666</v>
      </c>
      <c r="G23" s="813">
        <v>945</v>
      </c>
      <c r="H23" s="809">
        <v>710</v>
      </c>
      <c r="I23" s="813">
        <v>1424</v>
      </c>
      <c r="J23" s="809">
        <v>1747</v>
      </c>
      <c r="K23" s="813">
        <v>469</v>
      </c>
      <c r="L23" s="804"/>
      <c r="M23" s="811"/>
    </row>
    <row r="24" spans="1:13" ht="21" customHeight="1" thickBot="1">
      <c r="A24" s="812" t="s">
        <v>48</v>
      </c>
      <c r="B24" s="807">
        <f t="shared" si="1"/>
        <v>19718</v>
      </c>
      <c r="C24" s="813">
        <v>410</v>
      </c>
      <c r="D24" s="809">
        <v>5695</v>
      </c>
      <c r="E24" s="813">
        <v>3383</v>
      </c>
      <c r="F24" s="809">
        <v>2334</v>
      </c>
      <c r="G24" s="813">
        <v>1688</v>
      </c>
      <c r="H24" s="809">
        <v>1577</v>
      </c>
      <c r="I24" s="813">
        <v>1893</v>
      </c>
      <c r="J24" s="809">
        <v>2054</v>
      </c>
      <c r="K24" s="813">
        <v>684</v>
      </c>
      <c r="L24" s="804"/>
      <c r="M24" s="811"/>
    </row>
    <row r="25" spans="1:13" ht="21" customHeight="1" thickBot="1">
      <c r="A25" s="812" t="s">
        <v>49</v>
      </c>
      <c r="B25" s="807">
        <f t="shared" si="1"/>
        <v>105170</v>
      </c>
      <c r="C25" s="813">
        <v>3496</v>
      </c>
      <c r="D25" s="809">
        <v>24850</v>
      </c>
      <c r="E25" s="813">
        <v>19306</v>
      </c>
      <c r="F25" s="809">
        <v>12979</v>
      </c>
      <c r="G25" s="813">
        <v>9040</v>
      </c>
      <c r="H25" s="809">
        <v>6353</v>
      </c>
      <c r="I25" s="813">
        <v>13257</v>
      </c>
      <c r="J25" s="809">
        <v>12855</v>
      </c>
      <c r="K25" s="813">
        <v>3034</v>
      </c>
      <c r="L25" s="804"/>
      <c r="M25" s="811"/>
    </row>
    <row r="26" spans="1:13" ht="21" customHeight="1" thickBot="1">
      <c r="A26" s="812" t="s">
        <v>50</v>
      </c>
      <c r="B26" s="807">
        <f t="shared" si="1"/>
        <v>53128</v>
      </c>
      <c r="C26" s="813">
        <v>1066</v>
      </c>
      <c r="D26" s="809">
        <v>12405</v>
      </c>
      <c r="E26" s="813">
        <v>9933</v>
      </c>
      <c r="F26" s="809">
        <v>6399</v>
      </c>
      <c r="G26" s="813">
        <v>4292</v>
      </c>
      <c r="H26" s="809">
        <v>3080</v>
      </c>
      <c r="I26" s="813">
        <v>7082</v>
      </c>
      <c r="J26" s="809">
        <v>7236</v>
      </c>
      <c r="K26" s="813">
        <v>1635</v>
      </c>
      <c r="L26" s="804"/>
      <c r="M26" s="811"/>
    </row>
    <row r="27" spans="1:13" ht="21" customHeight="1" thickBot="1">
      <c r="A27" s="812" t="s">
        <v>51</v>
      </c>
      <c r="B27" s="807">
        <f t="shared" si="1"/>
        <v>90933</v>
      </c>
      <c r="C27" s="813">
        <v>5005</v>
      </c>
      <c r="D27" s="809">
        <v>18448</v>
      </c>
      <c r="E27" s="813">
        <v>15177</v>
      </c>
      <c r="F27" s="809">
        <v>11059</v>
      </c>
      <c r="G27" s="813">
        <v>7762</v>
      </c>
      <c r="H27" s="809">
        <v>5580</v>
      </c>
      <c r="I27" s="813">
        <v>12624</v>
      </c>
      <c r="J27" s="809">
        <v>11946</v>
      </c>
      <c r="K27" s="813">
        <v>3332</v>
      </c>
      <c r="L27" s="805"/>
      <c r="M27" s="811"/>
    </row>
    <row r="28" spans="1:13" ht="21" customHeight="1" thickBot="1">
      <c r="A28" s="812" t="s">
        <v>5</v>
      </c>
      <c r="B28" s="807">
        <f t="shared" si="1"/>
        <v>78288</v>
      </c>
      <c r="C28" s="813">
        <v>1399</v>
      </c>
      <c r="D28" s="809">
        <v>30687</v>
      </c>
      <c r="E28" s="813">
        <v>15802</v>
      </c>
      <c r="F28" s="809">
        <v>8492</v>
      </c>
      <c r="G28" s="813">
        <v>4797</v>
      </c>
      <c r="H28" s="809">
        <v>3226</v>
      </c>
      <c r="I28" s="813">
        <v>6377</v>
      </c>
      <c r="J28" s="809">
        <v>6044</v>
      </c>
      <c r="K28" s="813">
        <v>1464</v>
      </c>
      <c r="L28" s="804"/>
      <c r="M28" s="811"/>
    </row>
    <row r="29" spans="1:13" ht="21" customHeight="1" thickBot="1">
      <c r="A29" s="812" t="s">
        <v>52</v>
      </c>
      <c r="B29" s="807">
        <f t="shared" si="1"/>
        <v>19615</v>
      </c>
      <c r="C29" s="813">
        <v>810</v>
      </c>
      <c r="D29" s="809">
        <v>6684</v>
      </c>
      <c r="E29" s="813">
        <v>3667</v>
      </c>
      <c r="F29" s="809">
        <v>2005</v>
      </c>
      <c r="G29" s="813">
        <v>1207</v>
      </c>
      <c r="H29" s="809">
        <v>786</v>
      </c>
      <c r="I29" s="813">
        <v>1800</v>
      </c>
      <c r="J29" s="809">
        <v>1971</v>
      </c>
      <c r="K29" s="813">
        <v>685</v>
      </c>
      <c r="L29" s="804"/>
      <c r="M29" s="811"/>
    </row>
    <row r="30" spans="1:13" ht="21" customHeight="1" thickBot="1">
      <c r="A30" s="812" t="s">
        <v>6</v>
      </c>
      <c r="B30" s="807">
        <f t="shared" si="1"/>
        <v>15795</v>
      </c>
      <c r="C30" s="813">
        <v>426</v>
      </c>
      <c r="D30" s="809">
        <v>4283</v>
      </c>
      <c r="E30" s="813">
        <v>2882</v>
      </c>
      <c r="F30" s="809">
        <v>1766</v>
      </c>
      <c r="G30" s="813">
        <v>1184</v>
      </c>
      <c r="H30" s="809">
        <v>860</v>
      </c>
      <c r="I30" s="813">
        <v>1790</v>
      </c>
      <c r="J30" s="809">
        <v>2117</v>
      </c>
      <c r="K30" s="813">
        <v>487</v>
      </c>
      <c r="L30" s="804"/>
      <c r="M30" s="811"/>
    </row>
    <row r="31" spans="1:13" ht="21" customHeight="1" thickBot="1">
      <c r="A31" s="812" t="s">
        <v>53</v>
      </c>
      <c r="B31" s="807">
        <f t="shared" si="1"/>
        <v>19204</v>
      </c>
      <c r="C31" s="813">
        <v>408</v>
      </c>
      <c r="D31" s="809">
        <v>7614</v>
      </c>
      <c r="E31" s="813">
        <v>3832</v>
      </c>
      <c r="F31" s="809">
        <v>1967</v>
      </c>
      <c r="G31" s="813">
        <v>1136</v>
      </c>
      <c r="H31" s="809">
        <v>784</v>
      </c>
      <c r="I31" s="813">
        <v>1517</v>
      </c>
      <c r="J31" s="809">
        <v>1618</v>
      </c>
      <c r="K31" s="813">
        <v>328</v>
      </c>
      <c r="L31" s="804"/>
      <c r="M31" s="811"/>
    </row>
    <row r="32" spans="1:13" ht="21" customHeight="1" thickBot="1">
      <c r="A32" s="812" t="s">
        <v>54</v>
      </c>
      <c r="B32" s="807">
        <f t="shared" si="1"/>
        <v>54882</v>
      </c>
      <c r="C32" s="813">
        <v>1274</v>
      </c>
      <c r="D32" s="809">
        <v>23755</v>
      </c>
      <c r="E32" s="813">
        <v>9998</v>
      </c>
      <c r="F32" s="809">
        <v>4969</v>
      </c>
      <c r="G32" s="813">
        <v>2896</v>
      </c>
      <c r="H32" s="809">
        <v>1944</v>
      </c>
      <c r="I32" s="813">
        <v>4219</v>
      </c>
      <c r="J32" s="809">
        <v>4500</v>
      </c>
      <c r="K32" s="813">
        <v>1327</v>
      </c>
      <c r="L32" s="804"/>
      <c r="M32" s="811"/>
    </row>
    <row r="33" spans="1:13" ht="21" customHeight="1" thickBot="1">
      <c r="A33" s="812" t="s">
        <v>55</v>
      </c>
      <c r="B33" s="807">
        <f t="shared" si="1"/>
        <v>22373</v>
      </c>
      <c r="C33" s="813">
        <v>648</v>
      </c>
      <c r="D33" s="809">
        <v>10182</v>
      </c>
      <c r="E33" s="813">
        <v>4103</v>
      </c>
      <c r="F33" s="809">
        <v>1865</v>
      </c>
      <c r="G33" s="813">
        <v>1076</v>
      </c>
      <c r="H33" s="809">
        <v>747</v>
      </c>
      <c r="I33" s="813">
        <v>1623</v>
      </c>
      <c r="J33" s="809">
        <v>1644</v>
      </c>
      <c r="K33" s="813">
        <v>485</v>
      </c>
      <c r="L33" s="804"/>
      <c r="M33" s="811"/>
    </row>
    <row r="34" spans="1:13" ht="21" customHeight="1" thickBot="1">
      <c r="A34" s="812" t="s">
        <v>56</v>
      </c>
      <c r="B34" s="807">
        <f t="shared" si="1"/>
        <v>11819</v>
      </c>
      <c r="C34" s="813">
        <v>186</v>
      </c>
      <c r="D34" s="809">
        <v>5018</v>
      </c>
      <c r="E34" s="813">
        <v>1923</v>
      </c>
      <c r="F34" s="809">
        <v>1022</v>
      </c>
      <c r="G34" s="813">
        <v>554</v>
      </c>
      <c r="H34" s="809">
        <v>419</v>
      </c>
      <c r="I34" s="813">
        <v>974</v>
      </c>
      <c r="J34" s="809">
        <v>1388</v>
      </c>
      <c r="K34" s="813">
        <v>335</v>
      </c>
      <c r="L34" s="804"/>
      <c r="M34" s="811"/>
    </row>
    <row r="35" spans="1:13" ht="21" customHeight="1" thickBot="1">
      <c r="A35" s="812" t="s">
        <v>7</v>
      </c>
      <c r="B35" s="807">
        <f t="shared" si="1"/>
        <v>46919</v>
      </c>
      <c r="C35" s="813">
        <v>1159</v>
      </c>
      <c r="D35" s="809">
        <v>25335</v>
      </c>
      <c r="E35" s="813">
        <v>8869</v>
      </c>
      <c r="F35" s="809">
        <v>3725</v>
      </c>
      <c r="G35" s="813">
        <v>1841</v>
      </c>
      <c r="H35" s="809">
        <v>1204</v>
      </c>
      <c r="I35" s="813">
        <v>2180</v>
      </c>
      <c r="J35" s="809">
        <v>2148</v>
      </c>
      <c r="K35" s="813">
        <v>458</v>
      </c>
      <c r="L35" s="804"/>
      <c r="M35" s="811"/>
    </row>
    <row r="36" spans="1:13" ht="21" customHeight="1" thickBot="1">
      <c r="A36" s="812" t="s">
        <v>57</v>
      </c>
      <c r="B36" s="807">
        <f t="shared" si="1"/>
        <v>43015</v>
      </c>
      <c r="C36" s="813">
        <v>1084</v>
      </c>
      <c r="D36" s="809">
        <v>17084</v>
      </c>
      <c r="E36" s="813">
        <v>8099</v>
      </c>
      <c r="F36" s="809">
        <v>4409</v>
      </c>
      <c r="G36" s="813">
        <v>2683</v>
      </c>
      <c r="H36" s="809">
        <v>1996</v>
      </c>
      <c r="I36" s="813">
        <v>3657</v>
      </c>
      <c r="J36" s="809">
        <v>3167</v>
      </c>
      <c r="K36" s="813">
        <v>836</v>
      </c>
      <c r="L36" s="804"/>
      <c r="M36" s="811"/>
    </row>
    <row r="37" spans="1:13" ht="21" customHeight="1" thickBot="1">
      <c r="A37" s="812" t="s">
        <v>8</v>
      </c>
      <c r="B37" s="807">
        <f t="shared" si="1"/>
        <v>19301</v>
      </c>
      <c r="C37" s="813">
        <v>452</v>
      </c>
      <c r="D37" s="809">
        <v>6966</v>
      </c>
      <c r="E37" s="813">
        <v>3965</v>
      </c>
      <c r="F37" s="809">
        <v>2191</v>
      </c>
      <c r="G37" s="813">
        <v>1197</v>
      </c>
      <c r="H37" s="809">
        <v>849</v>
      </c>
      <c r="I37" s="813">
        <v>1611</v>
      </c>
      <c r="J37" s="809">
        <v>1650</v>
      </c>
      <c r="K37" s="813">
        <v>420</v>
      </c>
      <c r="L37" s="804"/>
      <c r="M37" s="811"/>
    </row>
    <row r="38" spans="1:13" ht="21" customHeight="1" thickBot="1">
      <c r="A38" s="812" t="s">
        <v>9</v>
      </c>
      <c r="B38" s="807">
        <f t="shared" si="1"/>
        <v>98562</v>
      </c>
      <c r="C38" s="813">
        <v>1716</v>
      </c>
      <c r="D38" s="809">
        <v>60199</v>
      </c>
      <c r="E38" s="813">
        <v>15455</v>
      </c>
      <c r="F38" s="809">
        <v>6227</v>
      </c>
      <c r="G38" s="813">
        <v>3338</v>
      </c>
      <c r="H38" s="809">
        <v>2096</v>
      </c>
      <c r="I38" s="813">
        <v>4209</v>
      </c>
      <c r="J38" s="809">
        <v>4292</v>
      </c>
      <c r="K38" s="813">
        <v>1030</v>
      </c>
      <c r="L38" s="804"/>
      <c r="M38" s="811"/>
    </row>
    <row r="39" spans="1:13" ht="21" customHeight="1" thickBot="1">
      <c r="A39" s="812" t="s">
        <v>58</v>
      </c>
      <c r="B39" s="807">
        <f t="shared" si="1"/>
        <v>25032</v>
      </c>
      <c r="C39" s="813">
        <v>866</v>
      </c>
      <c r="D39" s="809">
        <v>8581</v>
      </c>
      <c r="E39" s="813">
        <v>4473</v>
      </c>
      <c r="F39" s="809">
        <v>2391</v>
      </c>
      <c r="G39" s="813">
        <v>1546</v>
      </c>
      <c r="H39" s="809">
        <v>1086</v>
      </c>
      <c r="I39" s="813">
        <v>2442</v>
      </c>
      <c r="J39" s="809">
        <v>2809</v>
      </c>
      <c r="K39" s="813">
        <v>838</v>
      </c>
      <c r="M39" s="811"/>
    </row>
    <row r="40" spans="1:13" ht="21" customHeight="1" thickBot="1">
      <c r="A40" s="812" t="s">
        <v>10</v>
      </c>
      <c r="B40" s="807">
        <f t="shared" si="1"/>
        <v>31373</v>
      </c>
      <c r="C40" s="813">
        <v>722</v>
      </c>
      <c r="D40" s="809">
        <v>7502</v>
      </c>
      <c r="E40" s="813">
        <v>4951</v>
      </c>
      <c r="F40" s="809">
        <v>3576</v>
      </c>
      <c r="G40" s="813">
        <v>2934</v>
      </c>
      <c r="H40" s="809">
        <v>3236</v>
      </c>
      <c r="I40" s="813">
        <v>3999</v>
      </c>
      <c r="J40" s="809">
        <v>3456</v>
      </c>
      <c r="K40" s="813">
        <v>997</v>
      </c>
      <c r="M40" s="811"/>
    </row>
    <row r="41" spans="1:13" ht="21" customHeight="1" thickBot="1">
      <c r="A41" s="812" t="s">
        <v>11</v>
      </c>
      <c r="B41" s="807">
        <f t="shared" si="1"/>
        <v>24811</v>
      </c>
      <c r="C41" s="813">
        <v>493</v>
      </c>
      <c r="D41" s="809">
        <v>9304</v>
      </c>
      <c r="E41" s="813">
        <v>5319</v>
      </c>
      <c r="F41" s="809">
        <v>2935</v>
      </c>
      <c r="G41" s="813">
        <v>1571</v>
      </c>
      <c r="H41" s="809">
        <v>1009</v>
      </c>
      <c r="I41" s="813">
        <v>1946</v>
      </c>
      <c r="J41" s="809">
        <v>1834</v>
      </c>
      <c r="K41" s="813">
        <v>400</v>
      </c>
      <c r="M41" s="811"/>
    </row>
    <row r="42" spans="1:13" ht="21" customHeight="1" thickBot="1">
      <c r="A42" s="812" t="s">
        <v>59</v>
      </c>
      <c r="B42" s="807">
        <f t="shared" si="1"/>
        <v>29974</v>
      </c>
      <c r="C42" s="813">
        <v>1186</v>
      </c>
      <c r="D42" s="809">
        <v>10206</v>
      </c>
      <c r="E42" s="813">
        <v>5359</v>
      </c>
      <c r="F42" s="809">
        <v>2987</v>
      </c>
      <c r="G42" s="813">
        <v>1871</v>
      </c>
      <c r="H42" s="809">
        <v>1399</v>
      </c>
      <c r="I42" s="813">
        <v>3031</v>
      </c>
      <c r="J42" s="809">
        <v>3074</v>
      </c>
      <c r="K42" s="813">
        <v>861</v>
      </c>
      <c r="M42" s="811"/>
    </row>
    <row r="43" spans="1:13" ht="36" customHeight="1">
      <c r="A43" s="954" t="s">
        <v>464</v>
      </c>
      <c r="B43" s="954"/>
      <c r="C43" s="954"/>
      <c r="D43" s="954"/>
      <c r="E43" s="954"/>
      <c r="F43" s="954"/>
      <c r="G43" s="954"/>
      <c r="H43" s="954"/>
      <c r="I43" s="954"/>
      <c r="J43" s="954"/>
      <c r="K43" s="954"/>
      <c r="M43" s="811"/>
    </row>
    <row r="44" spans="1:13">
      <c r="A44" s="814"/>
      <c r="B44" s="814"/>
      <c r="C44" s="814"/>
      <c r="D44" s="814"/>
      <c r="E44" s="814"/>
      <c r="F44" s="814"/>
      <c r="G44" s="814"/>
      <c r="H44" s="814"/>
      <c r="I44" s="814"/>
      <c r="J44" s="814"/>
      <c r="K44" s="814"/>
    </row>
    <row r="45" spans="1:13">
      <c r="A45" s="814"/>
      <c r="B45" s="814"/>
      <c r="C45" s="814"/>
      <c r="D45" s="814"/>
      <c r="E45" s="814"/>
      <c r="F45" s="814"/>
      <c r="G45" s="814"/>
      <c r="H45" s="814"/>
      <c r="I45" s="814"/>
      <c r="J45" s="814"/>
      <c r="K45" s="814"/>
    </row>
    <row r="46" spans="1:13">
      <c r="A46" s="814"/>
      <c r="B46" s="814"/>
      <c r="C46" s="814"/>
      <c r="D46" s="814"/>
      <c r="E46" s="814"/>
      <c r="F46" s="814"/>
      <c r="G46" s="814"/>
      <c r="H46" s="814"/>
      <c r="I46" s="814"/>
      <c r="J46" s="814"/>
      <c r="K46" s="814"/>
    </row>
    <row r="47" spans="1:13">
      <c r="A47" s="814"/>
      <c r="B47" s="814"/>
      <c r="C47" s="814"/>
      <c r="D47" s="814"/>
      <c r="E47" s="814"/>
      <c r="F47" s="814"/>
      <c r="G47" s="815"/>
      <c r="H47" s="814"/>
      <c r="I47" s="814"/>
      <c r="J47" s="814"/>
      <c r="K47" s="814"/>
    </row>
    <row r="48" spans="1:13">
      <c r="A48" s="814"/>
      <c r="B48" s="814"/>
      <c r="C48" s="814"/>
      <c r="D48" s="814"/>
      <c r="E48" s="814"/>
      <c r="F48" s="814"/>
      <c r="G48" s="814"/>
      <c r="H48" s="814"/>
      <c r="I48" s="814"/>
      <c r="J48" s="814"/>
      <c r="K48" s="814"/>
    </row>
    <row r="49" spans="1:11">
      <c r="A49" s="814"/>
      <c r="B49" s="814"/>
      <c r="C49" s="814"/>
      <c r="D49" s="814"/>
      <c r="E49" s="814"/>
      <c r="F49" s="814"/>
      <c r="G49" s="814"/>
      <c r="H49" s="814"/>
      <c r="I49" s="814"/>
      <c r="J49" s="814"/>
      <c r="K49" s="814"/>
    </row>
    <row r="50" spans="1:11">
      <c r="A50" s="814"/>
      <c r="B50" s="814"/>
      <c r="C50" s="814"/>
      <c r="D50" s="814"/>
      <c r="E50" s="814"/>
      <c r="F50" s="814"/>
      <c r="G50" s="814"/>
      <c r="H50" s="814"/>
      <c r="I50" s="814"/>
      <c r="J50" s="814"/>
      <c r="K50" s="814"/>
    </row>
    <row r="51" spans="1:11">
      <c r="A51" s="814"/>
      <c r="B51" s="814"/>
      <c r="C51" s="814"/>
      <c r="D51" s="814"/>
      <c r="E51" s="814"/>
      <c r="F51" s="814"/>
      <c r="G51" s="814"/>
      <c r="H51" s="814"/>
      <c r="I51" s="814"/>
      <c r="J51" s="814"/>
      <c r="K51" s="814"/>
    </row>
    <row r="52" spans="1:11">
      <c r="A52" s="814"/>
      <c r="B52" s="814"/>
      <c r="C52" s="814"/>
      <c r="D52" s="814"/>
      <c r="E52" s="814"/>
      <c r="F52" s="814"/>
      <c r="G52" s="814"/>
      <c r="H52" s="814"/>
      <c r="I52" s="814"/>
      <c r="J52" s="814"/>
      <c r="K52" s="814"/>
    </row>
  </sheetData>
  <mergeCells count="2">
    <mergeCell ref="A1:K1"/>
    <mergeCell ref="A43:K43"/>
  </mergeCells>
  <printOptions horizontalCentered="1" verticalCentered="1"/>
  <pageMargins left="0.39370078740157499" right="0.39370078740157499" top="0.45" bottom="0.55000000000000004" header="0" footer="0"/>
  <pageSetup paperSize="9" scale="79" orientation="portrait" r:id="rId1"/>
  <headerFooter alignWithMargins="0"/>
  <colBreaks count="1" manualBreakCount="1">
    <brk id="11"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A72C1-DA63-46C6-BA37-222804507B35}">
  <sheetPr>
    <tabColor theme="7" tint="0.39997558519241921"/>
    <pageSetUpPr fitToPage="1"/>
  </sheetPr>
  <dimension ref="A1:P52"/>
  <sheetViews>
    <sheetView rightToLeft="1" view="pageBreakPreview" zoomScaleNormal="100" zoomScaleSheetLayoutView="100" workbookViewId="0">
      <selection activeCell="M14" sqref="M14"/>
    </sheetView>
  </sheetViews>
  <sheetFormatPr defaultColWidth="10.140625" defaultRowHeight="18"/>
  <cols>
    <col min="1" max="1" width="19.7109375" style="825" customWidth="1"/>
    <col min="2" max="2" width="10" style="825" customWidth="1"/>
    <col min="3" max="3" width="8.85546875" style="816" customWidth="1"/>
    <col min="4" max="4" width="9.5703125" style="816" bestFit="1" customWidth="1"/>
    <col min="5" max="5" width="7.7109375" style="816" customWidth="1"/>
    <col min="6" max="6" width="6.7109375" style="816" customWidth="1"/>
    <col min="7" max="7" width="10" style="816" customWidth="1"/>
    <col min="8" max="9" width="9.140625" style="816" customWidth="1"/>
    <col min="10" max="11" width="7.7109375" style="816" customWidth="1"/>
    <col min="12" max="12" width="10.28515625" style="816" customWidth="1"/>
    <col min="13" max="13" width="8" style="816" customWidth="1"/>
    <col min="14" max="14" width="8.85546875" style="816" customWidth="1"/>
    <col min="15" max="15" width="10.140625" style="816" customWidth="1"/>
    <col min="16" max="219" width="10.140625" style="816"/>
    <col min="220" max="220" width="19.7109375" style="816" customWidth="1"/>
    <col min="221" max="221" width="10" style="816" customWidth="1"/>
    <col min="222" max="229" width="7.7109375" style="816" customWidth="1"/>
    <col min="230" max="230" width="8.28515625" style="816" customWidth="1"/>
    <col min="231" max="475" width="10.140625" style="816"/>
    <col min="476" max="476" width="19.7109375" style="816" customWidth="1"/>
    <col min="477" max="477" width="10" style="816" customWidth="1"/>
    <col min="478" max="485" width="7.7109375" style="816" customWidth="1"/>
    <col min="486" max="486" width="8.28515625" style="816" customWidth="1"/>
    <col min="487" max="731" width="10.140625" style="816"/>
    <col min="732" max="732" width="19.7109375" style="816" customWidth="1"/>
    <col min="733" max="733" width="10" style="816" customWidth="1"/>
    <col min="734" max="741" width="7.7109375" style="816" customWidth="1"/>
    <col min="742" max="742" width="8.28515625" style="816" customWidth="1"/>
    <col min="743" max="987" width="10.140625" style="816"/>
    <col min="988" max="988" width="19.7109375" style="816" customWidth="1"/>
    <col min="989" max="989" width="10" style="816" customWidth="1"/>
    <col min="990" max="997" width="7.7109375" style="816" customWidth="1"/>
    <col min="998" max="998" width="8.28515625" style="816" customWidth="1"/>
    <col min="999" max="1243" width="10.140625" style="816"/>
    <col min="1244" max="1244" width="19.7109375" style="816" customWidth="1"/>
    <col min="1245" max="1245" width="10" style="816" customWidth="1"/>
    <col min="1246" max="1253" width="7.7109375" style="816" customWidth="1"/>
    <col min="1254" max="1254" width="8.28515625" style="816" customWidth="1"/>
    <col min="1255" max="1499" width="10.140625" style="816"/>
    <col min="1500" max="1500" width="19.7109375" style="816" customWidth="1"/>
    <col min="1501" max="1501" width="10" style="816" customWidth="1"/>
    <col min="1502" max="1509" width="7.7109375" style="816" customWidth="1"/>
    <col min="1510" max="1510" width="8.28515625" style="816" customWidth="1"/>
    <col min="1511" max="1755" width="10.140625" style="816"/>
    <col min="1756" max="1756" width="19.7109375" style="816" customWidth="1"/>
    <col min="1757" max="1757" width="10" style="816" customWidth="1"/>
    <col min="1758" max="1765" width="7.7109375" style="816" customWidth="1"/>
    <col min="1766" max="1766" width="8.28515625" style="816" customWidth="1"/>
    <col min="1767" max="2011" width="10.140625" style="816"/>
    <col min="2012" max="2012" width="19.7109375" style="816" customWidth="1"/>
    <col min="2013" max="2013" width="10" style="816" customWidth="1"/>
    <col min="2014" max="2021" width="7.7109375" style="816" customWidth="1"/>
    <col min="2022" max="2022" width="8.28515625" style="816" customWidth="1"/>
    <col min="2023" max="2267" width="10.140625" style="816"/>
    <col min="2268" max="2268" width="19.7109375" style="816" customWidth="1"/>
    <col min="2269" max="2269" width="10" style="816" customWidth="1"/>
    <col min="2270" max="2277" width="7.7109375" style="816" customWidth="1"/>
    <col min="2278" max="2278" width="8.28515625" style="816" customWidth="1"/>
    <col min="2279" max="2523" width="10.140625" style="816"/>
    <col min="2524" max="2524" width="19.7109375" style="816" customWidth="1"/>
    <col min="2525" max="2525" width="10" style="816" customWidth="1"/>
    <col min="2526" max="2533" width="7.7109375" style="816" customWidth="1"/>
    <col min="2534" max="2534" width="8.28515625" style="816" customWidth="1"/>
    <col min="2535" max="2779" width="10.140625" style="816"/>
    <col min="2780" max="2780" width="19.7109375" style="816" customWidth="1"/>
    <col min="2781" max="2781" width="10" style="816" customWidth="1"/>
    <col min="2782" max="2789" width="7.7109375" style="816" customWidth="1"/>
    <col min="2790" max="2790" width="8.28515625" style="816" customWidth="1"/>
    <col min="2791" max="3035" width="10.140625" style="816"/>
    <col min="3036" max="3036" width="19.7109375" style="816" customWidth="1"/>
    <col min="3037" max="3037" width="10" style="816" customWidth="1"/>
    <col min="3038" max="3045" width="7.7109375" style="816" customWidth="1"/>
    <col min="3046" max="3046" width="8.28515625" style="816" customWidth="1"/>
    <col min="3047" max="3291" width="10.140625" style="816"/>
    <col min="3292" max="3292" width="19.7109375" style="816" customWidth="1"/>
    <col min="3293" max="3293" width="10" style="816" customWidth="1"/>
    <col min="3294" max="3301" width="7.7109375" style="816" customWidth="1"/>
    <col min="3302" max="3302" width="8.28515625" style="816" customWidth="1"/>
    <col min="3303" max="3547" width="10.140625" style="816"/>
    <col min="3548" max="3548" width="19.7109375" style="816" customWidth="1"/>
    <col min="3549" max="3549" width="10" style="816" customWidth="1"/>
    <col min="3550" max="3557" width="7.7109375" style="816" customWidth="1"/>
    <col min="3558" max="3558" width="8.28515625" style="816" customWidth="1"/>
    <col min="3559" max="3803" width="10.140625" style="816"/>
    <col min="3804" max="3804" width="19.7109375" style="816" customWidth="1"/>
    <col min="3805" max="3805" width="10" style="816" customWidth="1"/>
    <col min="3806" max="3813" width="7.7109375" style="816" customWidth="1"/>
    <col min="3814" max="3814" width="8.28515625" style="816" customWidth="1"/>
    <col min="3815" max="4059" width="10.140625" style="816"/>
    <col min="4060" max="4060" width="19.7109375" style="816" customWidth="1"/>
    <col min="4061" max="4061" width="10" style="816" customWidth="1"/>
    <col min="4062" max="4069" width="7.7109375" style="816" customWidth="1"/>
    <col min="4070" max="4070" width="8.28515625" style="816" customWidth="1"/>
    <col min="4071" max="4315" width="10.140625" style="816"/>
    <col min="4316" max="4316" width="19.7109375" style="816" customWidth="1"/>
    <col min="4317" max="4317" width="10" style="816" customWidth="1"/>
    <col min="4318" max="4325" width="7.7109375" style="816" customWidth="1"/>
    <col min="4326" max="4326" width="8.28515625" style="816" customWidth="1"/>
    <col min="4327" max="4571" width="10.140625" style="816"/>
    <col min="4572" max="4572" width="19.7109375" style="816" customWidth="1"/>
    <col min="4573" max="4573" width="10" style="816" customWidth="1"/>
    <col min="4574" max="4581" width="7.7109375" style="816" customWidth="1"/>
    <col min="4582" max="4582" width="8.28515625" style="816" customWidth="1"/>
    <col min="4583" max="4827" width="10.140625" style="816"/>
    <col min="4828" max="4828" width="19.7109375" style="816" customWidth="1"/>
    <col min="4829" max="4829" width="10" style="816" customWidth="1"/>
    <col min="4830" max="4837" width="7.7109375" style="816" customWidth="1"/>
    <col min="4838" max="4838" width="8.28515625" style="816" customWidth="1"/>
    <col min="4839" max="5083" width="10.140625" style="816"/>
    <col min="5084" max="5084" width="19.7109375" style="816" customWidth="1"/>
    <col min="5085" max="5085" width="10" style="816" customWidth="1"/>
    <col min="5086" max="5093" width="7.7109375" style="816" customWidth="1"/>
    <col min="5094" max="5094" width="8.28515625" style="816" customWidth="1"/>
    <col min="5095" max="5339" width="10.140625" style="816"/>
    <col min="5340" max="5340" width="19.7109375" style="816" customWidth="1"/>
    <col min="5341" max="5341" width="10" style="816" customWidth="1"/>
    <col min="5342" max="5349" width="7.7109375" style="816" customWidth="1"/>
    <col min="5350" max="5350" width="8.28515625" style="816" customWidth="1"/>
    <col min="5351" max="5595" width="10.140625" style="816"/>
    <col min="5596" max="5596" width="19.7109375" style="816" customWidth="1"/>
    <col min="5597" max="5597" width="10" style="816" customWidth="1"/>
    <col min="5598" max="5605" width="7.7109375" style="816" customWidth="1"/>
    <col min="5606" max="5606" width="8.28515625" style="816" customWidth="1"/>
    <col min="5607" max="5851" width="10.140625" style="816"/>
    <col min="5852" max="5852" width="19.7109375" style="816" customWidth="1"/>
    <col min="5853" max="5853" width="10" style="816" customWidth="1"/>
    <col min="5854" max="5861" width="7.7109375" style="816" customWidth="1"/>
    <col min="5862" max="5862" width="8.28515625" style="816" customWidth="1"/>
    <col min="5863" max="6107" width="10.140625" style="816"/>
    <col min="6108" max="6108" width="19.7109375" style="816" customWidth="1"/>
    <col min="6109" max="6109" width="10" style="816" customWidth="1"/>
    <col min="6110" max="6117" width="7.7109375" style="816" customWidth="1"/>
    <col min="6118" max="6118" width="8.28515625" style="816" customWidth="1"/>
    <col min="6119" max="6363" width="10.140625" style="816"/>
    <col min="6364" max="6364" width="19.7109375" style="816" customWidth="1"/>
    <col min="6365" max="6365" width="10" style="816" customWidth="1"/>
    <col min="6366" max="6373" width="7.7109375" style="816" customWidth="1"/>
    <col min="6374" max="6374" width="8.28515625" style="816" customWidth="1"/>
    <col min="6375" max="6619" width="10.140625" style="816"/>
    <col min="6620" max="6620" width="19.7109375" style="816" customWidth="1"/>
    <col min="6621" max="6621" width="10" style="816" customWidth="1"/>
    <col min="6622" max="6629" width="7.7109375" style="816" customWidth="1"/>
    <col min="6630" max="6630" width="8.28515625" style="816" customWidth="1"/>
    <col min="6631" max="6875" width="10.140625" style="816"/>
    <col min="6876" max="6876" width="19.7109375" style="816" customWidth="1"/>
    <col min="6877" max="6877" width="10" style="816" customWidth="1"/>
    <col min="6878" max="6885" width="7.7109375" style="816" customWidth="1"/>
    <col min="6886" max="6886" width="8.28515625" style="816" customWidth="1"/>
    <col min="6887" max="7131" width="10.140625" style="816"/>
    <col min="7132" max="7132" width="19.7109375" style="816" customWidth="1"/>
    <col min="7133" max="7133" width="10" style="816" customWidth="1"/>
    <col min="7134" max="7141" width="7.7109375" style="816" customWidth="1"/>
    <col min="7142" max="7142" width="8.28515625" style="816" customWidth="1"/>
    <col min="7143" max="7387" width="10.140625" style="816"/>
    <col min="7388" max="7388" width="19.7109375" style="816" customWidth="1"/>
    <col min="7389" max="7389" width="10" style="816" customWidth="1"/>
    <col min="7390" max="7397" width="7.7109375" style="816" customWidth="1"/>
    <col min="7398" max="7398" width="8.28515625" style="816" customWidth="1"/>
    <col min="7399" max="7643" width="10.140625" style="816"/>
    <col min="7644" max="7644" width="19.7109375" style="816" customWidth="1"/>
    <col min="7645" max="7645" width="10" style="816" customWidth="1"/>
    <col min="7646" max="7653" width="7.7109375" style="816" customWidth="1"/>
    <col min="7654" max="7654" width="8.28515625" style="816" customWidth="1"/>
    <col min="7655" max="7899" width="10.140625" style="816"/>
    <col min="7900" max="7900" width="19.7109375" style="816" customWidth="1"/>
    <col min="7901" max="7901" width="10" style="816" customWidth="1"/>
    <col min="7902" max="7909" width="7.7109375" style="816" customWidth="1"/>
    <col min="7910" max="7910" width="8.28515625" style="816" customWidth="1"/>
    <col min="7911" max="8155" width="10.140625" style="816"/>
    <col min="8156" max="8156" width="19.7109375" style="816" customWidth="1"/>
    <col min="8157" max="8157" width="10" style="816" customWidth="1"/>
    <col min="8158" max="8165" width="7.7109375" style="816" customWidth="1"/>
    <col min="8166" max="8166" width="8.28515625" style="816" customWidth="1"/>
    <col min="8167" max="8411" width="10.140625" style="816"/>
    <col min="8412" max="8412" width="19.7109375" style="816" customWidth="1"/>
    <col min="8413" max="8413" width="10" style="816" customWidth="1"/>
    <col min="8414" max="8421" width="7.7109375" style="816" customWidth="1"/>
    <col min="8422" max="8422" width="8.28515625" style="816" customWidth="1"/>
    <col min="8423" max="8667" width="10.140625" style="816"/>
    <col min="8668" max="8668" width="19.7109375" style="816" customWidth="1"/>
    <col min="8669" max="8669" width="10" style="816" customWidth="1"/>
    <col min="8670" max="8677" width="7.7109375" style="816" customWidth="1"/>
    <col min="8678" max="8678" width="8.28515625" style="816" customWidth="1"/>
    <col min="8679" max="8923" width="10.140625" style="816"/>
    <col min="8924" max="8924" width="19.7109375" style="816" customWidth="1"/>
    <col min="8925" max="8925" width="10" style="816" customWidth="1"/>
    <col min="8926" max="8933" width="7.7109375" style="816" customWidth="1"/>
    <col min="8934" max="8934" width="8.28515625" style="816" customWidth="1"/>
    <col min="8935" max="9179" width="10.140625" style="816"/>
    <col min="9180" max="9180" width="19.7109375" style="816" customWidth="1"/>
    <col min="9181" max="9181" width="10" style="816" customWidth="1"/>
    <col min="9182" max="9189" width="7.7109375" style="816" customWidth="1"/>
    <col min="9190" max="9190" width="8.28515625" style="816" customWidth="1"/>
    <col min="9191" max="9435" width="10.140625" style="816"/>
    <col min="9436" max="9436" width="19.7109375" style="816" customWidth="1"/>
    <col min="9437" max="9437" width="10" style="816" customWidth="1"/>
    <col min="9438" max="9445" width="7.7109375" style="816" customWidth="1"/>
    <col min="9446" max="9446" width="8.28515625" style="816" customWidth="1"/>
    <col min="9447" max="9691" width="10.140625" style="816"/>
    <col min="9692" max="9692" width="19.7109375" style="816" customWidth="1"/>
    <col min="9693" max="9693" width="10" style="816" customWidth="1"/>
    <col min="9694" max="9701" width="7.7109375" style="816" customWidth="1"/>
    <col min="9702" max="9702" width="8.28515625" style="816" customWidth="1"/>
    <col min="9703" max="9947" width="10.140625" style="816"/>
    <col min="9948" max="9948" width="19.7109375" style="816" customWidth="1"/>
    <col min="9949" max="9949" width="10" style="816" customWidth="1"/>
    <col min="9950" max="9957" width="7.7109375" style="816" customWidth="1"/>
    <col min="9958" max="9958" width="8.28515625" style="816" customWidth="1"/>
    <col min="9959" max="10203" width="10.140625" style="816"/>
    <col min="10204" max="10204" width="19.7109375" style="816" customWidth="1"/>
    <col min="10205" max="10205" width="10" style="816" customWidth="1"/>
    <col min="10206" max="10213" width="7.7109375" style="816" customWidth="1"/>
    <col min="10214" max="10214" width="8.28515625" style="816" customWidth="1"/>
    <col min="10215" max="10459" width="10.140625" style="816"/>
    <col min="10460" max="10460" width="19.7109375" style="816" customWidth="1"/>
    <col min="10461" max="10461" width="10" style="816" customWidth="1"/>
    <col min="10462" max="10469" width="7.7109375" style="816" customWidth="1"/>
    <col min="10470" max="10470" width="8.28515625" style="816" customWidth="1"/>
    <col min="10471" max="10715" width="10.140625" style="816"/>
    <col min="10716" max="10716" width="19.7109375" style="816" customWidth="1"/>
    <col min="10717" max="10717" width="10" style="816" customWidth="1"/>
    <col min="10718" max="10725" width="7.7109375" style="816" customWidth="1"/>
    <col min="10726" max="10726" width="8.28515625" style="816" customWidth="1"/>
    <col min="10727" max="10971" width="10.140625" style="816"/>
    <col min="10972" max="10972" width="19.7109375" style="816" customWidth="1"/>
    <col min="10973" max="10973" width="10" style="816" customWidth="1"/>
    <col min="10974" max="10981" width="7.7109375" style="816" customWidth="1"/>
    <col min="10982" max="10982" width="8.28515625" style="816" customWidth="1"/>
    <col min="10983" max="11227" width="10.140625" style="816"/>
    <col min="11228" max="11228" width="19.7109375" style="816" customWidth="1"/>
    <col min="11229" max="11229" width="10" style="816" customWidth="1"/>
    <col min="11230" max="11237" width="7.7109375" style="816" customWidth="1"/>
    <col min="11238" max="11238" width="8.28515625" style="816" customWidth="1"/>
    <col min="11239" max="11483" width="10.140625" style="816"/>
    <col min="11484" max="11484" width="19.7109375" style="816" customWidth="1"/>
    <col min="11485" max="11485" width="10" style="816" customWidth="1"/>
    <col min="11486" max="11493" width="7.7109375" style="816" customWidth="1"/>
    <col min="11494" max="11494" width="8.28515625" style="816" customWidth="1"/>
    <col min="11495" max="11739" width="10.140625" style="816"/>
    <col min="11740" max="11740" width="19.7109375" style="816" customWidth="1"/>
    <col min="11741" max="11741" width="10" style="816" customWidth="1"/>
    <col min="11742" max="11749" width="7.7109375" style="816" customWidth="1"/>
    <col min="11750" max="11750" width="8.28515625" style="816" customWidth="1"/>
    <col min="11751" max="11995" width="10.140625" style="816"/>
    <col min="11996" max="11996" width="19.7109375" style="816" customWidth="1"/>
    <col min="11997" max="11997" width="10" style="816" customWidth="1"/>
    <col min="11998" max="12005" width="7.7109375" style="816" customWidth="1"/>
    <col min="12006" max="12006" width="8.28515625" style="816" customWidth="1"/>
    <col min="12007" max="12251" width="10.140625" style="816"/>
    <col min="12252" max="12252" width="19.7109375" style="816" customWidth="1"/>
    <col min="12253" max="12253" width="10" style="816" customWidth="1"/>
    <col min="12254" max="12261" width="7.7109375" style="816" customWidth="1"/>
    <col min="12262" max="12262" width="8.28515625" style="816" customWidth="1"/>
    <col min="12263" max="12507" width="10.140625" style="816"/>
    <col min="12508" max="12508" width="19.7109375" style="816" customWidth="1"/>
    <col min="12509" max="12509" width="10" style="816" customWidth="1"/>
    <col min="12510" max="12517" width="7.7109375" style="816" customWidth="1"/>
    <col min="12518" max="12518" width="8.28515625" style="816" customWidth="1"/>
    <col min="12519" max="12763" width="10.140625" style="816"/>
    <col min="12764" max="12764" width="19.7109375" style="816" customWidth="1"/>
    <col min="12765" max="12765" width="10" style="816" customWidth="1"/>
    <col min="12766" max="12773" width="7.7109375" style="816" customWidth="1"/>
    <col min="12774" max="12774" width="8.28515625" style="816" customWidth="1"/>
    <col min="12775" max="13019" width="10.140625" style="816"/>
    <col min="13020" max="13020" width="19.7109375" style="816" customWidth="1"/>
    <col min="13021" max="13021" width="10" style="816" customWidth="1"/>
    <col min="13022" max="13029" width="7.7109375" style="816" customWidth="1"/>
    <col min="13030" max="13030" width="8.28515625" style="816" customWidth="1"/>
    <col min="13031" max="13275" width="10.140625" style="816"/>
    <col min="13276" max="13276" width="19.7109375" style="816" customWidth="1"/>
    <col min="13277" max="13277" width="10" style="816" customWidth="1"/>
    <col min="13278" max="13285" width="7.7109375" style="816" customWidth="1"/>
    <col min="13286" max="13286" width="8.28515625" style="816" customWidth="1"/>
    <col min="13287" max="13531" width="10.140625" style="816"/>
    <col min="13532" max="13532" width="19.7109375" style="816" customWidth="1"/>
    <col min="13533" max="13533" width="10" style="816" customWidth="1"/>
    <col min="13534" max="13541" width="7.7109375" style="816" customWidth="1"/>
    <col min="13542" max="13542" width="8.28515625" style="816" customWidth="1"/>
    <col min="13543" max="13787" width="10.140625" style="816"/>
    <col min="13788" max="13788" width="19.7109375" style="816" customWidth="1"/>
    <col min="13789" max="13789" width="10" style="816" customWidth="1"/>
    <col min="13790" max="13797" width="7.7109375" style="816" customWidth="1"/>
    <col min="13798" max="13798" width="8.28515625" style="816" customWidth="1"/>
    <col min="13799" max="14043" width="10.140625" style="816"/>
    <col min="14044" max="14044" width="19.7109375" style="816" customWidth="1"/>
    <col min="14045" max="14045" width="10" style="816" customWidth="1"/>
    <col min="14046" max="14053" width="7.7109375" style="816" customWidth="1"/>
    <col min="14054" max="14054" width="8.28515625" style="816" customWidth="1"/>
    <col min="14055" max="14299" width="10.140625" style="816"/>
    <col min="14300" max="14300" width="19.7109375" style="816" customWidth="1"/>
    <col min="14301" max="14301" width="10" style="816" customWidth="1"/>
    <col min="14302" max="14309" width="7.7109375" style="816" customWidth="1"/>
    <col min="14310" max="14310" width="8.28515625" style="816" customWidth="1"/>
    <col min="14311" max="14555" width="10.140625" style="816"/>
    <col min="14556" max="14556" width="19.7109375" style="816" customWidth="1"/>
    <col min="14557" max="14557" width="10" style="816" customWidth="1"/>
    <col min="14558" max="14565" width="7.7109375" style="816" customWidth="1"/>
    <col min="14566" max="14566" width="8.28515625" style="816" customWidth="1"/>
    <col min="14567" max="14811" width="10.140625" style="816"/>
    <col min="14812" max="14812" width="19.7109375" style="816" customWidth="1"/>
    <col min="14813" max="14813" width="10" style="816" customWidth="1"/>
    <col min="14814" max="14821" width="7.7109375" style="816" customWidth="1"/>
    <col min="14822" max="14822" width="8.28515625" style="816" customWidth="1"/>
    <col min="14823" max="15067" width="10.140625" style="816"/>
    <col min="15068" max="15068" width="19.7109375" style="816" customWidth="1"/>
    <col min="15069" max="15069" width="10" style="816" customWidth="1"/>
    <col min="15070" max="15077" width="7.7109375" style="816" customWidth="1"/>
    <col min="15078" max="15078" width="8.28515625" style="816" customWidth="1"/>
    <col min="15079" max="15323" width="10.140625" style="816"/>
    <col min="15324" max="15324" width="19.7109375" style="816" customWidth="1"/>
    <col min="15325" max="15325" width="10" style="816" customWidth="1"/>
    <col min="15326" max="15333" width="7.7109375" style="816" customWidth="1"/>
    <col min="15334" max="15334" width="8.28515625" style="816" customWidth="1"/>
    <col min="15335" max="15579" width="10.140625" style="816"/>
    <col min="15580" max="15580" width="19.7109375" style="816" customWidth="1"/>
    <col min="15581" max="15581" width="10" style="816" customWidth="1"/>
    <col min="15582" max="15589" width="7.7109375" style="816" customWidth="1"/>
    <col min="15590" max="15590" width="8.28515625" style="816" customWidth="1"/>
    <col min="15591" max="15835" width="10.140625" style="816"/>
    <col min="15836" max="15836" width="19.7109375" style="816" customWidth="1"/>
    <col min="15837" max="15837" width="10" style="816" customWidth="1"/>
    <col min="15838" max="15845" width="7.7109375" style="816" customWidth="1"/>
    <col min="15846" max="15846" width="8.28515625" style="816" customWidth="1"/>
    <col min="15847" max="16091" width="10.140625" style="816"/>
    <col min="16092" max="16092" width="19.7109375" style="816" customWidth="1"/>
    <col min="16093" max="16093" width="10" style="816" customWidth="1"/>
    <col min="16094" max="16101" width="7.7109375" style="816" customWidth="1"/>
    <col min="16102" max="16102" width="8.28515625" style="816" customWidth="1"/>
    <col min="16103" max="16384" width="10.140625" style="816"/>
  </cols>
  <sheetData>
    <row r="1" spans="1:16" ht="34.5" customHeight="1" thickBot="1">
      <c r="A1" s="874" t="s">
        <v>426</v>
      </c>
      <c r="B1" s="874"/>
      <c r="C1" s="874"/>
      <c r="D1" s="874"/>
      <c r="E1" s="874"/>
      <c r="F1" s="874"/>
      <c r="G1" s="874"/>
      <c r="H1" s="874"/>
      <c r="I1" s="874"/>
      <c r="J1" s="874"/>
      <c r="K1" s="874"/>
      <c r="L1" s="874"/>
      <c r="M1" s="874"/>
      <c r="N1" s="874"/>
      <c r="O1" s="874"/>
    </row>
    <row r="2" spans="1:16" ht="20.25" thickBot="1">
      <c r="A2" s="957" t="s">
        <v>34</v>
      </c>
      <c r="B2" s="957" t="s">
        <v>40</v>
      </c>
      <c r="C2" s="959" t="s">
        <v>240</v>
      </c>
      <c r="D2" s="960"/>
      <c r="E2" s="960"/>
      <c r="F2" s="960"/>
      <c r="G2" s="961"/>
      <c r="H2" s="959" t="s">
        <v>239</v>
      </c>
      <c r="I2" s="960"/>
      <c r="J2" s="960"/>
      <c r="K2" s="960"/>
      <c r="L2" s="961"/>
      <c r="M2" s="959" t="s">
        <v>238</v>
      </c>
      <c r="N2" s="960"/>
      <c r="O2" s="962"/>
    </row>
    <row r="3" spans="1:16" ht="60.75" thickBot="1">
      <c r="A3" s="958"/>
      <c r="B3" s="958"/>
      <c r="C3" s="86" t="s">
        <v>237</v>
      </c>
      <c r="D3" s="85" t="s">
        <v>236</v>
      </c>
      <c r="E3" s="85" t="s">
        <v>235</v>
      </c>
      <c r="F3" s="85" t="s">
        <v>234</v>
      </c>
      <c r="G3" s="87" t="s">
        <v>32</v>
      </c>
      <c r="H3" s="86" t="s">
        <v>237</v>
      </c>
      <c r="I3" s="85" t="s">
        <v>236</v>
      </c>
      <c r="J3" s="85" t="s">
        <v>235</v>
      </c>
      <c r="K3" s="85" t="s">
        <v>234</v>
      </c>
      <c r="L3" s="87" t="s">
        <v>32</v>
      </c>
      <c r="M3" s="124" t="s">
        <v>417</v>
      </c>
      <c r="N3" s="85" t="s">
        <v>233</v>
      </c>
      <c r="O3" s="84" t="s">
        <v>32</v>
      </c>
    </row>
    <row r="4" spans="1:16" ht="21">
      <c r="A4" s="4">
        <v>1396</v>
      </c>
      <c r="B4" s="153">
        <f t="shared" ref="B4:B7" si="0">G4+L4+O4</f>
        <v>1216188</v>
      </c>
      <c r="C4" s="153">
        <v>28435</v>
      </c>
      <c r="D4" s="153">
        <v>1262</v>
      </c>
      <c r="E4" s="153">
        <v>519</v>
      </c>
      <c r="F4" s="153">
        <v>12</v>
      </c>
      <c r="G4" s="153">
        <f>SUM(C4:F4)</f>
        <v>30228</v>
      </c>
      <c r="H4" s="153">
        <v>590752</v>
      </c>
      <c r="I4" s="153">
        <v>425496</v>
      </c>
      <c r="J4" s="153">
        <v>160</v>
      </c>
      <c r="K4" s="153">
        <v>1</v>
      </c>
      <c r="L4" s="817">
        <f>SUM(H4:K4)</f>
        <v>1016409</v>
      </c>
      <c r="M4" s="153">
        <v>160</v>
      </c>
      <c r="N4" s="153">
        <v>169391</v>
      </c>
      <c r="O4" s="153">
        <f>N4+M4</f>
        <v>169551</v>
      </c>
    </row>
    <row r="5" spans="1:16" ht="21">
      <c r="A5" s="3">
        <v>1397</v>
      </c>
      <c r="B5" s="153">
        <f t="shared" si="0"/>
        <v>1256703</v>
      </c>
      <c r="C5" s="153">
        <v>28502</v>
      </c>
      <c r="D5" s="153">
        <v>907</v>
      </c>
      <c r="E5" s="153">
        <v>515</v>
      </c>
      <c r="F5" s="153">
        <v>10</v>
      </c>
      <c r="G5" s="153">
        <f>SUM(C5:F5)</f>
        <v>29934</v>
      </c>
      <c r="H5" s="153">
        <v>596728</v>
      </c>
      <c r="I5" s="153">
        <v>442722</v>
      </c>
      <c r="J5" s="153">
        <v>143</v>
      </c>
      <c r="K5" s="153">
        <v>0</v>
      </c>
      <c r="L5" s="817">
        <f>SUM(H5:K5)</f>
        <v>1039593</v>
      </c>
      <c r="M5" s="153">
        <v>8</v>
      </c>
      <c r="N5" s="153">
        <v>187168</v>
      </c>
      <c r="O5" s="153">
        <f>N5+M5</f>
        <v>187176</v>
      </c>
    </row>
    <row r="6" spans="1:16" ht="21">
      <c r="A6" s="3">
        <v>1398</v>
      </c>
      <c r="B6" s="153">
        <f t="shared" si="0"/>
        <v>1259918</v>
      </c>
      <c r="C6" s="153">
        <v>28762</v>
      </c>
      <c r="D6" s="153">
        <v>859</v>
      </c>
      <c r="E6" s="153">
        <v>512</v>
      </c>
      <c r="F6" s="153">
        <v>10</v>
      </c>
      <c r="G6" s="153">
        <f>SUM(C6:F6)</f>
        <v>30143</v>
      </c>
      <c r="H6" s="153">
        <v>603274</v>
      </c>
      <c r="I6" s="153">
        <v>461324</v>
      </c>
      <c r="J6" s="153">
        <v>133</v>
      </c>
      <c r="K6" s="153">
        <v>0</v>
      </c>
      <c r="L6" s="817">
        <f>SUM(H6:K6)</f>
        <v>1064731</v>
      </c>
      <c r="M6" s="153">
        <v>0</v>
      </c>
      <c r="N6" s="153">
        <v>165044</v>
      </c>
      <c r="O6" s="153">
        <f>N6+M6</f>
        <v>165044</v>
      </c>
    </row>
    <row r="7" spans="1:16" ht="21">
      <c r="A7" s="3">
        <v>1399</v>
      </c>
      <c r="B7" s="153">
        <f t="shared" si="0"/>
        <v>1245149</v>
      </c>
      <c r="C7" s="153">
        <v>28263</v>
      </c>
      <c r="D7" s="153">
        <v>724</v>
      </c>
      <c r="E7" s="153">
        <v>451</v>
      </c>
      <c r="F7" s="153">
        <v>10</v>
      </c>
      <c r="G7" s="153">
        <f>SUM(C7:F7)</f>
        <v>29448</v>
      </c>
      <c r="H7" s="153">
        <v>600590</v>
      </c>
      <c r="I7" s="153">
        <v>459295</v>
      </c>
      <c r="J7" s="153">
        <v>147</v>
      </c>
      <c r="K7" s="153">
        <v>0</v>
      </c>
      <c r="L7" s="817">
        <f>SUM(H7:K7)</f>
        <v>1060032</v>
      </c>
      <c r="M7" s="153">
        <v>1</v>
      </c>
      <c r="N7" s="153">
        <v>155668</v>
      </c>
      <c r="O7" s="153">
        <f>N7+M7</f>
        <v>155669</v>
      </c>
    </row>
    <row r="8" spans="1:16" ht="21">
      <c r="A8" s="3">
        <v>1400</v>
      </c>
      <c r="B8" s="153">
        <v>1240681</v>
      </c>
      <c r="C8" s="153">
        <v>27708</v>
      </c>
      <c r="D8" s="153">
        <v>621</v>
      </c>
      <c r="E8" s="153">
        <v>438</v>
      </c>
      <c r="F8" s="153">
        <v>1</v>
      </c>
      <c r="G8" s="153">
        <v>28768</v>
      </c>
      <c r="H8" s="153">
        <v>615503</v>
      </c>
      <c r="I8" s="153">
        <v>442869</v>
      </c>
      <c r="J8" s="153">
        <v>140</v>
      </c>
      <c r="K8" s="153">
        <v>0</v>
      </c>
      <c r="L8" s="817">
        <v>1058512</v>
      </c>
      <c r="M8" s="153">
        <v>21</v>
      </c>
      <c r="N8" s="153">
        <v>153380</v>
      </c>
      <c r="O8" s="153">
        <v>153401</v>
      </c>
      <c r="P8" s="818"/>
    </row>
    <row r="9" spans="1:16" ht="21">
      <c r="A9" s="3">
        <v>1401</v>
      </c>
      <c r="B9" s="153">
        <v>1262922</v>
      </c>
      <c r="C9" s="153">
        <v>27409</v>
      </c>
      <c r="D9" s="153">
        <v>551</v>
      </c>
      <c r="E9" s="153">
        <v>371</v>
      </c>
      <c r="F9" s="153">
        <v>0</v>
      </c>
      <c r="G9" s="153">
        <v>28331</v>
      </c>
      <c r="H9" s="153">
        <v>621513</v>
      </c>
      <c r="I9" s="153">
        <v>439156</v>
      </c>
      <c r="J9" s="153">
        <v>188</v>
      </c>
      <c r="K9" s="153">
        <v>0</v>
      </c>
      <c r="L9" s="817">
        <v>1060857</v>
      </c>
      <c r="M9" s="153">
        <v>76</v>
      </c>
      <c r="N9" s="153">
        <v>173658</v>
      </c>
      <c r="O9" s="153">
        <v>173734</v>
      </c>
      <c r="P9" s="818"/>
    </row>
    <row r="10" spans="1:16" ht="21.75" thickBot="1">
      <c r="A10" s="3">
        <v>1402</v>
      </c>
      <c r="B10" s="153">
        <f>SUM(B11:B43)</f>
        <v>1302433</v>
      </c>
      <c r="C10" s="153">
        <f>SUM(C11:C43)</f>
        <v>26303</v>
      </c>
      <c r="D10" s="153">
        <f>SUM(D11:D43)</f>
        <v>266</v>
      </c>
      <c r="E10" s="153">
        <f t="shared" ref="E10:O10" si="1">SUM(E11:E43)</f>
        <v>350</v>
      </c>
      <c r="F10" s="153">
        <f t="shared" si="1"/>
        <v>18</v>
      </c>
      <c r="G10" s="153">
        <f>C10+D10+E10+F10</f>
        <v>26937</v>
      </c>
      <c r="H10" s="153">
        <f t="shared" si="1"/>
        <v>661949</v>
      </c>
      <c r="I10" s="153">
        <f t="shared" si="1"/>
        <v>428775</v>
      </c>
      <c r="J10" s="153">
        <f t="shared" si="1"/>
        <v>176</v>
      </c>
      <c r="K10" s="153">
        <f t="shared" si="1"/>
        <v>0</v>
      </c>
      <c r="L10" s="817">
        <f>H10+I10+J10+K10</f>
        <v>1090900</v>
      </c>
      <c r="M10" s="153">
        <f t="shared" si="1"/>
        <v>53</v>
      </c>
      <c r="N10" s="153">
        <f t="shared" si="1"/>
        <v>184543</v>
      </c>
      <c r="O10" s="153">
        <f t="shared" si="1"/>
        <v>184596</v>
      </c>
      <c r="P10" s="818"/>
    </row>
    <row r="11" spans="1:16" ht="24.75" thickBot="1">
      <c r="A11" s="5" t="s">
        <v>119</v>
      </c>
      <c r="B11" s="819">
        <f>G11+L11+O11</f>
        <v>55625</v>
      </c>
      <c r="C11" s="820">
        <v>763</v>
      </c>
      <c r="D11" s="821">
        <v>1</v>
      </c>
      <c r="E11" s="820">
        <v>18</v>
      </c>
      <c r="F11" s="821">
        <v>4</v>
      </c>
      <c r="G11" s="820">
        <f>F11+E11+D11+C11</f>
        <v>786</v>
      </c>
      <c r="H11" s="821">
        <v>31529</v>
      </c>
      <c r="I11" s="820">
        <v>15722</v>
      </c>
      <c r="J11" s="821">
        <v>4</v>
      </c>
      <c r="K11" s="820">
        <v>0</v>
      </c>
      <c r="L11" s="822">
        <f t="shared" ref="L11:L43" si="2">H11+I11+J11+K11</f>
        <v>47255</v>
      </c>
      <c r="M11" s="820">
        <v>3</v>
      </c>
      <c r="N11" s="821">
        <v>7581</v>
      </c>
      <c r="O11" s="820">
        <f>N11+M11</f>
        <v>7584</v>
      </c>
      <c r="P11" s="823"/>
    </row>
    <row r="12" spans="1:16" ht="21.75" thickBot="1">
      <c r="A12" s="6" t="s">
        <v>120</v>
      </c>
      <c r="B12" s="819">
        <f t="shared" ref="B12:B43" si="3">G12+L12+O12</f>
        <v>38856</v>
      </c>
      <c r="C12" s="824">
        <v>1812</v>
      </c>
      <c r="D12" s="821">
        <v>9</v>
      </c>
      <c r="E12" s="824">
        <v>17</v>
      </c>
      <c r="F12" s="821">
        <v>0</v>
      </c>
      <c r="G12" s="820">
        <f t="shared" ref="G12:G43" si="4">F12+E12+D12+C12</f>
        <v>1838</v>
      </c>
      <c r="H12" s="821">
        <v>19874</v>
      </c>
      <c r="I12" s="824">
        <v>12701</v>
      </c>
      <c r="J12" s="821">
        <v>1</v>
      </c>
      <c r="K12" s="820">
        <v>0</v>
      </c>
      <c r="L12" s="822">
        <f t="shared" si="2"/>
        <v>32576</v>
      </c>
      <c r="M12" s="824">
        <v>1</v>
      </c>
      <c r="N12" s="821">
        <v>4441</v>
      </c>
      <c r="O12" s="820">
        <f t="shared" ref="O12:O43" si="5">N12+M12</f>
        <v>4442</v>
      </c>
    </row>
    <row r="13" spans="1:16" ht="21.75" thickBot="1">
      <c r="A13" s="6" t="s">
        <v>148</v>
      </c>
      <c r="B13" s="819">
        <f t="shared" si="3"/>
        <v>23114</v>
      </c>
      <c r="C13" s="824">
        <v>947</v>
      </c>
      <c r="D13" s="821">
        <v>23</v>
      </c>
      <c r="E13" s="824">
        <v>9</v>
      </c>
      <c r="F13" s="821">
        <v>0</v>
      </c>
      <c r="G13" s="820">
        <f t="shared" si="4"/>
        <v>979</v>
      </c>
      <c r="H13" s="821">
        <v>6824</v>
      </c>
      <c r="I13" s="824">
        <v>12560</v>
      </c>
      <c r="J13" s="821">
        <v>0</v>
      </c>
      <c r="K13" s="820">
        <v>0</v>
      </c>
      <c r="L13" s="822">
        <f t="shared" si="2"/>
        <v>19384</v>
      </c>
      <c r="M13" s="824">
        <v>0</v>
      </c>
      <c r="N13" s="821">
        <v>2751</v>
      </c>
      <c r="O13" s="820">
        <f t="shared" si="5"/>
        <v>2751</v>
      </c>
    </row>
    <row r="14" spans="1:16" ht="21.75" thickBot="1">
      <c r="A14" s="6" t="s">
        <v>14</v>
      </c>
      <c r="B14" s="819">
        <f t="shared" si="3"/>
        <v>107855</v>
      </c>
      <c r="C14" s="824">
        <v>1274</v>
      </c>
      <c r="D14" s="821">
        <v>9</v>
      </c>
      <c r="E14" s="824">
        <v>23</v>
      </c>
      <c r="F14" s="821">
        <v>2</v>
      </c>
      <c r="G14" s="820">
        <f t="shared" si="4"/>
        <v>1308</v>
      </c>
      <c r="H14" s="821">
        <v>54832</v>
      </c>
      <c r="I14" s="824">
        <v>38051</v>
      </c>
      <c r="J14" s="821">
        <v>5</v>
      </c>
      <c r="K14" s="820">
        <v>0</v>
      </c>
      <c r="L14" s="822">
        <f t="shared" si="2"/>
        <v>92888</v>
      </c>
      <c r="M14" s="824">
        <v>1</v>
      </c>
      <c r="N14" s="821">
        <v>13658</v>
      </c>
      <c r="O14" s="820">
        <f t="shared" si="5"/>
        <v>13659</v>
      </c>
    </row>
    <row r="15" spans="1:16" ht="21.75" thickBot="1">
      <c r="A15" s="6" t="s">
        <v>33</v>
      </c>
      <c r="B15" s="819">
        <f t="shared" si="3"/>
        <v>32002</v>
      </c>
      <c r="C15" s="824">
        <v>218</v>
      </c>
      <c r="D15" s="821">
        <v>1</v>
      </c>
      <c r="E15" s="824">
        <v>3</v>
      </c>
      <c r="F15" s="821">
        <v>1</v>
      </c>
      <c r="G15" s="820">
        <f t="shared" si="4"/>
        <v>223</v>
      </c>
      <c r="H15" s="821">
        <v>21763</v>
      </c>
      <c r="I15" s="824">
        <v>6017</v>
      </c>
      <c r="J15" s="821">
        <v>3</v>
      </c>
      <c r="K15" s="820">
        <v>0</v>
      </c>
      <c r="L15" s="822">
        <f t="shared" si="2"/>
        <v>27783</v>
      </c>
      <c r="M15" s="824">
        <v>0</v>
      </c>
      <c r="N15" s="821">
        <v>3996</v>
      </c>
      <c r="O15" s="820">
        <f t="shared" si="5"/>
        <v>3996</v>
      </c>
    </row>
    <row r="16" spans="1:16" ht="21.75" thickBot="1">
      <c r="A16" s="6" t="s">
        <v>121</v>
      </c>
      <c r="B16" s="819">
        <f t="shared" si="3"/>
        <v>8331</v>
      </c>
      <c r="C16" s="824">
        <v>541</v>
      </c>
      <c r="D16" s="821">
        <v>7</v>
      </c>
      <c r="E16" s="824">
        <v>15</v>
      </c>
      <c r="F16" s="821">
        <v>0</v>
      </c>
      <c r="G16" s="820">
        <f t="shared" si="4"/>
        <v>563</v>
      </c>
      <c r="H16" s="821">
        <v>2958</v>
      </c>
      <c r="I16" s="824">
        <v>2810</v>
      </c>
      <c r="J16" s="821">
        <v>5</v>
      </c>
      <c r="K16" s="820">
        <v>0</v>
      </c>
      <c r="L16" s="822">
        <f t="shared" si="2"/>
        <v>5773</v>
      </c>
      <c r="M16" s="824">
        <v>3</v>
      </c>
      <c r="N16" s="821">
        <v>1992</v>
      </c>
      <c r="O16" s="820">
        <f t="shared" si="5"/>
        <v>1995</v>
      </c>
    </row>
    <row r="17" spans="1:15" ht="21.75" thickBot="1">
      <c r="A17" s="6" t="s">
        <v>16</v>
      </c>
      <c r="B17" s="819">
        <f t="shared" si="3"/>
        <v>21809</v>
      </c>
      <c r="C17" s="824">
        <v>349</v>
      </c>
      <c r="D17" s="821">
        <v>20</v>
      </c>
      <c r="E17" s="824">
        <v>7</v>
      </c>
      <c r="F17" s="821">
        <v>0</v>
      </c>
      <c r="G17" s="820">
        <f t="shared" si="4"/>
        <v>376</v>
      </c>
      <c r="H17" s="821">
        <v>9022</v>
      </c>
      <c r="I17" s="824">
        <v>7539</v>
      </c>
      <c r="J17" s="821">
        <v>4</v>
      </c>
      <c r="K17" s="820">
        <v>0</v>
      </c>
      <c r="L17" s="822">
        <f t="shared" si="2"/>
        <v>16565</v>
      </c>
      <c r="M17" s="824">
        <v>2</v>
      </c>
      <c r="N17" s="821">
        <v>4866</v>
      </c>
      <c r="O17" s="820">
        <f t="shared" si="5"/>
        <v>4868</v>
      </c>
    </row>
    <row r="18" spans="1:15" ht="21.75" thickBot="1">
      <c r="A18" s="6" t="s">
        <v>122</v>
      </c>
      <c r="B18" s="819">
        <f t="shared" si="3"/>
        <v>12665</v>
      </c>
      <c r="C18" s="824">
        <v>433</v>
      </c>
      <c r="D18" s="821">
        <v>1</v>
      </c>
      <c r="E18" s="824">
        <v>1</v>
      </c>
      <c r="F18" s="821">
        <v>0</v>
      </c>
      <c r="G18" s="820">
        <f t="shared" si="4"/>
        <v>435</v>
      </c>
      <c r="H18" s="821">
        <v>6220</v>
      </c>
      <c r="I18" s="824">
        <v>2968</v>
      </c>
      <c r="J18" s="821">
        <v>0</v>
      </c>
      <c r="K18" s="820">
        <v>0</v>
      </c>
      <c r="L18" s="822">
        <f t="shared" si="2"/>
        <v>9188</v>
      </c>
      <c r="M18" s="824">
        <v>0</v>
      </c>
      <c r="N18" s="821">
        <v>3042</v>
      </c>
      <c r="O18" s="820">
        <f t="shared" si="5"/>
        <v>3042</v>
      </c>
    </row>
    <row r="19" spans="1:15" ht="21.75" thickBot="1">
      <c r="A19" s="6" t="s">
        <v>31</v>
      </c>
      <c r="B19" s="819">
        <f t="shared" si="3"/>
        <v>12598</v>
      </c>
      <c r="C19" s="824">
        <v>330</v>
      </c>
      <c r="D19" s="821">
        <v>1</v>
      </c>
      <c r="E19" s="824">
        <v>2</v>
      </c>
      <c r="F19" s="821">
        <v>0</v>
      </c>
      <c r="G19" s="820">
        <f t="shared" si="4"/>
        <v>333</v>
      </c>
      <c r="H19" s="821">
        <v>5070</v>
      </c>
      <c r="I19" s="824">
        <v>4171</v>
      </c>
      <c r="J19" s="821">
        <v>8</v>
      </c>
      <c r="K19" s="820">
        <v>0</v>
      </c>
      <c r="L19" s="822">
        <f t="shared" si="2"/>
        <v>9249</v>
      </c>
      <c r="M19" s="824">
        <v>0</v>
      </c>
      <c r="N19" s="821">
        <v>3016</v>
      </c>
      <c r="O19" s="820">
        <f t="shared" si="5"/>
        <v>3016</v>
      </c>
    </row>
    <row r="20" spans="1:15" ht="21.75" thickBot="1">
      <c r="A20" s="6" t="s">
        <v>30</v>
      </c>
      <c r="B20" s="819">
        <f t="shared" si="3"/>
        <v>88883</v>
      </c>
      <c r="C20" s="824">
        <v>1999</v>
      </c>
      <c r="D20" s="821">
        <v>14</v>
      </c>
      <c r="E20" s="824">
        <v>24</v>
      </c>
      <c r="F20" s="821">
        <v>4</v>
      </c>
      <c r="G20" s="820">
        <f t="shared" si="4"/>
        <v>2041</v>
      </c>
      <c r="H20" s="821">
        <v>42202</v>
      </c>
      <c r="I20" s="824">
        <v>29181</v>
      </c>
      <c r="J20" s="821">
        <v>20</v>
      </c>
      <c r="K20" s="820">
        <v>0</v>
      </c>
      <c r="L20" s="822">
        <f t="shared" si="2"/>
        <v>71403</v>
      </c>
      <c r="M20" s="824">
        <v>1</v>
      </c>
      <c r="N20" s="821">
        <v>15438</v>
      </c>
      <c r="O20" s="820">
        <f t="shared" si="5"/>
        <v>15439</v>
      </c>
    </row>
    <row r="21" spans="1:15" ht="21.75" thickBot="1">
      <c r="A21" s="6" t="s">
        <v>29</v>
      </c>
      <c r="B21" s="819">
        <f t="shared" si="3"/>
        <v>10119</v>
      </c>
      <c r="C21" s="824">
        <v>422</v>
      </c>
      <c r="D21" s="821">
        <v>4</v>
      </c>
      <c r="E21" s="824">
        <v>1</v>
      </c>
      <c r="F21" s="821">
        <v>0</v>
      </c>
      <c r="G21" s="820">
        <f t="shared" si="4"/>
        <v>427</v>
      </c>
      <c r="H21" s="821">
        <v>4770</v>
      </c>
      <c r="I21" s="824">
        <v>2775</v>
      </c>
      <c r="J21" s="821">
        <v>9</v>
      </c>
      <c r="K21" s="820">
        <v>0</v>
      </c>
      <c r="L21" s="822">
        <f t="shared" si="2"/>
        <v>7554</v>
      </c>
      <c r="M21" s="824">
        <v>1</v>
      </c>
      <c r="N21" s="821">
        <v>2137</v>
      </c>
      <c r="O21" s="820">
        <f t="shared" si="5"/>
        <v>2138</v>
      </c>
    </row>
    <row r="22" spans="1:15" ht="21.75" thickBot="1">
      <c r="A22" s="6" t="s">
        <v>17</v>
      </c>
      <c r="B22" s="819">
        <f t="shared" si="3"/>
        <v>82106</v>
      </c>
      <c r="C22" s="820">
        <v>1014</v>
      </c>
      <c r="D22" s="821">
        <v>0</v>
      </c>
      <c r="E22" s="820">
        <v>14</v>
      </c>
      <c r="F22" s="821">
        <v>0</v>
      </c>
      <c r="G22" s="820">
        <f t="shared" si="4"/>
        <v>1028</v>
      </c>
      <c r="H22" s="821">
        <v>30272</v>
      </c>
      <c r="I22" s="820">
        <v>36588</v>
      </c>
      <c r="J22" s="821">
        <v>16</v>
      </c>
      <c r="K22" s="820">
        <v>0</v>
      </c>
      <c r="L22" s="822">
        <f t="shared" si="2"/>
        <v>66876</v>
      </c>
      <c r="M22" s="820">
        <v>6</v>
      </c>
      <c r="N22" s="821">
        <v>14196</v>
      </c>
      <c r="O22" s="820">
        <f t="shared" si="5"/>
        <v>14202</v>
      </c>
    </row>
    <row r="23" spans="1:15" ht="21.75" thickBot="1">
      <c r="A23" s="6" t="s">
        <v>18</v>
      </c>
      <c r="B23" s="819">
        <f t="shared" si="3"/>
        <v>15331</v>
      </c>
      <c r="C23" s="824">
        <v>515</v>
      </c>
      <c r="D23" s="821">
        <v>0</v>
      </c>
      <c r="E23" s="824">
        <v>1</v>
      </c>
      <c r="F23" s="821">
        <v>0</v>
      </c>
      <c r="G23" s="820">
        <f t="shared" si="4"/>
        <v>516</v>
      </c>
      <c r="H23" s="821">
        <v>7387</v>
      </c>
      <c r="I23" s="824">
        <v>4186</v>
      </c>
      <c r="J23" s="821">
        <v>0</v>
      </c>
      <c r="K23" s="820">
        <v>0</v>
      </c>
      <c r="L23" s="822">
        <f t="shared" si="2"/>
        <v>11573</v>
      </c>
      <c r="M23" s="824">
        <v>1</v>
      </c>
      <c r="N23" s="821">
        <v>3241</v>
      </c>
      <c r="O23" s="820">
        <f t="shared" si="5"/>
        <v>3242</v>
      </c>
    </row>
    <row r="24" spans="1:15" ht="21.75" thickBot="1">
      <c r="A24" s="6" t="s">
        <v>19</v>
      </c>
      <c r="B24" s="819">
        <f t="shared" si="3"/>
        <v>16685</v>
      </c>
      <c r="C24" s="824">
        <v>416</v>
      </c>
      <c r="D24" s="821">
        <v>1</v>
      </c>
      <c r="E24" s="824">
        <v>6</v>
      </c>
      <c r="F24" s="821">
        <v>0</v>
      </c>
      <c r="G24" s="820">
        <f t="shared" si="4"/>
        <v>423</v>
      </c>
      <c r="H24" s="821">
        <v>7595</v>
      </c>
      <c r="I24" s="824">
        <v>6273</v>
      </c>
      <c r="J24" s="821">
        <v>1</v>
      </c>
      <c r="K24" s="820">
        <v>0</v>
      </c>
      <c r="L24" s="822">
        <f t="shared" si="2"/>
        <v>13869</v>
      </c>
      <c r="M24" s="824">
        <v>1</v>
      </c>
      <c r="N24" s="821">
        <v>2392</v>
      </c>
      <c r="O24" s="820">
        <f t="shared" si="5"/>
        <v>2393</v>
      </c>
    </row>
    <row r="25" spans="1:15" ht="21.75" thickBot="1">
      <c r="A25" s="6" t="s">
        <v>123</v>
      </c>
      <c r="B25" s="819">
        <f t="shared" si="3"/>
        <v>18415</v>
      </c>
      <c r="C25" s="824">
        <v>1103</v>
      </c>
      <c r="D25" s="821">
        <v>8</v>
      </c>
      <c r="E25" s="824">
        <v>26</v>
      </c>
      <c r="F25" s="821">
        <v>0</v>
      </c>
      <c r="G25" s="820">
        <f t="shared" si="4"/>
        <v>1137</v>
      </c>
      <c r="H25" s="821">
        <v>6874</v>
      </c>
      <c r="I25" s="824">
        <v>6851</v>
      </c>
      <c r="J25" s="821">
        <v>1</v>
      </c>
      <c r="K25" s="820">
        <v>0</v>
      </c>
      <c r="L25" s="822">
        <f t="shared" si="2"/>
        <v>13726</v>
      </c>
      <c r="M25" s="824">
        <v>0</v>
      </c>
      <c r="N25" s="821">
        <v>3552</v>
      </c>
      <c r="O25" s="820">
        <f t="shared" si="5"/>
        <v>3552</v>
      </c>
    </row>
    <row r="26" spans="1:15" ht="21.75" thickBot="1">
      <c r="A26" s="6" t="s">
        <v>49</v>
      </c>
      <c r="B26" s="819">
        <f t="shared" si="3"/>
        <v>100840</v>
      </c>
      <c r="C26" s="824">
        <v>504</v>
      </c>
      <c r="D26" s="821">
        <v>7</v>
      </c>
      <c r="E26" s="824">
        <v>3</v>
      </c>
      <c r="F26" s="821">
        <v>0</v>
      </c>
      <c r="G26" s="820">
        <f t="shared" si="4"/>
        <v>514</v>
      </c>
      <c r="H26" s="821">
        <v>80142</v>
      </c>
      <c r="I26" s="824">
        <v>9488</v>
      </c>
      <c r="J26" s="821">
        <v>18</v>
      </c>
      <c r="K26" s="820">
        <v>0</v>
      </c>
      <c r="L26" s="822">
        <f t="shared" si="2"/>
        <v>89648</v>
      </c>
      <c r="M26" s="824">
        <v>3</v>
      </c>
      <c r="N26" s="821">
        <v>10675</v>
      </c>
      <c r="O26" s="820">
        <f t="shared" si="5"/>
        <v>10678</v>
      </c>
    </row>
    <row r="27" spans="1:15" ht="21.75" thickBot="1">
      <c r="A27" s="6" t="s">
        <v>125</v>
      </c>
      <c r="B27" s="819">
        <f t="shared" si="3"/>
        <v>51622</v>
      </c>
      <c r="C27" s="824">
        <v>220</v>
      </c>
      <c r="D27" s="821">
        <v>0</v>
      </c>
      <c r="E27" s="824">
        <v>1</v>
      </c>
      <c r="F27" s="821">
        <v>0</v>
      </c>
      <c r="G27" s="820">
        <f t="shared" si="4"/>
        <v>221</v>
      </c>
      <c r="H27" s="821">
        <v>34852</v>
      </c>
      <c r="I27" s="824">
        <v>11382</v>
      </c>
      <c r="J27" s="821">
        <v>3</v>
      </c>
      <c r="K27" s="820">
        <v>0</v>
      </c>
      <c r="L27" s="822">
        <f t="shared" si="2"/>
        <v>46237</v>
      </c>
      <c r="M27" s="824">
        <v>2</v>
      </c>
      <c r="N27" s="821">
        <v>5162</v>
      </c>
      <c r="O27" s="820">
        <f t="shared" si="5"/>
        <v>5164</v>
      </c>
    </row>
    <row r="28" spans="1:15" ht="21.75" thickBot="1">
      <c r="A28" s="6" t="s">
        <v>51</v>
      </c>
      <c r="B28" s="819">
        <f t="shared" si="3"/>
        <v>86589</v>
      </c>
      <c r="C28" s="824">
        <v>525</v>
      </c>
      <c r="D28" s="821">
        <v>2</v>
      </c>
      <c r="E28" s="824">
        <v>1</v>
      </c>
      <c r="F28" s="821">
        <v>0</v>
      </c>
      <c r="G28" s="820">
        <f t="shared" si="4"/>
        <v>528</v>
      </c>
      <c r="H28" s="821">
        <v>67335</v>
      </c>
      <c r="I28" s="824">
        <v>5990</v>
      </c>
      <c r="J28" s="821">
        <v>3</v>
      </c>
      <c r="K28" s="820">
        <v>0</v>
      </c>
      <c r="L28" s="822">
        <f t="shared" si="2"/>
        <v>73328</v>
      </c>
      <c r="M28" s="824">
        <v>5</v>
      </c>
      <c r="N28" s="821">
        <v>12728</v>
      </c>
      <c r="O28" s="820">
        <f t="shared" si="5"/>
        <v>12733</v>
      </c>
    </row>
    <row r="29" spans="1:15" ht="21.75" thickBot="1">
      <c r="A29" s="6" t="s">
        <v>20</v>
      </c>
      <c r="B29" s="819">
        <f t="shared" si="3"/>
        <v>75489</v>
      </c>
      <c r="C29" s="824">
        <v>1567</v>
      </c>
      <c r="D29" s="821">
        <v>32</v>
      </c>
      <c r="E29" s="824">
        <v>26</v>
      </c>
      <c r="F29" s="821">
        <v>1</v>
      </c>
      <c r="G29" s="820">
        <f t="shared" si="4"/>
        <v>1626</v>
      </c>
      <c r="H29" s="821">
        <v>41591</v>
      </c>
      <c r="I29" s="824">
        <v>23795</v>
      </c>
      <c r="J29" s="821">
        <v>8</v>
      </c>
      <c r="K29" s="820">
        <v>0</v>
      </c>
      <c r="L29" s="822">
        <f t="shared" si="2"/>
        <v>65394</v>
      </c>
      <c r="M29" s="824">
        <v>3</v>
      </c>
      <c r="N29" s="821">
        <v>8466</v>
      </c>
      <c r="O29" s="820">
        <f t="shared" si="5"/>
        <v>8469</v>
      </c>
    </row>
    <row r="30" spans="1:15" ht="21.75" thickBot="1">
      <c r="A30" s="6" t="s">
        <v>127</v>
      </c>
      <c r="B30" s="819">
        <f t="shared" si="3"/>
        <v>18745</v>
      </c>
      <c r="C30" s="824">
        <v>361</v>
      </c>
      <c r="D30" s="821">
        <v>3</v>
      </c>
      <c r="E30" s="824">
        <v>3</v>
      </c>
      <c r="F30" s="821">
        <v>0</v>
      </c>
      <c r="G30" s="820">
        <f t="shared" si="4"/>
        <v>367</v>
      </c>
      <c r="H30" s="821">
        <v>9544</v>
      </c>
      <c r="I30" s="824">
        <v>5648</v>
      </c>
      <c r="J30" s="821">
        <v>1</v>
      </c>
      <c r="K30" s="820">
        <v>0</v>
      </c>
      <c r="L30" s="822">
        <f t="shared" si="2"/>
        <v>15193</v>
      </c>
      <c r="M30" s="824">
        <v>2</v>
      </c>
      <c r="N30" s="821">
        <v>3183</v>
      </c>
      <c r="O30" s="820">
        <f t="shared" si="5"/>
        <v>3185</v>
      </c>
    </row>
    <row r="31" spans="1:15" ht="21.75" thickBot="1">
      <c r="A31" s="6" t="s">
        <v>22</v>
      </c>
      <c r="B31" s="819">
        <f t="shared" si="3"/>
        <v>14777</v>
      </c>
      <c r="C31" s="824">
        <v>131</v>
      </c>
      <c r="D31" s="821">
        <v>1</v>
      </c>
      <c r="E31" s="824">
        <v>3</v>
      </c>
      <c r="F31" s="821">
        <v>0</v>
      </c>
      <c r="G31" s="820">
        <f t="shared" si="4"/>
        <v>135</v>
      </c>
      <c r="H31" s="821">
        <v>8201</v>
      </c>
      <c r="I31" s="824">
        <v>4037</v>
      </c>
      <c r="J31" s="821">
        <v>0</v>
      </c>
      <c r="K31" s="820">
        <v>0</v>
      </c>
      <c r="L31" s="822">
        <f t="shared" si="2"/>
        <v>12238</v>
      </c>
      <c r="M31" s="824">
        <v>0</v>
      </c>
      <c r="N31" s="821">
        <v>2404</v>
      </c>
      <c r="O31" s="820">
        <f t="shared" si="5"/>
        <v>2404</v>
      </c>
    </row>
    <row r="32" spans="1:15" ht="21.75" thickBot="1">
      <c r="A32" s="6" t="s">
        <v>128</v>
      </c>
      <c r="B32" s="819">
        <f t="shared" si="3"/>
        <v>18516</v>
      </c>
      <c r="C32" s="824">
        <v>1180</v>
      </c>
      <c r="D32" s="821">
        <v>4</v>
      </c>
      <c r="E32" s="824">
        <v>8</v>
      </c>
      <c r="F32" s="821">
        <v>0</v>
      </c>
      <c r="G32" s="820">
        <f t="shared" si="4"/>
        <v>1192</v>
      </c>
      <c r="H32" s="821">
        <v>7940</v>
      </c>
      <c r="I32" s="824">
        <v>6770</v>
      </c>
      <c r="J32" s="821">
        <v>2</v>
      </c>
      <c r="K32" s="820">
        <v>0</v>
      </c>
      <c r="L32" s="822">
        <f t="shared" si="2"/>
        <v>14712</v>
      </c>
      <c r="M32" s="824">
        <v>0</v>
      </c>
      <c r="N32" s="821">
        <v>2612</v>
      </c>
      <c r="O32" s="820">
        <f t="shared" si="5"/>
        <v>2612</v>
      </c>
    </row>
    <row r="33" spans="1:15" ht="21.75" thickBot="1">
      <c r="A33" s="6" t="s">
        <v>129</v>
      </c>
      <c r="B33" s="819">
        <f t="shared" si="3"/>
        <v>51329</v>
      </c>
      <c r="C33" s="820">
        <v>1143</v>
      </c>
      <c r="D33" s="821">
        <v>4</v>
      </c>
      <c r="E33" s="820">
        <v>6</v>
      </c>
      <c r="F33" s="821">
        <v>0</v>
      </c>
      <c r="G33" s="820">
        <f t="shared" si="4"/>
        <v>1153</v>
      </c>
      <c r="H33" s="821">
        <v>20861</v>
      </c>
      <c r="I33" s="820">
        <v>20828</v>
      </c>
      <c r="J33" s="821">
        <v>6</v>
      </c>
      <c r="K33" s="820">
        <v>0</v>
      </c>
      <c r="L33" s="822">
        <f t="shared" si="2"/>
        <v>41695</v>
      </c>
      <c r="M33" s="820">
        <v>3</v>
      </c>
      <c r="N33" s="821">
        <v>8478</v>
      </c>
      <c r="O33" s="820">
        <f t="shared" si="5"/>
        <v>8481</v>
      </c>
    </row>
    <row r="34" spans="1:15" ht="21.75" thickBot="1">
      <c r="A34" s="6" t="s">
        <v>130</v>
      </c>
      <c r="B34" s="819">
        <f t="shared" si="3"/>
        <v>21493</v>
      </c>
      <c r="C34" s="824">
        <v>1521</v>
      </c>
      <c r="D34" s="821">
        <v>7</v>
      </c>
      <c r="E34" s="824">
        <v>8</v>
      </c>
      <c r="F34" s="821">
        <v>2</v>
      </c>
      <c r="G34" s="820">
        <f t="shared" si="4"/>
        <v>1538</v>
      </c>
      <c r="H34" s="821">
        <v>8785</v>
      </c>
      <c r="I34" s="824">
        <v>7393</v>
      </c>
      <c r="J34" s="821">
        <v>3</v>
      </c>
      <c r="K34" s="820">
        <v>0</v>
      </c>
      <c r="L34" s="822">
        <f t="shared" si="2"/>
        <v>16181</v>
      </c>
      <c r="M34" s="824">
        <v>2</v>
      </c>
      <c r="N34" s="821">
        <v>3772</v>
      </c>
      <c r="O34" s="820">
        <f t="shared" si="5"/>
        <v>3774</v>
      </c>
    </row>
    <row r="35" spans="1:15" ht="21.75" thickBot="1">
      <c r="A35" s="6" t="s">
        <v>149</v>
      </c>
      <c r="B35" s="819">
        <f t="shared" si="3"/>
        <v>10935</v>
      </c>
      <c r="C35" s="824">
        <v>730</v>
      </c>
      <c r="D35" s="821">
        <v>1</v>
      </c>
      <c r="E35" s="824">
        <v>5</v>
      </c>
      <c r="F35" s="821">
        <v>0</v>
      </c>
      <c r="G35" s="820">
        <f t="shared" si="4"/>
        <v>736</v>
      </c>
      <c r="H35" s="821">
        <v>4169</v>
      </c>
      <c r="I35" s="824">
        <v>3543</v>
      </c>
      <c r="J35" s="821">
        <v>1</v>
      </c>
      <c r="K35" s="820">
        <v>0</v>
      </c>
      <c r="L35" s="821">
        <f t="shared" si="2"/>
        <v>7713</v>
      </c>
      <c r="M35" s="824">
        <v>1</v>
      </c>
      <c r="N35" s="821">
        <v>2485</v>
      </c>
      <c r="O35" s="820">
        <f t="shared" si="5"/>
        <v>2486</v>
      </c>
    </row>
    <row r="36" spans="1:15" ht="21.75" thickBot="1">
      <c r="A36" s="6" t="s">
        <v>131</v>
      </c>
      <c r="B36" s="819">
        <f t="shared" si="3"/>
        <v>45682</v>
      </c>
      <c r="C36" s="824">
        <v>1083</v>
      </c>
      <c r="D36" s="821">
        <v>14</v>
      </c>
      <c r="E36" s="824">
        <v>13</v>
      </c>
      <c r="F36" s="821">
        <v>1</v>
      </c>
      <c r="G36" s="820">
        <f t="shared" si="4"/>
        <v>1111</v>
      </c>
      <c r="H36" s="821">
        <v>13087</v>
      </c>
      <c r="I36" s="824">
        <v>27535</v>
      </c>
      <c r="J36" s="821">
        <v>1</v>
      </c>
      <c r="K36" s="820">
        <v>0</v>
      </c>
      <c r="L36" s="821">
        <f t="shared" si="2"/>
        <v>40623</v>
      </c>
      <c r="M36" s="824">
        <v>0</v>
      </c>
      <c r="N36" s="821">
        <v>3948</v>
      </c>
      <c r="O36" s="820">
        <f t="shared" si="5"/>
        <v>3948</v>
      </c>
    </row>
    <row r="37" spans="1:15" ht="21.75" thickBot="1">
      <c r="A37" s="6" t="s">
        <v>132</v>
      </c>
      <c r="B37" s="819">
        <f t="shared" si="3"/>
        <v>41867</v>
      </c>
      <c r="C37" s="824">
        <v>1635</v>
      </c>
      <c r="D37" s="821">
        <v>5</v>
      </c>
      <c r="E37" s="824">
        <v>22</v>
      </c>
      <c r="F37" s="821">
        <v>2</v>
      </c>
      <c r="G37" s="820">
        <f t="shared" si="4"/>
        <v>1664</v>
      </c>
      <c r="H37" s="821">
        <v>22661</v>
      </c>
      <c r="I37" s="824">
        <v>12819</v>
      </c>
      <c r="J37" s="821">
        <v>8</v>
      </c>
      <c r="K37" s="820">
        <v>0</v>
      </c>
      <c r="L37" s="821">
        <f t="shared" si="2"/>
        <v>35488</v>
      </c>
      <c r="M37" s="824">
        <v>2</v>
      </c>
      <c r="N37" s="821">
        <v>4713</v>
      </c>
      <c r="O37" s="820">
        <f t="shared" si="5"/>
        <v>4715</v>
      </c>
    </row>
    <row r="38" spans="1:15" ht="21.75" thickBot="1">
      <c r="A38" s="6" t="s">
        <v>24</v>
      </c>
      <c r="B38" s="819">
        <f t="shared" si="3"/>
        <v>18343</v>
      </c>
      <c r="C38" s="824">
        <v>568</v>
      </c>
      <c r="D38" s="821">
        <v>8</v>
      </c>
      <c r="E38" s="824">
        <v>15</v>
      </c>
      <c r="F38" s="821">
        <v>0</v>
      </c>
      <c r="G38" s="820">
        <f t="shared" si="4"/>
        <v>591</v>
      </c>
      <c r="H38" s="821">
        <v>7891</v>
      </c>
      <c r="I38" s="824">
        <v>6590</v>
      </c>
      <c r="J38" s="821">
        <v>4</v>
      </c>
      <c r="K38" s="820">
        <v>0</v>
      </c>
      <c r="L38" s="821">
        <f t="shared" si="2"/>
        <v>14485</v>
      </c>
      <c r="M38" s="824">
        <v>1</v>
      </c>
      <c r="N38" s="821">
        <v>3266</v>
      </c>
      <c r="O38" s="820">
        <f t="shared" si="5"/>
        <v>3267</v>
      </c>
    </row>
    <row r="39" spans="1:15" ht="21.75" thickBot="1">
      <c r="A39" s="6" t="s">
        <v>25</v>
      </c>
      <c r="B39" s="819">
        <f t="shared" si="3"/>
        <v>97026</v>
      </c>
      <c r="C39" s="824">
        <v>794</v>
      </c>
      <c r="D39" s="821">
        <v>44</v>
      </c>
      <c r="E39" s="824">
        <v>13</v>
      </c>
      <c r="F39" s="821">
        <v>0</v>
      </c>
      <c r="G39" s="820">
        <f t="shared" si="4"/>
        <v>851</v>
      </c>
      <c r="H39" s="821">
        <v>28687</v>
      </c>
      <c r="I39" s="824">
        <v>60425</v>
      </c>
      <c r="J39" s="821">
        <v>18</v>
      </c>
      <c r="K39" s="820">
        <v>0</v>
      </c>
      <c r="L39" s="821">
        <f t="shared" si="2"/>
        <v>89130</v>
      </c>
      <c r="M39" s="824">
        <v>3</v>
      </c>
      <c r="N39" s="821">
        <v>7042</v>
      </c>
      <c r="O39" s="820">
        <f t="shared" si="5"/>
        <v>7045</v>
      </c>
    </row>
    <row r="40" spans="1:15" ht="21.75" thickBot="1">
      <c r="A40" s="6" t="s">
        <v>58</v>
      </c>
      <c r="B40" s="819">
        <f t="shared" si="3"/>
        <v>23218</v>
      </c>
      <c r="C40" s="824">
        <v>600</v>
      </c>
      <c r="D40" s="821">
        <v>1</v>
      </c>
      <c r="E40" s="824">
        <v>25</v>
      </c>
      <c r="F40" s="821">
        <v>0</v>
      </c>
      <c r="G40" s="820">
        <f t="shared" si="4"/>
        <v>626</v>
      </c>
      <c r="H40" s="821">
        <v>11810</v>
      </c>
      <c r="I40" s="824">
        <v>6187</v>
      </c>
      <c r="J40" s="821">
        <v>6</v>
      </c>
      <c r="K40" s="820">
        <v>0</v>
      </c>
      <c r="L40" s="821">
        <f t="shared" si="2"/>
        <v>18003</v>
      </c>
      <c r="M40" s="824">
        <v>0</v>
      </c>
      <c r="N40" s="821">
        <v>4589</v>
      </c>
      <c r="O40" s="820">
        <f t="shared" si="5"/>
        <v>4589</v>
      </c>
    </row>
    <row r="41" spans="1:15" ht="21.75" thickBot="1">
      <c r="A41" s="6" t="s">
        <v>26</v>
      </c>
      <c r="B41" s="819">
        <f t="shared" si="3"/>
        <v>29988</v>
      </c>
      <c r="C41" s="824">
        <v>561</v>
      </c>
      <c r="D41" s="821">
        <v>24</v>
      </c>
      <c r="E41" s="824">
        <v>8</v>
      </c>
      <c r="F41" s="821">
        <v>0</v>
      </c>
      <c r="G41" s="820">
        <f t="shared" si="4"/>
        <v>593</v>
      </c>
      <c r="H41" s="821">
        <v>12478</v>
      </c>
      <c r="I41" s="824">
        <v>11006</v>
      </c>
      <c r="J41" s="821">
        <v>0</v>
      </c>
      <c r="K41" s="820">
        <v>0</v>
      </c>
      <c r="L41" s="821">
        <f t="shared" si="2"/>
        <v>23484</v>
      </c>
      <c r="M41" s="824">
        <v>5</v>
      </c>
      <c r="N41" s="821">
        <v>5906</v>
      </c>
      <c r="O41" s="820">
        <f t="shared" si="5"/>
        <v>5911</v>
      </c>
    </row>
    <row r="42" spans="1:15" ht="21.75" thickBot="1">
      <c r="A42" s="6" t="s">
        <v>27</v>
      </c>
      <c r="B42" s="819">
        <f t="shared" si="3"/>
        <v>23393</v>
      </c>
      <c r="C42" s="824">
        <v>653</v>
      </c>
      <c r="D42" s="821">
        <v>7</v>
      </c>
      <c r="E42" s="824">
        <v>10</v>
      </c>
      <c r="F42" s="821">
        <v>0</v>
      </c>
      <c r="G42" s="820">
        <f t="shared" si="4"/>
        <v>670</v>
      </c>
      <c r="H42" s="821">
        <v>9085</v>
      </c>
      <c r="I42" s="824">
        <v>9757</v>
      </c>
      <c r="J42" s="821">
        <v>9</v>
      </c>
      <c r="K42" s="820">
        <v>0</v>
      </c>
      <c r="L42" s="821">
        <f t="shared" si="2"/>
        <v>18851</v>
      </c>
      <c r="M42" s="824">
        <v>1</v>
      </c>
      <c r="N42" s="821">
        <v>3871</v>
      </c>
      <c r="O42" s="820">
        <f t="shared" si="5"/>
        <v>3872</v>
      </c>
    </row>
    <row r="43" spans="1:15" ht="21.75" thickBot="1">
      <c r="A43" s="6" t="s">
        <v>59</v>
      </c>
      <c r="B43" s="819">
        <f t="shared" si="3"/>
        <v>28187</v>
      </c>
      <c r="C43" s="824">
        <v>391</v>
      </c>
      <c r="D43" s="821">
        <v>3</v>
      </c>
      <c r="E43" s="824">
        <v>13</v>
      </c>
      <c r="F43" s="821">
        <v>1</v>
      </c>
      <c r="G43" s="820">
        <f t="shared" si="4"/>
        <v>408</v>
      </c>
      <c r="H43" s="821">
        <v>15638</v>
      </c>
      <c r="I43" s="824">
        <v>7189</v>
      </c>
      <c r="J43" s="821">
        <v>8</v>
      </c>
      <c r="K43" s="820">
        <v>0</v>
      </c>
      <c r="L43" s="821">
        <f t="shared" si="2"/>
        <v>22835</v>
      </c>
      <c r="M43" s="824">
        <v>0</v>
      </c>
      <c r="N43" s="821">
        <v>4944</v>
      </c>
      <c r="O43" s="820">
        <f t="shared" si="5"/>
        <v>4944</v>
      </c>
    </row>
    <row r="44" spans="1:15">
      <c r="A44" s="955" t="s">
        <v>462</v>
      </c>
      <c r="B44" s="956"/>
      <c r="C44" s="956"/>
      <c r="D44" s="956"/>
      <c r="E44" s="956"/>
      <c r="F44" s="956"/>
      <c r="G44" s="956"/>
      <c r="H44" s="956"/>
      <c r="I44" s="955"/>
      <c r="J44" s="955"/>
      <c r="K44" s="955"/>
      <c r="L44" s="955"/>
      <c r="M44" s="955"/>
      <c r="N44" s="955"/>
      <c r="O44" s="955"/>
    </row>
    <row r="45" spans="1:15">
      <c r="B45" s="826"/>
      <c r="C45" s="827"/>
      <c r="D45" s="827"/>
      <c r="E45" s="827"/>
      <c r="F45" s="827"/>
      <c r="G45" s="827"/>
      <c r="H45" s="827"/>
    </row>
    <row r="46" spans="1:15">
      <c r="B46" s="826"/>
      <c r="C46" s="827"/>
      <c r="D46" s="827"/>
      <c r="E46" s="827"/>
      <c r="F46" s="827"/>
      <c r="G46" s="827"/>
      <c r="H46" s="827"/>
    </row>
    <row r="47" spans="1:15">
      <c r="B47" s="826"/>
      <c r="C47" s="827"/>
      <c r="D47" s="827"/>
      <c r="E47" s="827"/>
      <c r="F47" s="827"/>
      <c r="G47" s="827"/>
      <c r="H47" s="827"/>
    </row>
    <row r="48" spans="1:15">
      <c r="B48" s="826"/>
      <c r="C48" s="827"/>
      <c r="D48" s="827"/>
      <c r="E48" s="827"/>
      <c r="F48" s="827"/>
      <c r="G48" s="827"/>
      <c r="H48" s="827"/>
    </row>
    <row r="49" spans="2:8">
      <c r="B49" s="826"/>
      <c r="C49" s="827"/>
      <c r="D49" s="827"/>
      <c r="E49" s="827"/>
      <c r="F49" s="827"/>
      <c r="G49" s="827"/>
      <c r="H49" s="827"/>
    </row>
    <row r="50" spans="2:8">
      <c r="B50" s="826"/>
      <c r="C50" s="827"/>
      <c r="D50" s="827"/>
      <c r="E50" s="827"/>
      <c r="F50" s="827"/>
      <c r="G50" s="827"/>
      <c r="H50" s="827"/>
    </row>
    <row r="51" spans="2:8">
      <c r="B51" s="826"/>
      <c r="C51" s="827"/>
      <c r="D51" s="827"/>
      <c r="E51" s="827"/>
      <c r="F51" s="827"/>
      <c r="G51" s="827"/>
      <c r="H51" s="827"/>
    </row>
    <row r="52" spans="2:8">
      <c r="B52" s="826"/>
      <c r="C52" s="827"/>
      <c r="D52" s="827"/>
      <c r="E52" s="827"/>
      <c r="F52" s="827"/>
      <c r="G52" s="827"/>
      <c r="H52" s="827"/>
    </row>
  </sheetData>
  <mergeCells count="7">
    <mergeCell ref="A44:O44"/>
    <mergeCell ref="A1:O1"/>
    <mergeCell ref="A2:A3"/>
    <mergeCell ref="B2:B3"/>
    <mergeCell ref="C2:G2"/>
    <mergeCell ref="H2:L2"/>
    <mergeCell ref="M2:O2"/>
  </mergeCells>
  <printOptions horizontalCentered="1" verticalCentered="1"/>
  <pageMargins left="0.39370078740157499" right="0.39370078740157499" top="0.45" bottom="0.55000000000000004" header="0" footer="0"/>
  <pageSetup paperSize="9" scale="67"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A689F-36F9-48E7-B731-BC7CC2F52863}">
  <sheetPr>
    <tabColor theme="7" tint="0.39997558519241921"/>
    <pageSetUpPr fitToPage="1"/>
  </sheetPr>
  <dimension ref="A1:L52"/>
  <sheetViews>
    <sheetView rightToLeft="1" view="pageBreakPreview" zoomScaleNormal="100" zoomScaleSheetLayoutView="100" workbookViewId="0">
      <selection activeCell="M14" sqref="M14"/>
    </sheetView>
  </sheetViews>
  <sheetFormatPr defaultRowHeight="22.5"/>
  <cols>
    <col min="1" max="1" width="22.5703125" style="111" customWidth="1"/>
    <col min="2" max="2" width="16.140625" style="111" customWidth="1"/>
    <col min="3" max="3" width="12" style="111" customWidth="1"/>
    <col min="4" max="4" width="14.140625" style="111" customWidth="1"/>
    <col min="5" max="5" width="13.140625" style="111" customWidth="1"/>
    <col min="6" max="6" width="13.85546875" style="111" customWidth="1"/>
    <col min="7" max="16384" width="9.140625" style="111"/>
  </cols>
  <sheetData>
    <row r="1" spans="1:12" ht="34.5" customHeight="1" thickBot="1">
      <c r="A1" s="963" t="s">
        <v>427</v>
      </c>
      <c r="B1" s="963"/>
      <c r="C1" s="963"/>
      <c r="D1" s="963"/>
      <c r="E1" s="963"/>
      <c r="F1" s="963"/>
    </row>
    <row r="2" spans="1:12" ht="27.75" customHeight="1" thickBot="1">
      <c r="A2" s="964" t="s">
        <v>34</v>
      </c>
      <c r="B2" s="964" t="s">
        <v>32</v>
      </c>
      <c r="C2" s="966" t="s">
        <v>242</v>
      </c>
      <c r="D2" s="967"/>
      <c r="E2" s="967"/>
      <c r="F2" s="967"/>
    </row>
    <row r="3" spans="1:12" ht="36.75" customHeight="1" thickBot="1">
      <c r="A3" s="965"/>
      <c r="B3" s="965"/>
      <c r="C3" s="118" t="s">
        <v>237</v>
      </c>
      <c r="D3" s="119" t="s">
        <v>236</v>
      </c>
      <c r="E3" s="119" t="s">
        <v>235</v>
      </c>
      <c r="F3" s="119" t="s">
        <v>241</v>
      </c>
    </row>
    <row r="4" spans="1:12" ht="20.100000000000001" customHeight="1">
      <c r="A4" s="4">
        <v>1396</v>
      </c>
      <c r="B4" s="153">
        <v>1216188</v>
      </c>
      <c r="C4" s="153">
        <f>'43'!C4+'43'!H4+'43'!M4</f>
        <v>619347</v>
      </c>
      <c r="D4" s="153">
        <f>'43'!D4+'43'!I4</f>
        <v>426758</v>
      </c>
      <c r="E4" s="153">
        <f>'43'!E4+'43'!J4</f>
        <v>679</v>
      </c>
      <c r="F4" s="153">
        <f>'43'!F4+'43'!K4+'43'!N4</f>
        <v>169404</v>
      </c>
      <c r="G4" s="828"/>
      <c r="H4" s="828"/>
      <c r="L4" s="142"/>
    </row>
    <row r="5" spans="1:12" ht="20.100000000000001" customHeight="1">
      <c r="A5" s="3">
        <v>1397</v>
      </c>
      <c r="B5" s="153">
        <v>1256703</v>
      </c>
      <c r="C5" s="153">
        <f>'43'!C5+'43'!H5+'43'!M5</f>
        <v>625238</v>
      </c>
      <c r="D5" s="153">
        <f>'43'!D5+'43'!I5</f>
        <v>443629</v>
      </c>
      <c r="E5" s="153">
        <f>'43'!E5+'43'!J5</f>
        <v>658</v>
      </c>
      <c r="F5" s="153">
        <f>'43'!F5+'43'!K5+'43'!N5</f>
        <v>187178</v>
      </c>
      <c r="G5" s="828"/>
      <c r="H5" s="828"/>
      <c r="L5" s="142"/>
    </row>
    <row r="6" spans="1:12" ht="20.100000000000001" customHeight="1">
      <c r="A6" s="3">
        <v>1398</v>
      </c>
      <c r="B6" s="153">
        <v>1259918</v>
      </c>
      <c r="C6" s="153">
        <f>'43'!C6+'43'!H6+'43'!M6</f>
        <v>632036</v>
      </c>
      <c r="D6" s="153">
        <f>'43'!D6+'43'!I6</f>
        <v>462183</v>
      </c>
      <c r="E6" s="153">
        <f>'43'!E6+'43'!J6</f>
        <v>645</v>
      </c>
      <c r="F6" s="153">
        <f>'43'!F6+'43'!K6+'43'!N6</f>
        <v>165054</v>
      </c>
      <c r="G6" s="828"/>
      <c r="H6" s="828"/>
      <c r="L6" s="142"/>
    </row>
    <row r="7" spans="1:12" ht="20.100000000000001" customHeight="1">
      <c r="A7" s="3">
        <v>1399</v>
      </c>
      <c r="B7" s="153">
        <v>1245149</v>
      </c>
      <c r="C7" s="153">
        <f>'43'!C7+'43'!H7+'43'!M7</f>
        <v>628854</v>
      </c>
      <c r="D7" s="153">
        <f>'43'!D7+'43'!I7</f>
        <v>460019</v>
      </c>
      <c r="E7" s="153">
        <f>'43'!E7+'43'!J7</f>
        <v>598</v>
      </c>
      <c r="F7" s="153">
        <f>'43'!F7+'43'!K7+'43'!N7</f>
        <v>155678</v>
      </c>
      <c r="G7" s="828"/>
      <c r="H7" s="828"/>
      <c r="L7" s="142"/>
    </row>
    <row r="8" spans="1:12" ht="20.100000000000001" customHeight="1">
      <c r="A8" s="3">
        <v>1400</v>
      </c>
      <c r="B8" s="153">
        <v>1240681</v>
      </c>
      <c r="C8" s="153">
        <v>643232</v>
      </c>
      <c r="D8" s="153">
        <v>443490</v>
      </c>
      <c r="E8" s="153">
        <v>578</v>
      </c>
      <c r="F8" s="153">
        <v>153381</v>
      </c>
      <c r="G8" s="828"/>
      <c r="H8" s="828"/>
      <c r="L8" s="142"/>
    </row>
    <row r="9" spans="1:12" ht="20.100000000000001" customHeight="1">
      <c r="A9" s="3">
        <v>1401</v>
      </c>
      <c r="B9" s="153">
        <v>1262922</v>
      </c>
      <c r="C9" s="153">
        <v>648998</v>
      </c>
      <c r="D9" s="153">
        <v>439707</v>
      </c>
      <c r="E9" s="153">
        <v>559</v>
      </c>
      <c r="F9" s="153">
        <v>173658</v>
      </c>
      <c r="G9" s="828"/>
      <c r="H9" s="828"/>
      <c r="L9" s="142"/>
    </row>
    <row r="10" spans="1:12" ht="20.100000000000001" customHeight="1" thickBot="1">
      <c r="A10" s="3">
        <v>1402</v>
      </c>
      <c r="B10" s="153">
        <f>SUM(C10:F10)</f>
        <v>1302433</v>
      </c>
      <c r="C10" s="153">
        <f>SUM(C11:C43)</f>
        <v>688305</v>
      </c>
      <c r="D10" s="153">
        <f>SUM(D11:D43)</f>
        <v>429041</v>
      </c>
      <c r="E10" s="153">
        <f t="shared" ref="E10" si="0">SUM(E11:E43)</f>
        <v>526</v>
      </c>
      <c r="F10" s="153">
        <f>SUM(F11:F43)</f>
        <v>184561</v>
      </c>
      <c r="G10" s="828"/>
      <c r="H10" s="828"/>
      <c r="L10" s="142"/>
    </row>
    <row r="11" spans="1:12" ht="20.100000000000001" customHeight="1" thickBot="1">
      <c r="A11" s="5" t="s">
        <v>119</v>
      </c>
      <c r="B11" s="819">
        <f t="shared" ref="B11:B43" si="1">SUM(C11:F11)</f>
        <v>55625</v>
      </c>
      <c r="C11" s="820">
        <f>'43'!C11+'43'!H11+'43'!M11</f>
        <v>32295</v>
      </c>
      <c r="D11" s="821">
        <f>'43'!D11+'43'!I11</f>
        <v>15723</v>
      </c>
      <c r="E11" s="820">
        <f>'43'!E11+'43'!J11</f>
        <v>22</v>
      </c>
      <c r="F11" s="821">
        <f>'43'!F11+'43'!K11+'43'!N11</f>
        <v>7585</v>
      </c>
      <c r="G11" s="828"/>
      <c r="H11" s="828">
        <f>B11-'43'!B11</f>
        <v>0</v>
      </c>
      <c r="L11" s="142"/>
    </row>
    <row r="12" spans="1:12" ht="20.100000000000001" customHeight="1" thickBot="1">
      <c r="A12" s="6" t="s">
        <v>120</v>
      </c>
      <c r="B12" s="819">
        <f t="shared" si="1"/>
        <v>38856</v>
      </c>
      <c r="C12" s="820">
        <f>'43'!C12+'43'!H12+'43'!M12</f>
        <v>21687</v>
      </c>
      <c r="D12" s="821">
        <f>'43'!D12+'43'!I12</f>
        <v>12710</v>
      </c>
      <c r="E12" s="820">
        <f>'43'!E12+'43'!J12</f>
        <v>18</v>
      </c>
      <c r="F12" s="821">
        <f>'43'!F12+'43'!K12+'43'!N12</f>
        <v>4441</v>
      </c>
      <c r="G12" s="828"/>
      <c r="H12" s="828">
        <f>B12-'43'!B12</f>
        <v>0</v>
      </c>
      <c r="L12" s="142"/>
    </row>
    <row r="13" spans="1:12" ht="20.100000000000001" customHeight="1" thickBot="1">
      <c r="A13" s="6" t="s">
        <v>148</v>
      </c>
      <c r="B13" s="819">
        <f t="shared" si="1"/>
        <v>23114</v>
      </c>
      <c r="C13" s="820">
        <f>'43'!C13+'43'!H13+'43'!M13</f>
        <v>7771</v>
      </c>
      <c r="D13" s="821">
        <f>'43'!D13+'43'!I13</f>
        <v>12583</v>
      </c>
      <c r="E13" s="820">
        <f>'43'!E13+'43'!J13</f>
        <v>9</v>
      </c>
      <c r="F13" s="821">
        <f>'43'!F13+'43'!K13+'43'!N13</f>
        <v>2751</v>
      </c>
      <c r="G13" s="828"/>
      <c r="H13" s="828">
        <f>B13-'43'!B13</f>
        <v>0</v>
      </c>
      <c r="L13" s="142"/>
    </row>
    <row r="14" spans="1:12" ht="20.100000000000001" customHeight="1" thickBot="1">
      <c r="A14" s="6" t="s">
        <v>14</v>
      </c>
      <c r="B14" s="819">
        <f t="shared" si="1"/>
        <v>107855</v>
      </c>
      <c r="C14" s="820">
        <f>'43'!C14+'43'!H14+'43'!M14</f>
        <v>56107</v>
      </c>
      <c r="D14" s="821">
        <f>'43'!D14+'43'!I14</f>
        <v>38060</v>
      </c>
      <c r="E14" s="820">
        <f>'43'!E14+'43'!J14</f>
        <v>28</v>
      </c>
      <c r="F14" s="821">
        <f>'43'!F14+'43'!K14+'43'!N14</f>
        <v>13660</v>
      </c>
      <c r="G14" s="828"/>
      <c r="H14" s="828">
        <f>B14-'43'!B14</f>
        <v>0</v>
      </c>
      <c r="L14" s="142"/>
    </row>
    <row r="15" spans="1:12" ht="20.100000000000001" customHeight="1" thickBot="1">
      <c r="A15" s="6" t="s">
        <v>33</v>
      </c>
      <c r="B15" s="819">
        <f t="shared" si="1"/>
        <v>32002</v>
      </c>
      <c r="C15" s="820">
        <f>'43'!C15+'43'!H15+'43'!M15</f>
        <v>21981</v>
      </c>
      <c r="D15" s="821">
        <f>'43'!D15+'43'!I15</f>
        <v>6018</v>
      </c>
      <c r="E15" s="820">
        <f>'43'!E15+'43'!J15</f>
        <v>6</v>
      </c>
      <c r="F15" s="821">
        <f>'43'!F15+'43'!K15+'43'!N15</f>
        <v>3997</v>
      </c>
      <c r="G15" s="828"/>
      <c r="H15" s="828">
        <f>B15-'43'!B15</f>
        <v>0</v>
      </c>
      <c r="L15" s="142"/>
    </row>
    <row r="16" spans="1:12" ht="20.100000000000001" customHeight="1" thickBot="1">
      <c r="A16" s="6" t="s">
        <v>121</v>
      </c>
      <c r="B16" s="819">
        <f t="shared" si="1"/>
        <v>8331</v>
      </c>
      <c r="C16" s="820">
        <f>'43'!C16+'43'!H16+'43'!M16</f>
        <v>3502</v>
      </c>
      <c r="D16" s="821">
        <f>'43'!D16+'43'!I16</f>
        <v>2817</v>
      </c>
      <c r="E16" s="820">
        <f>'43'!E16+'43'!J16</f>
        <v>20</v>
      </c>
      <c r="F16" s="821">
        <f>'43'!F16+'43'!K16+'43'!N16</f>
        <v>1992</v>
      </c>
      <c r="G16" s="828"/>
      <c r="H16" s="828">
        <f>B16-'43'!B16</f>
        <v>0</v>
      </c>
      <c r="L16" s="142"/>
    </row>
    <row r="17" spans="1:12" ht="20.100000000000001" customHeight="1" thickBot="1">
      <c r="A17" s="6" t="s">
        <v>16</v>
      </c>
      <c r="B17" s="819">
        <f t="shared" si="1"/>
        <v>21809</v>
      </c>
      <c r="C17" s="820">
        <f>'43'!C17+'43'!H17+'43'!M17</f>
        <v>9373</v>
      </c>
      <c r="D17" s="821">
        <f>'43'!D17+'43'!I17</f>
        <v>7559</v>
      </c>
      <c r="E17" s="820">
        <f>'43'!E17+'43'!J17</f>
        <v>11</v>
      </c>
      <c r="F17" s="821">
        <f>'43'!F17+'43'!K17+'43'!N17</f>
        <v>4866</v>
      </c>
      <c r="G17" s="828"/>
      <c r="H17" s="828">
        <f>B17-'43'!B17</f>
        <v>0</v>
      </c>
      <c r="L17" s="142"/>
    </row>
    <row r="18" spans="1:12" ht="20.100000000000001" customHeight="1" thickBot="1">
      <c r="A18" s="6" t="s">
        <v>122</v>
      </c>
      <c r="B18" s="819">
        <f t="shared" si="1"/>
        <v>12665</v>
      </c>
      <c r="C18" s="820">
        <f>'43'!C18+'43'!H18+'43'!M18</f>
        <v>6653</v>
      </c>
      <c r="D18" s="821">
        <f>'43'!D18+'43'!I18</f>
        <v>2969</v>
      </c>
      <c r="E18" s="820">
        <f>'43'!E18+'43'!J18</f>
        <v>1</v>
      </c>
      <c r="F18" s="821">
        <f>'43'!F18+'43'!K18+'43'!N18</f>
        <v>3042</v>
      </c>
      <c r="G18" s="828"/>
      <c r="H18" s="828">
        <f>B18-'43'!B18</f>
        <v>0</v>
      </c>
      <c r="L18" s="142"/>
    </row>
    <row r="19" spans="1:12" ht="20.100000000000001" customHeight="1" thickBot="1">
      <c r="A19" s="6" t="s">
        <v>31</v>
      </c>
      <c r="B19" s="819">
        <f t="shared" si="1"/>
        <v>12598</v>
      </c>
      <c r="C19" s="820">
        <f>'43'!C19+'43'!H19+'43'!M19</f>
        <v>5400</v>
      </c>
      <c r="D19" s="821">
        <f>'43'!D19+'43'!I19</f>
        <v>4172</v>
      </c>
      <c r="E19" s="820">
        <f>'43'!E19+'43'!J19</f>
        <v>10</v>
      </c>
      <c r="F19" s="821">
        <f>'43'!F19+'43'!K19+'43'!N19</f>
        <v>3016</v>
      </c>
      <c r="G19" s="828"/>
      <c r="H19" s="828">
        <f>B19-'43'!B19</f>
        <v>0</v>
      </c>
      <c r="L19" s="142"/>
    </row>
    <row r="20" spans="1:12" ht="20.100000000000001" customHeight="1" thickBot="1">
      <c r="A20" s="6" t="s">
        <v>30</v>
      </c>
      <c r="B20" s="819">
        <f t="shared" si="1"/>
        <v>88883</v>
      </c>
      <c r="C20" s="820">
        <f>'43'!C20+'43'!H20+'43'!M20</f>
        <v>44202</v>
      </c>
      <c r="D20" s="821">
        <f>'43'!D20+'43'!I20</f>
        <v>29195</v>
      </c>
      <c r="E20" s="820">
        <f>'43'!E20+'43'!J20</f>
        <v>44</v>
      </c>
      <c r="F20" s="821">
        <f>'43'!F20+'43'!K20+'43'!N20</f>
        <v>15442</v>
      </c>
      <c r="G20" s="828"/>
      <c r="H20" s="828">
        <f>B20-'43'!B20</f>
        <v>0</v>
      </c>
      <c r="L20" s="142"/>
    </row>
    <row r="21" spans="1:12" ht="20.100000000000001" customHeight="1" thickBot="1">
      <c r="A21" s="6" t="s">
        <v>29</v>
      </c>
      <c r="B21" s="819">
        <f t="shared" si="1"/>
        <v>10119</v>
      </c>
      <c r="C21" s="820">
        <f>'43'!C21+'43'!H21+'43'!M21</f>
        <v>5193</v>
      </c>
      <c r="D21" s="821">
        <f>'43'!D21+'43'!I21</f>
        <v>2779</v>
      </c>
      <c r="E21" s="820">
        <f>'43'!E21+'43'!J21</f>
        <v>10</v>
      </c>
      <c r="F21" s="821">
        <f>'43'!F21+'43'!K21+'43'!N21</f>
        <v>2137</v>
      </c>
      <c r="G21" s="828"/>
      <c r="H21" s="828">
        <f>B21-'43'!B21</f>
        <v>0</v>
      </c>
      <c r="L21" s="142"/>
    </row>
    <row r="22" spans="1:12" ht="20.100000000000001" customHeight="1" thickBot="1">
      <c r="A22" s="6" t="s">
        <v>17</v>
      </c>
      <c r="B22" s="819">
        <f t="shared" si="1"/>
        <v>82106</v>
      </c>
      <c r="C22" s="820">
        <f>'43'!C22+'43'!H22+'43'!M22</f>
        <v>31292</v>
      </c>
      <c r="D22" s="821">
        <f>'43'!D22+'43'!I22</f>
        <v>36588</v>
      </c>
      <c r="E22" s="820">
        <f>'43'!E22+'43'!J22</f>
        <v>30</v>
      </c>
      <c r="F22" s="821">
        <f>'43'!F22+'43'!K22+'43'!N22</f>
        <v>14196</v>
      </c>
      <c r="G22" s="828"/>
      <c r="H22" s="828">
        <f>B22-'43'!B22</f>
        <v>0</v>
      </c>
      <c r="L22" s="142"/>
    </row>
    <row r="23" spans="1:12" ht="20.100000000000001" customHeight="1" thickBot="1">
      <c r="A23" s="6" t="s">
        <v>18</v>
      </c>
      <c r="B23" s="819">
        <f t="shared" si="1"/>
        <v>15331</v>
      </c>
      <c r="C23" s="820">
        <f>'43'!C23+'43'!H23+'43'!M23</f>
        <v>7903</v>
      </c>
      <c r="D23" s="821">
        <f>'43'!D23+'43'!I23</f>
        <v>4186</v>
      </c>
      <c r="E23" s="820">
        <f>'43'!E23+'43'!J23</f>
        <v>1</v>
      </c>
      <c r="F23" s="821">
        <f>'43'!F23+'43'!K23+'43'!N23</f>
        <v>3241</v>
      </c>
      <c r="G23" s="828"/>
      <c r="H23" s="828">
        <f>B23-'43'!B23</f>
        <v>0</v>
      </c>
      <c r="L23" s="142"/>
    </row>
    <row r="24" spans="1:12" ht="20.100000000000001" customHeight="1" thickBot="1">
      <c r="A24" s="6" t="s">
        <v>19</v>
      </c>
      <c r="B24" s="819">
        <f t="shared" si="1"/>
        <v>16685</v>
      </c>
      <c r="C24" s="820">
        <f>'43'!C24+'43'!H24+'43'!M24</f>
        <v>8012</v>
      </c>
      <c r="D24" s="821">
        <f>'43'!D24+'43'!I24</f>
        <v>6274</v>
      </c>
      <c r="E24" s="820">
        <f>'43'!E24+'43'!J24</f>
        <v>7</v>
      </c>
      <c r="F24" s="821">
        <f>'43'!F24+'43'!K24+'43'!N24</f>
        <v>2392</v>
      </c>
      <c r="G24" s="828"/>
      <c r="H24" s="828">
        <f>B24-'43'!B24</f>
        <v>0</v>
      </c>
      <c r="L24" s="142"/>
    </row>
    <row r="25" spans="1:12" ht="20.100000000000001" customHeight="1" thickBot="1">
      <c r="A25" s="6" t="s">
        <v>123</v>
      </c>
      <c r="B25" s="819">
        <f t="shared" si="1"/>
        <v>18415</v>
      </c>
      <c r="C25" s="820">
        <f>'43'!C25+'43'!H25+'43'!M25</f>
        <v>7977</v>
      </c>
      <c r="D25" s="821">
        <f>'43'!D25+'43'!I25</f>
        <v>6859</v>
      </c>
      <c r="E25" s="820">
        <f>'43'!E25+'43'!J25</f>
        <v>27</v>
      </c>
      <c r="F25" s="821">
        <f>'43'!F25+'43'!K25+'43'!N25</f>
        <v>3552</v>
      </c>
      <c r="G25" s="828"/>
      <c r="H25" s="828">
        <f>B25-'43'!B25</f>
        <v>0</v>
      </c>
      <c r="L25" s="142"/>
    </row>
    <row r="26" spans="1:12" ht="20.100000000000001" customHeight="1" thickBot="1">
      <c r="A26" s="6" t="s">
        <v>49</v>
      </c>
      <c r="B26" s="819">
        <f t="shared" si="1"/>
        <v>100840</v>
      </c>
      <c r="C26" s="820">
        <f>'43'!C26+'43'!H26+'43'!M26</f>
        <v>80649</v>
      </c>
      <c r="D26" s="821">
        <f>'43'!D26+'43'!I26</f>
        <v>9495</v>
      </c>
      <c r="E26" s="820">
        <f>'43'!E26+'43'!J26</f>
        <v>21</v>
      </c>
      <c r="F26" s="821">
        <f>'43'!F26+'43'!K26+'43'!N26</f>
        <v>10675</v>
      </c>
      <c r="G26" s="828"/>
      <c r="H26" s="828">
        <f>B26-'43'!B26</f>
        <v>0</v>
      </c>
      <c r="L26" s="142"/>
    </row>
    <row r="27" spans="1:12" ht="20.100000000000001" customHeight="1" thickBot="1">
      <c r="A27" s="6" t="s">
        <v>125</v>
      </c>
      <c r="B27" s="819">
        <f t="shared" si="1"/>
        <v>51622</v>
      </c>
      <c r="C27" s="820">
        <f>'43'!C27+'43'!H27+'43'!M27</f>
        <v>35074</v>
      </c>
      <c r="D27" s="821">
        <f>'43'!D27+'43'!I27</f>
        <v>11382</v>
      </c>
      <c r="E27" s="820">
        <f>'43'!E27+'43'!J27</f>
        <v>4</v>
      </c>
      <c r="F27" s="821">
        <f>'43'!F27+'43'!K27+'43'!N27</f>
        <v>5162</v>
      </c>
      <c r="G27" s="828"/>
      <c r="H27" s="828">
        <f>B27-'43'!B27</f>
        <v>0</v>
      </c>
      <c r="L27" s="142"/>
    </row>
    <row r="28" spans="1:12" ht="20.100000000000001" customHeight="1" thickBot="1">
      <c r="A28" s="6" t="s">
        <v>51</v>
      </c>
      <c r="B28" s="819">
        <f t="shared" si="1"/>
        <v>86589</v>
      </c>
      <c r="C28" s="820">
        <f>'43'!C28+'43'!H28+'43'!M28</f>
        <v>67865</v>
      </c>
      <c r="D28" s="821">
        <f>'43'!D28+'43'!I28</f>
        <v>5992</v>
      </c>
      <c r="E28" s="820">
        <f>'43'!E28+'43'!J28</f>
        <v>4</v>
      </c>
      <c r="F28" s="821">
        <f>'43'!F28+'43'!K28+'43'!N28</f>
        <v>12728</v>
      </c>
      <c r="G28" s="828"/>
      <c r="H28" s="828">
        <f>B28-'43'!B28</f>
        <v>0</v>
      </c>
      <c r="L28" s="142"/>
    </row>
    <row r="29" spans="1:12" ht="20.100000000000001" customHeight="1" thickBot="1">
      <c r="A29" s="6" t="s">
        <v>20</v>
      </c>
      <c r="B29" s="819">
        <f t="shared" si="1"/>
        <v>75489</v>
      </c>
      <c r="C29" s="820">
        <f>'43'!C29+'43'!H29+'43'!M29</f>
        <v>43161</v>
      </c>
      <c r="D29" s="821">
        <f>'43'!D29+'43'!I29</f>
        <v>23827</v>
      </c>
      <c r="E29" s="820">
        <f>'43'!E29+'43'!J29</f>
        <v>34</v>
      </c>
      <c r="F29" s="821">
        <f>'43'!F29+'43'!K29+'43'!N29</f>
        <v>8467</v>
      </c>
      <c r="G29" s="828"/>
      <c r="H29" s="828">
        <f>B29-'43'!B29</f>
        <v>0</v>
      </c>
      <c r="L29" s="142"/>
    </row>
    <row r="30" spans="1:12" ht="20.100000000000001" customHeight="1" thickBot="1">
      <c r="A30" s="6" t="s">
        <v>127</v>
      </c>
      <c r="B30" s="819">
        <f t="shared" si="1"/>
        <v>18745</v>
      </c>
      <c r="C30" s="820">
        <f>'43'!C30+'43'!H30+'43'!M30</f>
        <v>9907</v>
      </c>
      <c r="D30" s="821">
        <f>'43'!D30+'43'!I30</f>
        <v>5651</v>
      </c>
      <c r="E30" s="820">
        <f>'43'!E30+'43'!J30</f>
        <v>4</v>
      </c>
      <c r="F30" s="821">
        <f>'43'!F30+'43'!K30+'43'!N30</f>
        <v>3183</v>
      </c>
      <c r="G30" s="828"/>
      <c r="H30" s="828">
        <f>B30-'43'!B30</f>
        <v>0</v>
      </c>
      <c r="L30" s="142"/>
    </row>
    <row r="31" spans="1:12" ht="20.100000000000001" customHeight="1" thickBot="1">
      <c r="A31" s="6" t="s">
        <v>22</v>
      </c>
      <c r="B31" s="819">
        <f t="shared" si="1"/>
        <v>14777</v>
      </c>
      <c r="C31" s="820">
        <f>'43'!C31+'43'!H31+'43'!M31</f>
        <v>8332</v>
      </c>
      <c r="D31" s="821">
        <f>'43'!D31+'43'!I31</f>
        <v>4038</v>
      </c>
      <c r="E31" s="820">
        <f>'43'!E31+'43'!J31</f>
        <v>3</v>
      </c>
      <c r="F31" s="821">
        <f>'43'!F31+'43'!K31+'43'!N31</f>
        <v>2404</v>
      </c>
      <c r="G31" s="828"/>
      <c r="H31" s="828">
        <f>B31-'43'!B31</f>
        <v>0</v>
      </c>
      <c r="L31" s="142"/>
    </row>
    <row r="32" spans="1:12" ht="20.100000000000001" customHeight="1" thickBot="1">
      <c r="A32" s="6" t="s">
        <v>128</v>
      </c>
      <c r="B32" s="819">
        <f t="shared" si="1"/>
        <v>18516</v>
      </c>
      <c r="C32" s="820">
        <f>'43'!C32+'43'!H32+'43'!M32</f>
        <v>9120</v>
      </c>
      <c r="D32" s="821">
        <f>'43'!D32+'43'!I32</f>
        <v>6774</v>
      </c>
      <c r="E32" s="820">
        <f>'43'!E32+'43'!J32</f>
        <v>10</v>
      </c>
      <c r="F32" s="821">
        <f>'43'!F32+'43'!K32+'43'!N32</f>
        <v>2612</v>
      </c>
      <c r="G32" s="828"/>
      <c r="H32" s="828">
        <f>B32-'43'!B32</f>
        <v>0</v>
      </c>
      <c r="L32" s="142"/>
    </row>
    <row r="33" spans="1:12" ht="20.100000000000001" customHeight="1" thickBot="1">
      <c r="A33" s="6" t="s">
        <v>129</v>
      </c>
      <c r="B33" s="819">
        <f t="shared" si="1"/>
        <v>51329</v>
      </c>
      <c r="C33" s="820">
        <f>'43'!C33+'43'!H33+'43'!M33</f>
        <v>22007</v>
      </c>
      <c r="D33" s="821">
        <f>'43'!D33+'43'!I33</f>
        <v>20832</v>
      </c>
      <c r="E33" s="820">
        <f>'43'!E33+'43'!J33</f>
        <v>12</v>
      </c>
      <c r="F33" s="821">
        <f>'43'!F33+'43'!K33+'43'!N33</f>
        <v>8478</v>
      </c>
      <c r="G33" s="828"/>
      <c r="H33" s="828">
        <f>B33-'43'!B33</f>
        <v>0</v>
      </c>
      <c r="L33" s="142"/>
    </row>
    <row r="34" spans="1:12" ht="20.100000000000001" customHeight="1" thickBot="1">
      <c r="A34" s="6" t="s">
        <v>130</v>
      </c>
      <c r="B34" s="819">
        <f t="shared" si="1"/>
        <v>21493</v>
      </c>
      <c r="C34" s="820">
        <f>'43'!C34+'43'!H34+'43'!M34</f>
        <v>10308</v>
      </c>
      <c r="D34" s="821">
        <f>'43'!D34+'43'!I34</f>
        <v>7400</v>
      </c>
      <c r="E34" s="820">
        <f>'43'!E34+'43'!J34</f>
        <v>11</v>
      </c>
      <c r="F34" s="821">
        <f>'43'!F34+'43'!K34+'43'!N34</f>
        <v>3774</v>
      </c>
      <c r="G34" s="828"/>
      <c r="H34" s="828">
        <f>B34-'43'!B34</f>
        <v>0</v>
      </c>
      <c r="L34" s="142"/>
    </row>
    <row r="35" spans="1:12" ht="20.100000000000001" customHeight="1" thickBot="1">
      <c r="A35" s="6" t="s">
        <v>149</v>
      </c>
      <c r="B35" s="819">
        <f t="shared" si="1"/>
        <v>10935</v>
      </c>
      <c r="C35" s="820">
        <f>'43'!C35+'43'!H35+'43'!M35</f>
        <v>4900</v>
      </c>
      <c r="D35" s="821">
        <f>'43'!D35+'43'!I35</f>
        <v>3544</v>
      </c>
      <c r="E35" s="820">
        <f>'43'!E35+'43'!J35</f>
        <v>6</v>
      </c>
      <c r="F35" s="821">
        <f>'43'!F35+'43'!K35+'43'!N35</f>
        <v>2485</v>
      </c>
      <c r="G35" s="828"/>
      <c r="H35" s="828">
        <f>B35-'43'!B35</f>
        <v>0</v>
      </c>
      <c r="L35" s="142"/>
    </row>
    <row r="36" spans="1:12" ht="20.100000000000001" customHeight="1" thickBot="1">
      <c r="A36" s="6" t="s">
        <v>131</v>
      </c>
      <c r="B36" s="819">
        <f t="shared" si="1"/>
        <v>45682</v>
      </c>
      <c r="C36" s="820">
        <f>'43'!C36+'43'!H36+'43'!M36</f>
        <v>14170</v>
      </c>
      <c r="D36" s="821">
        <f>'43'!D36+'43'!I36</f>
        <v>27549</v>
      </c>
      <c r="E36" s="820">
        <f>'43'!E36+'43'!J36</f>
        <v>14</v>
      </c>
      <c r="F36" s="821">
        <f>'43'!F36+'43'!K36+'43'!N36</f>
        <v>3949</v>
      </c>
      <c r="G36" s="828"/>
      <c r="H36" s="828">
        <f>B36-'43'!B36</f>
        <v>0</v>
      </c>
      <c r="L36" s="142"/>
    </row>
    <row r="37" spans="1:12" ht="20.100000000000001" customHeight="1" thickBot="1">
      <c r="A37" s="6" t="s">
        <v>132</v>
      </c>
      <c r="B37" s="819">
        <f t="shared" si="1"/>
        <v>41867</v>
      </c>
      <c r="C37" s="820">
        <f>'43'!C37+'43'!H37+'43'!M37</f>
        <v>24298</v>
      </c>
      <c r="D37" s="821">
        <f>'43'!D37+'43'!I37</f>
        <v>12824</v>
      </c>
      <c r="E37" s="820">
        <f>'43'!E37+'43'!J37</f>
        <v>30</v>
      </c>
      <c r="F37" s="821">
        <f>'43'!F37+'43'!K37+'43'!N37</f>
        <v>4715</v>
      </c>
      <c r="G37" s="828"/>
      <c r="H37" s="828">
        <f>B37-'43'!B37</f>
        <v>0</v>
      </c>
      <c r="L37" s="142"/>
    </row>
    <row r="38" spans="1:12" ht="20.100000000000001" customHeight="1" thickBot="1">
      <c r="A38" s="6" t="s">
        <v>24</v>
      </c>
      <c r="B38" s="819">
        <f t="shared" si="1"/>
        <v>18343</v>
      </c>
      <c r="C38" s="820">
        <f>'43'!C38+'43'!H38+'43'!M38</f>
        <v>8460</v>
      </c>
      <c r="D38" s="821">
        <f>'43'!D38+'43'!I38</f>
        <v>6598</v>
      </c>
      <c r="E38" s="820">
        <f>'43'!E38+'43'!J38</f>
        <v>19</v>
      </c>
      <c r="F38" s="821">
        <f>'43'!F38+'43'!K38+'43'!N38</f>
        <v>3266</v>
      </c>
      <c r="G38" s="828"/>
      <c r="H38" s="828">
        <f>B38-'43'!B38</f>
        <v>0</v>
      </c>
      <c r="L38" s="142"/>
    </row>
    <row r="39" spans="1:12" ht="20.100000000000001" customHeight="1" thickBot="1">
      <c r="A39" s="6" t="s">
        <v>25</v>
      </c>
      <c r="B39" s="819">
        <f t="shared" si="1"/>
        <v>97026</v>
      </c>
      <c r="C39" s="820">
        <f>'43'!C39+'43'!H39+'43'!M39</f>
        <v>29484</v>
      </c>
      <c r="D39" s="821">
        <f>'43'!D39+'43'!I39</f>
        <v>60469</v>
      </c>
      <c r="E39" s="820">
        <f>'43'!E39+'43'!J39</f>
        <v>31</v>
      </c>
      <c r="F39" s="821">
        <f>'43'!F39+'43'!K39+'43'!N39</f>
        <v>7042</v>
      </c>
      <c r="G39" s="828"/>
      <c r="H39" s="828">
        <f>B39-'43'!B39</f>
        <v>0</v>
      </c>
    </row>
    <row r="40" spans="1:12" ht="20.100000000000001" customHeight="1" thickBot="1">
      <c r="A40" s="6" t="s">
        <v>58</v>
      </c>
      <c r="B40" s="819">
        <f t="shared" si="1"/>
        <v>23218</v>
      </c>
      <c r="C40" s="820">
        <f>'43'!C40+'43'!H40+'43'!M40</f>
        <v>12410</v>
      </c>
      <c r="D40" s="821">
        <f>'43'!D40+'43'!I40</f>
        <v>6188</v>
      </c>
      <c r="E40" s="820">
        <f>'43'!E40+'43'!J40</f>
        <v>31</v>
      </c>
      <c r="F40" s="821">
        <f>'43'!F40+'43'!K40+'43'!N40</f>
        <v>4589</v>
      </c>
      <c r="G40" s="828"/>
      <c r="H40" s="828">
        <f>B40-'43'!B40</f>
        <v>0</v>
      </c>
    </row>
    <row r="41" spans="1:12" ht="20.100000000000001" customHeight="1" thickBot="1">
      <c r="A41" s="6" t="s">
        <v>26</v>
      </c>
      <c r="B41" s="819">
        <f t="shared" si="1"/>
        <v>29988</v>
      </c>
      <c r="C41" s="820">
        <f>'43'!C41+'43'!H41+'43'!M41</f>
        <v>13044</v>
      </c>
      <c r="D41" s="821">
        <f>'43'!D41+'43'!I41</f>
        <v>11030</v>
      </c>
      <c r="E41" s="820">
        <f>'43'!E41+'43'!J41</f>
        <v>8</v>
      </c>
      <c r="F41" s="821">
        <f>'43'!F41+'43'!K41+'43'!N41</f>
        <v>5906</v>
      </c>
      <c r="G41" s="828"/>
      <c r="H41" s="828">
        <f>B41-'43'!B41</f>
        <v>0</v>
      </c>
    </row>
    <row r="42" spans="1:12" ht="20.100000000000001" customHeight="1" thickBot="1">
      <c r="A42" s="6" t="s">
        <v>27</v>
      </c>
      <c r="B42" s="819">
        <f t="shared" si="1"/>
        <v>23393</v>
      </c>
      <c r="C42" s="820">
        <f>'43'!C42+'43'!H42+'43'!M42</f>
        <v>9739</v>
      </c>
      <c r="D42" s="821">
        <f>'43'!D42+'43'!I42</f>
        <v>9764</v>
      </c>
      <c r="E42" s="820">
        <f>'43'!E42+'43'!J42</f>
        <v>19</v>
      </c>
      <c r="F42" s="821">
        <f>'43'!F42+'43'!K42+'43'!N42</f>
        <v>3871</v>
      </c>
      <c r="G42" s="828"/>
      <c r="H42" s="828">
        <f>B42-'43'!B42</f>
        <v>0</v>
      </c>
    </row>
    <row r="43" spans="1:12" ht="20.100000000000001" customHeight="1" thickBot="1">
      <c r="A43" s="6" t="s">
        <v>59</v>
      </c>
      <c r="B43" s="819">
        <f t="shared" si="1"/>
        <v>28187</v>
      </c>
      <c r="C43" s="820">
        <f>'43'!C43+'43'!H43+'43'!M43</f>
        <v>16029</v>
      </c>
      <c r="D43" s="821">
        <f>'43'!D43+'43'!I43</f>
        <v>7192</v>
      </c>
      <c r="E43" s="820">
        <f>'43'!E43+'43'!J43</f>
        <v>21</v>
      </c>
      <c r="F43" s="821">
        <f>'43'!F43+'43'!K43+'43'!N43</f>
        <v>4945</v>
      </c>
      <c r="G43" s="828"/>
      <c r="H43" s="828">
        <f>B43-'43'!B43</f>
        <v>0</v>
      </c>
    </row>
    <row r="44" spans="1:12">
      <c r="A44" s="968" t="s">
        <v>463</v>
      </c>
      <c r="B44" s="969"/>
      <c r="C44" s="969"/>
      <c r="D44" s="969"/>
      <c r="E44" s="969"/>
      <c r="F44" s="969"/>
      <c r="G44" s="828"/>
      <c r="H44" s="828"/>
    </row>
    <row r="45" spans="1:12">
      <c r="B45" s="828"/>
      <c r="C45" s="828"/>
      <c r="D45" s="828"/>
      <c r="E45" s="828"/>
      <c r="F45" s="828"/>
      <c r="G45" s="828"/>
      <c r="H45" s="828"/>
    </row>
    <row r="46" spans="1:12">
      <c r="B46" s="828"/>
      <c r="C46" s="828"/>
      <c r="D46" s="828"/>
      <c r="E46" s="828"/>
      <c r="F46" s="828"/>
      <c r="G46" s="828"/>
      <c r="H46" s="828"/>
    </row>
    <row r="47" spans="1:12">
      <c r="B47" s="828"/>
      <c r="C47" s="828"/>
      <c r="D47" s="828"/>
      <c r="E47" s="828"/>
      <c r="F47" s="828"/>
      <c r="G47" s="828"/>
      <c r="H47" s="828"/>
    </row>
    <row r="48" spans="1:12">
      <c r="B48" s="828"/>
      <c r="C48" s="828"/>
      <c r="D48" s="828"/>
      <c r="E48" s="828"/>
      <c r="F48" s="828"/>
      <c r="G48" s="828"/>
      <c r="H48" s="828"/>
    </row>
    <row r="49" spans="2:8">
      <c r="B49" s="828"/>
      <c r="C49" s="828"/>
      <c r="D49" s="828"/>
      <c r="E49" s="828"/>
      <c r="F49" s="828"/>
      <c r="G49" s="828"/>
      <c r="H49" s="828"/>
    </row>
    <row r="50" spans="2:8">
      <c r="B50" s="828"/>
      <c r="C50" s="828"/>
      <c r="D50" s="828"/>
      <c r="E50" s="828"/>
      <c r="F50" s="828"/>
      <c r="G50" s="828"/>
      <c r="H50" s="828"/>
    </row>
    <row r="51" spans="2:8">
      <c r="B51" s="828"/>
      <c r="C51" s="828"/>
      <c r="D51" s="828"/>
      <c r="E51" s="828"/>
      <c r="F51" s="828"/>
      <c r="G51" s="828"/>
      <c r="H51" s="828"/>
    </row>
    <row r="52" spans="2:8">
      <c r="B52" s="828"/>
      <c r="C52" s="828"/>
      <c r="D52" s="828"/>
      <c r="E52" s="828"/>
      <c r="F52" s="828"/>
      <c r="G52" s="828"/>
      <c r="H52" s="828"/>
    </row>
  </sheetData>
  <mergeCells count="5">
    <mergeCell ref="A1:F1"/>
    <mergeCell ref="A2:A3"/>
    <mergeCell ref="B2:B3"/>
    <mergeCell ref="C2:F2"/>
    <mergeCell ref="A44:F44"/>
  </mergeCells>
  <printOptions horizontalCentered="1" verticalCentered="1"/>
  <pageMargins left="0.39370078740157499" right="0.39370078740157499" top="0.45" bottom="0.55000000000000004" header="0" footer="0"/>
  <pageSetup paperSize="9" scale="85"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7637D-A9CB-4E0C-8195-7D7F1BDF4690}">
  <sheetPr>
    <tabColor theme="7" tint="0.39997558519241921"/>
    <pageSetUpPr fitToPage="1"/>
  </sheetPr>
  <dimension ref="A1:L52"/>
  <sheetViews>
    <sheetView rightToLeft="1" view="pageBreakPreview" topLeftCell="A19" zoomScaleSheetLayoutView="100" workbookViewId="0">
      <selection activeCell="M14" sqref="M14"/>
    </sheetView>
  </sheetViews>
  <sheetFormatPr defaultColWidth="9" defaultRowHeight="20.100000000000001" customHeight="1"/>
  <cols>
    <col min="1" max="1" width="23.28515625" style="45" customWidth="1"/>
    <col min="2" max="2" width="22.7109375" style="46" customWidth="1"/>
    <col min="3" max="4" width="22.7109375" style="47" customWidth="1"/>
    <col min="5" max="256" width="9" style="43"/>
    <col min="257" max="257" width="20.7109375" style="43" customWidth="1"/>
    <col min="258" max="258" width="18.140625" style="43" customWidth="1"/>
    <col min="259" max="260" width="16.7109375" style="43" customWidth="1"/>
    <col min="261" max="512" width="9" style="43"/>
    <col min="513" max="513" width="20.7109375" style="43" customWidth="1"/>
    <col min="514" max="514" width="18.140625" style="43" customWidth="1"/>
    <col min="515" max="516" width="16.7109375" style="43" customWidth="1"/>
    <col min="517" max="768" width="9" style="43"/>
    <col min="769" max="769" width="20.7109375" style="43" customWidth="1"/>
    <col min="770" max="770" width="18.140625" style="43" customWidth="1"/>
    <col min="771" max="772" width="16.7109375" style="43" customWidth="1"/>
    <col min="773" max="1024" width="9" style="43"/>
    <col min="1025" max="1025" width="20.7109375" style="43" customWidth="1"/>
    <col min="1026" max="1026" width="18.140625" style="43" customWidth="1"/>
    <col min="1027" max="1028" width="16.7109375" style="43" customWidth="1"/>
    <col min="1029" max="1280" width="9" style="43"/>
    <col min="1281" max="1281" width="20.7109375" style="43" customWidth="1"/>
    <col min="1282" max="1282" width="18.140625" style="43" customWidth="1"/>
    <col min="1283" max="1284" width="16.7109375" style="43" customWidth="1"/>
    <col min="1285" max="1536" width="9" style="43"/>
    <col min="1537" max="1537" width="20.7109375" style="43" customWidth="1"/>
    <col min="1538" max="1538" width="18.140625" style="43" customWidth="1"/>
    <col min="1539" max="1540" width="16.7109375" style="43" customWidth="1"/>
    <col min="1541" max="1792" width="9" style="43"/>
    <col min="1793" max="1793" width="20.7109375" style="43" customWidth="1"/>
    <col min="1794" max="1794" width="18.140625" style="43" customWidth="1"/>
    <col min="1795" max="1796" width="16.7109375" style="43" customWidth="1"/>
    <col min="1797" max="2048" width="9" style="43"/>
    <col min="2049" max="2049" width="20.7109375" style="43" customWidth="1"/>
    <col min="2050" max="2050" width="18.140625" style="43" customWidth="1"/>
    <col min="2051" max="2052" width="16.7109375" style="43" customWidth="1"/>
    <col min="2053" max="2304" width="9" style="43"/>
    <col min="2305" max="2305" width="20.7109375" style="43" customWidth="1"/>
    <col min="2306" max="2306" width="18.140625" style="43" customWidth="1"/>
    <col min="2307" max="2308" width="16.7109375" style="43" customWidth="1"/>
    <col min="2309" max="2560" width="9" style="43"/>
    <col min="2561" max="2561" width="20.7109375" style="43" customWidth="1"/>
    <col min="2562" max="2562" width="18.140625" style="43" customWidth="1"/>
    <col min="2563" max="2564" width="16.7109375" style="43" customWidth="1"/>
    <col min="2565" max="2816" width="9" style="43"/>
    <col min="2817" max="2817" width="20.7109375" style="43" customWidth="1"/>
    <col min="2818" max="2818" width="18.140625" style="43" customWidth="1"/>
    <col min="2819" max="2820" width="16.7109375" style="43" customWidth="1"/>
    <col min="2821" max="3072" width="9" style="43"/>
    <col min="3073" max="3073" width="20.7109375" style="43" customWidth="1"/>
    <col min="3074" max="3074" width="18.140625" style="43" customWidth="1"/>
    <col min="3075" max="3076" width="16.7109375" style="43" customWidth="1"/>
    <col min="3077" max="3328" width="9" style="43"/>
    <col min="3329" max="3329" width="20.7109375" style="43" customWidth="1"/>
    <col min="3330" max="3330" width="18.140625" style="43" customWidth="1"/>
    <col min="3331" max="3332" width="16.7109375" style="43" customWidth="1"/>
    <col min="3333" max="3584" width="9" style="43"/>
    <col min="3585" max="3585" width="20.7109375" style="43" customWidth="1"/>
    <col min="3586" max="3586" width="18.140625" style="43" customWidth="1"/>
    <col min="3587" max="3588" width="16.7109375" style="43" customWidth="1"/>
    <col min="3589" max="3840" width="9" style="43"/>
    <col min="3841" max="3841" width="20.7109375" style="43" customWidth="1"/>
    <col min="3842" max="3842" width="18.140625" style="43" customWidth="1"/>
    <col min="3843" max="3844" width="16.7109375" style="43" customWidth="1"/>
    <col min="3845" max="4096" width="9" style="43"/>
    <col min="4097" max="4097" width="20.7109375" style="43" customWidth="1"/>
    <col min="4098" max="4098" width="18.140625" style="43" customWidth="1"/>
    <col min="4099" max="4100" width="16.7109375" style="43" customWidth="1"/>
    <col min="4101" max="4352" width="9" style="43"/>
    <col min="4353" max="4353" width="20.7109375" style="43" customWidth="1"/>
    <col min="4354" max="4354" width="18.140625" style="43" customWidth="1"/>
    <col min="4355" max="4356" width="16.7109375" style="43" customWidth="1"/>
    <col min="4357" max="4608" width="9" style="43"/>
    <col min="4609" max="4609" width="20.7109375" style="43" customWidth="1"/>
    <col min="4610" max="4610" width="18.140625" style="43" customWidth="1"/>
    <col min="4611" max="4612" width="16.7109375" style="43" customWidth="1"/>
    <col min="4613" max="4864" width="9" style="43"/>
    <col min="4865" max="4865" width="20.7109375" style="43" customWidth="1"/>
    <col min="4866" max="4866" width="18.140625" style="43" customWidth="1"/>
    <col min="4867" max="4868" width="16.7109375" style="43" customWidth="1"/>
    <col min="4869" max="5120" width="9" style="43"/>
    <col min="5121" max="5121" width="20.7109375" style="43" customWidth="1"/>
    <col min="5122" max="5122" width="18.140625" style="43" customWidth="1"/>
    <col min="5123" max="5124" width="16.7109375" style="43" customWidth="1"/>
    <col min="5125" max="5376" width="9" style="43"/>
    <col min="5377" max="5377" width="20.7109375" style="43" customWidth="1"/>
    <col min="5378" max="5378" width="18.140625" style="43" customWidth="1"/>
    <col min="5379" max="5380" width="16.7109375" style="43" customWidth="1"/>
    <col min="5381" max="5632" width="9" style="43"/>
    <col min="5633" max="5633" width="20.7109375" style="43" customWidth="1"/>
    <col min="5634" max="5634" width="18.140625" style="43" customWidth="1"/>
    <col min="5635" max="5636" width="16.7109375" style="43" customWidth="1"/>
    <col min="5637" max="5888" width="9" style="43"/>
    <col min="5889" max="5889" width="20.7109375" style="43" customWidth="1"/>
    <col min="5890" max="5890" width="18.140625" style="43" customWidth="1"/>
    <col min="5891" max="5892" width="16.7109375" style="43" customWidth="1"/>
    <col min="5893" max="6144" width="9" style="43"/>
    <col min="6145" max="6145" width="20.7109375" style="43" customWidth="1"/>
    <col min="6146" max="6146" width="18.140625" style="43" customWidth="1"/>
    <col min="6147" max="6148" width="16.7109375" style="43" customWidth="1"/>
    <col min="6149" max="6400" width="9" style="43"/>
    <col min="6401" max="6401" width="20.7109375" style="43" customWidth="1"/>
    <col min="6402" max="6402" width="18.140625" style="43" customWidth="1"/>
    <col min="6403" max="6404" width="16.7109375" style="43" customWidth="1"/>
    <col min="6405" max="6656" width="9" style="43"/>
    <col min="6657" max="6657" width="20.7109375" style="43" customWidth="1"/>
    <col min="6658" max="6658" width="18.140625" style="43" customWidth="1"/>
    <col min="6659" max="6660" width="16.7109375" style="43" customWidth="1"/>
    <col min="6661" max="6912" width="9" style="43"/>
    <col min="6913" max="6913" width="20.7109375" style="43" customWidth="1"/>
    <col min="6914" max="6914" width="18.140625" style="43" customWidth="1"/>
    <col min="6915" max="6916" width="16.7109375" style="43" customWidth="1"/>
    <col min="6917" max="7168" width="9" style="43"/>
    <col min="7169" max="7169" width="20.7109375" style="43" customWidth="1"/>
    <col min="7170" max="7170" width="18.140625" style="43" customWidth="1"/>
    <col min="7171" max="7172" width="16.7109375" style="43" customWidth="1"/>
    <col min="7173" max="7424" width="9" style="43"/>
    <col min="7425" max="7425" width="20.7109375" style="43" customWidth="1"/>
    <col min="7426" max="7426" width="18.140625" style="43" customWidth="1"/>
    <col min="7427" max="7428" width="16.7109375" style="43" customWidth="1"/>
    <col min="7429" max="7680" width="9" style="43"/>
    <col min="7681" max="7681" width="20.7109375" style="43" customWidth="1"/>
    <col min="7682" max="7682" width="18.140625" style="43" customWidth="1"/>
    <col min="7683" max="7684" width="16.7109375" style="43" customWidth="1"/>
    <col min="7685" max="7936" width="9" style="43"/>
    <col min="7937" max="7937" width="20.7109375" style="43" customWidth="1"/>
    <col min="7938" max="7938" width="18.140625" style="43" customWidth="1"/>
    <col min="7939" max="7940" width="16.7109375" style="43" customWidth="1"/>
    <col min="7941" max="8192" width="9" style="43"/>
    <col min="8193" max="8193" width="20.7109375" style="43" customWidth="1"/>
    <col min="8194" max="8194" width="18.140625" style="43" customWidth="1"/>
    <col min="8195" max="8196" width="16.7109375" style="43" customWidth="1"/>
    <col min="8197" max="8448" width="9" style="43"/>
    <col min="8449" max="8449" width="20.7109375" style="43" customWidth="1"/>
    <col min="8450" max="8450" width="18.140625" style="43" customWidth="1"/>
    <col min="8451" max="8452" width="16.7109375" style="43" customWidth="1"/>
    <col min="8453" max="8704" width="9" style="43"/>
    <col min="8705" max="8705" width="20.7109375" style="43" customWidth="1"/>
    <col min="8706" max="8706" width="18.140625" style="43" customWidth="1"/>
    <col min="8707" max="8708" width="16.7109375" style="43" customWidth="1"/>
    <col min="8709" max="8960" width="9" style="43"/>
    <col min="8961" max="8961" width="20.7109375" style="43" customWidth="1"/>
    <col min="8962" max="8962" width="18.140625" style="43" customWidth="1"/>
    <col min="8963" max="8964" width="16.7109375" style="43" customWidth="1"/>
    <col min="8965" max="9216" width="9" style="43"/>
    <col min="9217" max="9217" width="20.7109375" style="43" customWidth="1"/>
    <col min="9218" max="9218" width="18.140625" style="43" customWidth="1"/>
    <col min="9219" max="9220" width="16.7109375" style="43" customWidth="1"/>
    <col min="9221" max="9472" width="9" style="43"/>
    <col min="9473" max="9473" width="20.7109375" style="43" customWidth="1"/>
    <col min="9474" max="9474" width="18.140625" style="43" customWidth="1"/>
    <col min="9475" max="9476" width="16.7109375" style="43" customWidth="1"/>
    <col min="9477" max="9728" width="9" style="43"/>
    <col min="9729" max="9729" width="20.7109375" style="43" customWidth="1"/>
    <col min="9730" max="9730" width="18.140625" style="43" customWidth="1"/>
    <col min="9731" max="9732" width="16.7109375" style="43" customWidth="1"/>
    <col min="9733" max="9984" width="9" style="43"/>
    <col min="9985" max="9985" width="20.7109375" style="43" customWidth="1"/>
    <col min="9986" max="9986" width="18.140625" style="43" customWidth="1"/>
    <col min="9987" max="9988" width="16.7109375" style="43" customWidth="1"/>
    <col min="9989" max="10240" width="9" style="43"/>
    <col min="10241" max="10241" width="20.7109375" style="43" customWidth="1"/>
    <col min="10242" max="10242" width="18.140625" style="43" customWidth="1"/>
    <col min="10243" max="10244" width="16.7109375" style="43" customWidth="1"/>
    <col min="10245" max="10496" width="9" style="43"/>
    <col min="10497" max="10497" width="20.7109375" style="43" customWidth="1"/>
    <col min="10498" max="10498" width="18.140625" style="43" customWidth="1"/>
    <col min="10499" max="10500" width="16.7109375" style="43" customWidth="1"/>
    <col min="10501" max="10752" width="9" style="43"/>
    <col min="10753" max="10753" width="20.7109375" style="43" customWidth="1"/>
    <col min="10754" max="10754" width="18.140625" style="43" customWidth="1"/>
    <col min="10755" max="10756" width="16.7109375" style="43" customWidth="1"/>
    <col min="10757" max="11008" width="9" style="43"/>
    <col min="11009" max="11009" width="20.7109375" style="43" customWidth="1"/>
    <col min="11010" max="11010" width="18.140625" style="43" customWidth="1"/>
    <col min="11011" max="11012" width="16.7109375" style="43" customWidth="1"/>
    <col min="11013" max="11264" width="9" style="43"/>
    <col min="11265" max="11265" width="20.7109375" style="43" customWidth="1"/>
    <col min="11266" max="11266" width="18.140625" style="43" customWidth="1"/>
    <col min="11267" max="11268" width="16.7109375" style="43" customWidth="1"/>
    <col min="11269" max="11520" width="9" style="43"/>
    <col min="11521" max="11521" width="20.7109375" style="43" customWidth="1"/>
    <col min="11522" max="11522" width="18.140625" style="43" customWidth="1"/>
    <col min="11523" max="11524" width="16.7109375" style="43" customWidth="1"/>
    <col min="11525" max="11776" width="9" style="43"/>
    <col min="11777" max="11777" width="20.7109375" style="43" customWidth="1"/>
    <col min="11778" max="11778" width="18.140625" style="43" customWidth="1"/>
    <col min="11779" max="11780" width="16.7109375" style="43" customWidth="1"/>
    <col min="11781" max="12032" width="9" style="43"/>
    <col min="12033" max="12033" width="20.7109375" style="43" customWidth="1"/>
    <col min="12034" max="12034" width="18.140625" style="43" customWidth="1"/>
    <col min="12035" max="12036" width="16.7109375" style="43" customWidth="1"/>
    <col min="12037" max="12288" width="9" style="43"/>
    <col min="12289" max="12289" width="20.7109375" style="43" customWidth="1"/>
    <col min="12290" max="12290" width="18.140625" style="43" customWidth="1"/>
    <col min="12291" max="12292" width="16.7109375" style="43" customWidth="1"/>
    <col min="12293" max="12544" width="9" style="43"/>
    <col min="12545" max="12545" width="20.7109375" style="43" customWidth="1"/>
    <col min="12546" max="12546" width="18.140625" style="43" customWidth="1"/>
    <col min="12547" max="12548" width="16.7109375" style="43" customWidth="1"/>
    <col min="12549" max="12800" width="9" style="43"/>
    <col min="12801" max="12801" width="20.7109375" style="43" customWidth="1"/>
    <col min="12802" max="12802" width="18.140625" style="43" customWidth="1"/>
    <col min="12803" max="12804" width="16.7109375" style="43" customWidth="1"/>
    <col min="12805" max="13056" width="9" style="43"/>
    <col min="13057" max="13057" width="20.7109375" style="43" customWidth="1"/>
    <col min="13058" max="13058" width="18.140625" style="43" customWidth="1"/>
    <col min="13059" max="13060" width="16.7109375" style="43" customWidth="1"/>
    <col min="13061" max="13312" width="9" style="43"/>
    <col min="13313" max="13313" width="20.7109375" style="43" customWidth="1"/>
    <col min="13314" max="13314" width="18.140625" style="43" customWidth="1"/>
    <col min="13315" max="13316" width="16.7109375" style="43" customWidth="1"/>
    <col min="13317" max="13568" width="9" style="43"/>
    <col min="13569" max="13569" width="20.7109375" style="43" customWidth="1"/>
    <col min="13570" max="13570" width="18.140625" style="43" customWidth="1"/>
    <col min="13571" max="13572" width="16.7109375" style="43" customWidth="1"/>
    <col min="13573" max="13824" width="9" style="43"/>
    <col min="13825" max="13825" width="20.7109375" style="43" customWidth="1"/>
    <col min="13826" max="13826" width="18.140625" style="43" customWidth="1"/>
    <col min="13827" max="13828" width="16.7109375" style="43" customWidth="1"/>
    <col min="13829" max="14080" width="9" style="43"/>
    <col min="14081" max="14081" width="20.7109375" style="43" customWidth="1"/>
    <col min="14082" max="14082" width="18.140625" style="43" customWidth="1"/>
    <col min="14083" max="14084" width="16.7109375" style="43" customWidth="1"/>
    <col min="14085" max="14336" width="9" style="43"/>
    <col min="14337" max="14337" width="20.7109375" style="43" customWidth="1"/>
    <col min="14338" max="14338" width="18.140625" style="43" customWidth="1"/>
    <col min="14339" max="14340" width="16.7109375" style="43" customWidth="1"/>
    <col min="14341" max="14592" width="9" style="43"/>
    <col min="14593" max="14593" width="20.7109375" style="43" customWidth="1"/>
    <col min="14594" max="14594" width="18.140625" style="43" customWidth="1"/>
    <col min="14595" max="14596" width="16.7109375" style="43" customWidth="1"/>
    <col min="14597" max="14848" width="9" style="43"/>
    <col min="14849" max="14849" width="20.7109375" style="43" customWidth="1"/>
    <col min="14850" max="14850" width="18.140625" style="43" customWidth="1"/>
    <col min="14851" max="14852" width="16.7109375" style="43" customWidth="1"/>
    <col min="14853" max="15104" width="9" style="43"/>
    <col min="15105" max="15105" width="20.7109375" style="43" customWidth="1"/>
    <col min="15106" max="15106" width="18.140625" style="43" customWidth="1"/>
    <col min="15107" max="15108" width="16.7109375" style="43" customWidth="1"/>
    <col min="15109" max="15360" width="9" style="43"/>
    <col min="15361" max="15361" width="20.7109375" style="43" customWidth="1"/>
    <col min="15362" max="15362" width="18.140625" style="43" customWidth="1"/>
    <col min="15363" max="15364" width="16.7109375" style="43" customWidth="1"/>
    <col min="15365" max="15616" width="9" style="43"/>
    <col min="15617" max="15617" width="20.7109375" style="43" customWidth="1"/>
    <col min="15618" max="15618" width="18.140625" style="43" customWidth="1"/>
    <col min="15619" max="15620" width="16.7109375" style="43" customWidth="1"/>
    <col min="15621" max="15872" width="9" style="43"/>
    <col min="15873" max="15873" width="20.7109375" style="43" customWidth="1"/>
    <col min="15874" max="15874" width="18.140625" style="43" customWidth="1"/>
    <col min="15875" max="15876" width="16.7109375" style="43" customWidth="1"/>
    <col min="15877" max="16128" width="9" style="43"/>
    <col min="16129" max="16129" width="20.7109375" style="43" customWidth="1"/>
    <col min="16130" max="16130" width="18.140625" style="43" customWidth="1"/>
    <col min="16131" max="16132" width="16.7109375" style="43" customWidth="1"/>
    <col min="16133" max="16384" width="9" style="43"/>
  </cols>
  <sheetData>
    <row r="1" spans="1:12" ht="34.5" customHeight="1" thickBot="1">
      <c r="A1" s="970" t="s">
        <v>428</v>
      </c>
      <c r="B1" s="970"/>
      <c r="C1" s="970"/>
      <c r="D1" s="970"/>
    </row>
    <row r="2" spans="1:12" ht="35.25" customHeight="1" thickBot="1">
      <c r="A2" s="48" t="s">
        <v>34</v>
      </c>
      <c r="B2" s="49" t="s">
        <v>150</v>
      </c>
      <c r="C2" s="50" t="s">
        <v>151</v>
      </c>
      <c r="D2" s="50" t="s">
        <v>152</v>
      </c>
    </row>
    <row r="3" spans="1:12" s="44" customFormat="1" ht="20.100000000000001" customHeight="1">
      <c r="A3" s="51">
        <v>1396</v>
      </c>
      <c r="B3" s="163">
        <v>967477</v>
      </c>
      <c r="C3" s="163">
        <v>294</v>
      </c>
      <c r="D3" s="163">
        <v>967183</v>
      </c>
    </row>
    <row r="4" spans="1:12" s="44" customFormat="1" ht="20.100000000000001" customHeight="1">
      <c r="A4" s="51">
        <v>1397</v>
      </c>
      <c r="B4" s="163">
        <v>1002976</v>
      </c>
      <c r="C4" s="163">
        <v>373</v>
      </c>
      <c r="D4" s="163">
        <v>1002603</v>
      </c>
      <c r="E4" s="829"/>
      <c r="F4" s="829"/>
      <c r="G4" s="829"/>
      <c r="H4" s="829"/>
      <c r="L4" s="138"/>
    </row>
    <row r="5" spans="1:12" s="44" customFormat="1" ht="20.100000000000001" customHeight="1">
      <c r="A5" s="51">
        <v>1398</v>
      </c>
      <c r="B5" s="163">
        <v>1016603</v>
      </c>
      <c r="C5" s="163">
        <v>278</v>
      </c>
      <c r="D5" s="163">
        <v>1016325</v>
      </c>
      <c r="E5" s="829"/>
      <c r="F5" s="829"/>
      <c r="G5" s="829"/>
      <c r="H5" s="829"/>
      <c r="L5" s="138"/>
    </row>
    <row r="6" spans="1:12" s="44" customFormat="1" ht="20.100000000000001" customHeight="1">
      <c r="A6" s="51">
        <v>1399</v>
      </c>
      <c r="B6" s="163">
        <v>1059982</v>
      </c>
      <c r="C6" s="163">
        <v>343</v>
      </c>
      <c r="D6" s="163">
        <v>1059639</v>
      </c>
      <c r="E6" s="829"/>
      <c r="F6" s="829"/>
      <c r="G6" s="829"/>
      <c r="H6" s="829"/>
      <c r="L6" s="138"/>
    </row>
    <row r="7" spans="1:12" s="44" customFormat="1" ht="20.100000000000001" customHeight="1">
      <c r="A7" s="51">
        <v>1400</v>
      </c>
      <c r="B7" s="163">
        <v>1042529</v>
      </c>
      <c r="C7" s="163">
        <v>523</v>
      </c>
      <c r="D7" s="163">
        <v>1042006</v>
      </c>
      <c r="E7" s="829"/>
      <c r="F7" s="829"/>
      <c r="G7" s="829"/>
      <c r="H7" s="829"/>
      <c r="L7" s="138"/>
    </row>
    <row r="8" spans="1:12" s="44" customFormat="1" ht="20.100000000000001" customHeight="1">
      <c r="A8" s="51">
        <v>1401</v>
      </c>
      <c r="B8" s="163">
        <v>1050943</v>
      </c>
      <c r="C8" s="163">
        <v>478</v>
      </c>
      <c r="D8" s="163">
        <v>1050465</v>
      </c>
      <c r="E8" s="829"/>
      <c r="F8" s="829"/>
      <c r="G8" s="829"/>
      <c r="H8" s="829"/>
      <c r="L8" s="138"/>
    </row>
    <row r="9" spans="1:12" s="44" customFormat="1" ht="20.100000000000001" customHeight="1" thickBot="1">
      <c r="A9" s="51">
        <v>1402</v>
      </c>
      <c r="B9" s="163">
        <f>C9+D9</f>
        <v>1085819</v>
      </c>
      <c r="C9" s="163">
        <f>SUM(C10:C42)</f>
        <v>235</v>
      </c>
      <c r="D9" s="163">
        <f>SUM(D10:D42)</f>
        <v>1085584</v>
      </c>
      <c r="E9" s="829"/>
      <c r="F9" s="829"/>
      <c r="G9" s="829"/>
      <c r="H9" s="829"/>
      <c r="L9" s="138"/>
    </row>
    <row r="10" spans="1:12" ht="20.100000000000001" customHeight="1" thickBot="1">
      <c r="A10" s="5" t="s">
        <v>41</v>
      </c>
      <c r="B10" s="830">
        <f t="shared" ref="B10:B42" si="0">C10+D10</f>
        <v>43176</v>
      </c>
      <c r="C10" s="820">
        <v>3</v>
      </c>
      <c r="D10" s="831">
        <v>43173</v>
      </c>
      <c r="E10" s="107"/>
      <c r="F10" s="107"/>
      <c r="G10" s="107"/>
      <c r="H10" s="107"/>
      <c r="L10" s="138"/>
    </row>
    <row r="11" spans="1:12" ht="20.100000000000001" customHeight="1" thickBot="1">
      <c r="A11" s="6" t="s">
        <v>42</v>
      </c>
      <c r="B11" s="832">
        <f t="shared" si="0"/>
        <v>29192</v>
      </c>
      <c r="C11" s="824">
        <v>1</v>
      </c>
      <c r="D11" s="833">
        <v>29191</v>
      </c>
      <c r="E11" s="107"/>
      <c r="F11" s="107"/>
      <c r="G11" s="107"/>
      <c r="H11" s="107"/>
      <c r="L11" s="138"/>
    </row>
    <row r="12" spans="1:12" ht="20.100000000000001" customHeight="1" thickBot="1">
      <c r="A12" s="6" t="s">
        <v>43</v>
      </c>
      <c r="B12" s="832">
        <f t="shared" si="0"/>
        <v>20040</v>
      </c>
      <c r="C12" s="824">
        <v>1</v>
      </c>
      <c r="D12" s="833">
        <v>20039</v>
      </c>
      <c r="E12" s="107"/>
      <c r="F12" s="107"/>
      <c r="G12" s="107"/>
      <c r="H12" s="107"/>
      <c r="L12" s="138"/>
    </row>
    <row r="13" spans="1:12" ht="20.100000000000001" customHeight="1" thickBot="1">
      <c r="A13" s="6" t="s">
        <v>0</v>
      </c>
      <c r="B13" s="832">
        <f t="shared" si="0"/>
        <v>92258</v>
      </c>
      <c r="C13" s="824">
        <v>1</v>
      </c>
      <c r="D13" s="833">
        <v>92257</v>
      </c>
      <c r="E13" s="107"/>
      <c r="F13" s="107"/>
      <c r="G13" s="107"/>
      <c r="H13" s="107"/>
      <c r="L13" s="138"/>
    </row>
    <row r="14" spans="1:12" ht="20.100000000000001" customHeight="1" thickBot="1">
      <c r="A14" s="6" t="s">
        <v>33</v>
      </c>
      <c r="B14" s="832">
        <f t="shared" si="0"/>
        <v>27826</v>
      </c>
      <c r="C14" s="824">
        <v>0</v>
      </c>
      <c r="D14" s="833">
        <v>27826</v>
      </c>
      <c r="E14" s="107"/>
      <c r="F14" s="107"/>
      <c r="G14" s="107"/>
      <c r="H14" s="107"/>
      <c r="L14" s="138"/>
    </row>
    <row r="15" spans="1:12" ht="20.100000000000001" customHeight="1" thickBot="1">
      <c r="A15" s="6" t="s">
        <v>44</v>
      </c>
      <c r="B15" s="832">
        <f t="shared" si="0"/>
        <v>6676</v>
      </c>
      <c r="C15" s="824">
        <v>0</v>
      </c>
      <c r="D15" s="833">
        <v>6676</v>
      </c>
      <c r="E15" s="107"/>
      <c r="F15" s="107"/>
      <c r="G15" s="107"/>
      <c r="H15" s="107"/>
      <c r="L15" s="138"/>
    </row>
    <row r="16" spans="1:12" ht="20.100000000000001" customHeight="1" thickBot="1">
      <c r="A16" s="6" t="s">
        <v>1</v>
      </c>
      <c r="B16" s="832">
        <f t="shared" si="0"/>
        <v>16004</v>
      </c>
      <c r="C16" s="824">
        <v>0</v>
      </c>
      <c r="D16" s="833">
        <v>16004</v>
      </c>
      <c r="E16" s="107"/>
      <c r="F16" s="107"/>
      <c r="G16" s="107"/>
      <c r="H16" s="107"/>
      <c r="L16" s="138"/>
    </row>
    <row r="17" spans="1:12" ht="20.100000000000001" customHeight="1" thickBot="1">
      <c r="A17" s="6" t="s">
        <v>45</v>
      </c>
      <c r="B17" s="832">
        <f t="shared" si="0"/>
        <v>9363</v>
      </c>
      <c r="C17" s="824">
        <v>0</v>
      </c>
      <c r="D17" s="833">
        <v>9363</v>
      </c>
      <c r="E17" s="107"/>
      <c r="F17" s="107"/>
      <c r="G17" s="107"/>
      <c r="H17" s="107"/>
      <c r="L17" s="138"/>
    </row>
    <row r="18" spans="1:12" ht="20.100000000000001" customHeight="1" thickBot="1">
      <c r="A18" s="6" t="s">
        <v>46</v>
      </c>
      <c r="B18" s="832">
        <f t="shared" si="0"/>
        <v>9927</v>
      </c>
      <c r="C18" s="824">
        <v>0</v>
      </c>
      <c r="D18" s="833">
        <v>9927</v>
      </c>
      <c r="E18" s="107"/>
      <c r="F18" s="107"/>
      <c r="G18" s="107"/>
      <c r="H18" s="107"/>
      <c r="L18" s="138"/>
    </row>
    <row r="19" spans="1:12" ht="20.100000000000001" customHeight="1" thickBot="1">
      <c r="A19" s="6" t="s">
        <v>47</v>
      </c>
      <c r="B19" s="832">
        <f t="shared" si="0"/>
        <v>72919</v>
      </c>
      <c r="C19" s="824">
        <v>15</v>
      </c>
      <c r="D19" s="833">
        <v>72904</v>
      </c>
      <c r="E19" s="107"/>
      <c r="F19" s="107"/>
      <c r="G19" s="107"/>
      <c r="H19" s="107"/>
      <c r="L19" s="138"/>
    </row>
    <row r="20" spans="1:12" ht="20.100000000000001" customHeight="1" thickBot="1">
      <c r="A20" s="6" t="s">
        <v>29</v>
      </c>
      <c r="B20" s="832">
        <f t="shared" si="0"/>
        <v>8138</v>
      </c>
      <c r="C20" s="824">
        <v>0</v>
      </c>
      <c r="D20" s="833">
        <v>8138</v>
      </c>
      <c r="E20" s="107"/>
      <c r="F20" s="107"/>
      <c r="G20" s="107"/>
      <c r="H20" s="107"/>
      <c r="L20" s="138"/>
    </row>
    <row r="21" spans="1:12" ht="20.100000000000001" customHeight="1" thickBot="1">
      <c r="A21" s="6" t="s">
        <v>2</v>
      </c>
      <c r="B21" s="832">
        <f t="shared" si="0"/>
        <v>64979</v>
      </c>
      <c r="C21" s="824">
        <v>30</v>
      </c>
      <c r="D21" s="833">
        <v>64949</v>
      </c>
      <c r="E21" s="107"/>
      <c r="F21" s="107"/>
      <c r="G21" s="107"/>
      <c r="H21" s="107"/>
      <c r="L21" s="138"/>
    </row>
    <row r="22" spans="1:12" ht="20.100000000000001" customHeight="1" thickBot="1">
      <c r="A22" s="6" t="s">
        <v>3</v>
      </c>
      <c r="B22" s="832">
        <f t="shared" si="0"/>
        <v>13008</v>
      </c>
      <c r="C22" s="824">
        <v>0</v>
      </c>
      <c r="D22" s="833">
        <v>13008</v>
      </c>
      <c r="E22" s="107"/>
      <c r="F22" s="107"/>
      <c r="G22" s="107"/>
      <c r="H22" s="107"/>
      <c r="L22" s="138"/>
    </row>
    <row r="23" spans="1:12" ht="20.100000000000001" customHeight="1" thickBot="1">
      <c r="A23" s="6" t="s">
        <v>4</v>
      </c>
      <c r="B23" s="832">
        <f t="shared" si="0"/>
        <v>14416</v>
      </c>
      <c r="C23" s="824">
        <v>0</v>
      </c>
      <c r="D23" s="833">
        <v>14416</v>
      </c>
      <c r="E23" s="107"/>
      <c r="F23" s="107"/>
      <c r="G23" s="107"/>
      <c r="H23" s="107"/>
      <c r="L23" s="138"/>
    </row>
    <row r="24" spans="1:12" ht="20.100000000000001" customHeight="1" thickBot="1">
      <c r="A24" s="6" t="s">
        <v>48</v>
      </c>
      <c r="B24" s="832">
        <f t="shared" si="0"/>
        <v>14528</v>
      </c>
      <c r="C24" s="824">
        <v>18</v>
      </c>
      <c r="D24" s="833">
        <v>14510</v>
      </c>
      <c r="E24" s="107"/>
      <c r="F24" s="107"/>
      <c r="G24" s="107"/>
      <c r="H24" s="107"/>
      <c r="L24" s="138"/>
    </row>
    <row r="25" spans="1:12" ht="20.100000000000001" customHeight="1" thickBot="1">
      <c r="A25" s="6" t="s">
        <v>49</v>
      </c>
      <c r="B25" s="832">
        <f t="shared" si="0"/>
        <v>88233</v>
      </c>
      <c r="C25" s="824">
        <v>11</v>
      </c>
      <c r="D25" s="833">
        <v>88222</v>
      </c>
      <c r="E25" s="107"/>
      <c r="F25" s="107"/>
      <c r="G25" s="107"/>
      <c r="H25" s="107"/>
      <c r="L25" s="138"/>
    </row>
    <row r="26" spans="1:12" ht="20.100000000000001" customHeight="1" thickBot="1">
      <c r="A26" s="6" t="s">
        <v>50</v>
      </c>
      <c r="B26" s="832">
        <f t="shared" si="0"/>
        <v>46873</v>
      </c>
      <c r="C26" s="824">
        <v>14</v>
      </c>
      <c r="D26" s="833">
        <v>46859</v>
      </c>
      <c r="E26" s="107"/>
      <c r="F26" s="107"/>
      <c r="G26" s="107"/>
      <c r="H26" s="107"/>
      <c r="L26" s="138"/>
    </row>
    <row r="27" spans="1:12" ht="20.100000000000001" customHeight="1" thickBot="1">
      <c r="A27" s="6" t="s">
        <v>51</v>
      </c>
      <c r="B27" s="832">
        <f t="shared" si="0"/>
        <v>75483</v>
      </c>
      <c r="C27" s="824">
        <v>5</v>
      </c>
      <c r="D27" s="833">
        <v>75478</v>
      </c>
      <c r="E27" s="107"/>
      <c r="F27" s="107"/>
      <c r="G27" s="107"/>
      <c r="H27" s="107"/>
      <c r="L27" s="138"/>
    </row>
    <row r="28" spans="1:12" ht="20.100000000000001" customHeight="1" thickBot="1">
      <c r="A28" s="6" t="s">
        <v>5</v>
      </c>
      <c r="B28" s="832">
        <f t="shared" si="0"/>
        <v>62037</v>
      </c>
      <c r="C28" s="824">
        <v>32</v>
      </c>
      <c r="D28" s="833">
        <v>62005</v>
      </c>
      <c r="E28" s="107"/>
      <c r="F28" s="107"/>
      <c r="G28" s="107"/>
      <c r="H28" s="107"/>
      <c r="L28" s="138"/>
    </row>
    <row r="29" spans="1:12" ht="20.100000000000001" customHeight="1" thickBot="1">
      <c r="A29" s="6" t="s">
        <v>52</v>
      </c>
      <c r="B29" s="832">
        <f t="shared" si="0"/>
        <v>15837</v>
      </c>
      <c r="C29" s="824">
        <v>0</v>
      </c>
      <c r="D29" s="833">
        <v>15837</v>
      </c>
      <c r="E29" s="107"/>
      <c r="F29" s="107"/>
      <c r="G29" s="107"/>
      <c r="H29" s="107"/>
      <c r="L29" s="138"/>
    </row>
    <row r="30" spans="1:12" ht="20.100000000000001" customHeight="1" thickBot="1">
      <c r="A30" s="6" t="s">
        <v>6</v>
      </c>
      <c r="B30" s="832">
        <f t="shared" si="0"/>
        <v>12291</v>
      </c>
      <c r="C30" s="824">
        <v>4</v>
      </c>
      <c r="D30" s="833">
        <v>12287</v>
      </c>
      <c r="E30" s="107"/>
      <c r="F30" s="107"/>
      <c r="G30" s="107"/>
      <c r="H30" s="107"/>
      <c r="L30" s="138"/>
    </row>
    <row r="31" spans="1:12" ht="20.100000000000001" customHeight="1" thickBot="1">
      <c r="A31" s="6" t="s">
        <v>53</v>
      </c>
      <c r="B31" s="832">
        <f t="shared" si="0"/>
        <v>14865</v>
      </c>
      <c r="C31" s="824">
        <v>8</v>
      </c>
      <c r="D31" s="833">
        <v>14857</v>
      </c>
      <c r="E31" s="107"/>
      <c r="F31" s="107"/>
      <c r="G31" s="107"/>
      <c r="H31" s="107"/>
      <c r="L31" s="138"/>
    </row>
    <row r="32" spans="1:12" ht="20.100000000000001" customHeight="1" thickBot="1">
      <c r="A32" s="6" t="s">
        <v>54</v>
      </c>
      <c r="B32" s="832">
        <f t="shared" si="0"/>
        <v>41159</v>
      </c>
      <c r="C32" s="824">
        <v>21</v>
      </c>
      <c r="D32" s="833">
        <v>41138</v>
      </c>
      <c r="E32" s="107"/>
      <c r="F32" s="107"/>
      <c r="G32" s="107"/>
      <c r="H32" s="107"/>
      <c r="L32" s="138"/>
    </row>
    <row r="33" spans="1:12" ht="20.100000000000001" customHeight="1" thickBot="1">
      <c r="A33" s="6" t="s">
        <v>55</v>
      </c>
      <c r="B33" s="832">
        <f t="shared" si="0"/>
        <v>17323</v>
      </c>
      <c r="C33" s="824">
        <v>15</v>
      </c>
      <c r="D33" s="833">
        <v>17308</v>
      </c>
      <c r="E33" s="107"/>
      <c r="F33" s="107"/>
      <c r="G33" s="107"/>
      <c r="H33" s="107"/>
      <c r="L33" s="138"/>
    </row>
    <row r="34" spans="1:12" ht="20.100000000000001" customHeight="1" thickBot="1">
      <c r="A34" s="6" t="s">
        <v>56</v>
      </c>
      <c r="B34" s="832">
        <f t="shared" si="0"/>
        <v>8164</v>
      </c>
      <c r="C34" s="824">
        <v>6</v>
      </c>
      <c r="D34" s="833">
        <v>8158</v>
      </c>
      <c r="E34" s="107"/>
      <c r="F34" s="107"/>
      <c r="G34" s="107"/>
      <c r="H34" s="107"/>
      <c r="L34" s="138"/>
    </row>
    <row r="35" spans="1:12" ht="20.100000000000001" customHeight="1" thickBot="1">
      <c r="A35" s="6" t="s">
        <v>7</v>
      </c>
      <c r="B35" s="832">
        <f t="shared" si="0"/>
        <v>39850</v>
      </c>
      <c r="C35" s="824">
        <v>0</v>
      </c>
      <c r="D35" s="833">
        <v>39850</v>
      </c>
      <c r="E35" s="107"/>
      <c r="F35" s="107"/>
      <c r="G35" s="107"/>
      <c r="H35" s="107"/>
      <c r="L35" s="138"/>
    </row>
    <row r="36" spans="1:12" ht="20.100000000000001" customHeight="1" thickBot="1">
      <c r="A36" s="6" t="s">
        <v>57</v>
      </c>
      <c r="B36" s="832">
        <f t="shared" si="0"/>
        <v>36375</v>
      </c>
      <c r="C36" s="824">
        <v>0</v>
      </c>
      <c r="D36" s="833">
        <v>36375</v>
      </c>
      <c r="E36" s="107"/>
      <c r="F36" s="107"/>
      <c r="G36" s="107"/>
      <c r="H36" s="107"/>
      <c r="L36" s="138"/>
    </row>
    <row r="37" spans="1:12" ht="20.100000000000001" customHeight="1" thickBot="1">
      <c r="A37" s="6" t="s">
        <v>8</v>
      </c>
      <c r="B37" s="832">
        <f t="shared" si="0"/>
        <v>15124</v>
      </c>
      <c r="C37" s="824">
        <v>1</v>
      </c>
      <c r="D37" s="833">
        <v>15123</v>
      </c>
      <c r="E37" s="107"/>
      <c r="F37" s="107"/>
      <c r="G37" s="107"/>
      <c r="H37" s="107"/>
      <c r="L37" s="138"/>
    </row>
    <row r="38" spans="1:12" ht="20.100000000000001" customHeight="1" thickBot="1">
      <c r="A38" s="6" t="s">
        <v>9</v>
      </c>
      <c r="B38" s="832">
        <f t="shared" si="0"/>
        <v>86070</v>
      </c>
      <c r="C38" s="824">
        <v>28</v>
      </c>
      <c r="D38" s="833">
        <v>86042</v>
      </c>
      <c r="E38" s="107"/>
      <c r="F38" s="107"/>
      <c r="G38" s="107"/>
      <c r="H38" s="107"/>
      <c r="L38" s="138"/>
    </row>
    <row r="39" spans="1:12" ht="20.100000000000001" customHeight="1" thickBot="1">
      <c r="A39" s="6" t="s">
        <v>58</v>
      </c>
      <c r="B39" s="832">
        <f t="shared" si="0"/>
        <v>18591</v>
      </c>
      <c r="C39" s="824">
        <v>1</v>
      </c>
      <c r="D39" s="833">
        <v>18590</v>
      </c>
      <c r="E39" s="107"/>
      <c r="F39" s="107"/>
      <c r="G39" s="107"/>
      <c r="H39" s="107"/>
    </row>
    <row r="40" spans="1:12" ht="20.100000000000001" customHeight="1" thickBot="1">
      <c r="A40" s="6" t="s">
        <v>10</v>
      </c>
      <c r="B40" s="832">
        <f t="shared" si="0"/>
        <v>22709</v>
      </c>
      <c r="C40" s="824">
        <v>10</v>
      </c>
      <c r="D40" s="833">
        <v>22699</v>
      </c>
      <c r="E40" s="107"/>
      <c r="F40" s="107"/>
      <c r="G40" s="107"/>
      <c r="H40" s="107"/>
    </row>
    <row r="41" spans="1:12" ht="20.100000000000001" customHeight="1" thickBot="1">
      <c r="A41" s="6" t="s">
        <v>11</v>
      </c>
      <c r="B41" s="832">
        <f t="shared" si="0"/>
        <v>19285</v>
      </c>
      <c r="C41" s="824">
        <v>9</v>
      </c>
      <c r="D41" s="833">
        <v>19276</v>
      </c>
      <c r="E41" s="107"/>
      <c r="F41" s="107"/>
      <c r="G41" s="107"/>
      <c r="H41" s="107"/>
    </row>
    <row r="42" spans="1:12" ht="20.100000000000001" customHeight="1" thickBot="1">
      <c r="A42" s="6" t="s">
        <v>59</v>
      </c>
      <c r="B42" s="832">
        <f t="shared" si="0"/>
        <v>23100</v>
      </c>
      <c r="C42" s="824">
        <v>1</v>
      </c>
      <c r="D42" s="833">
        <v>23099</v>
      </c>
      <c r="E42" s="107"/>
      <c r="F42" s="107"/>
      <c r="G42" s="107"/>
      <c r="H42" s="107"/>
    </row>
    <row r="43" spans="1:12" ht="20.100000000000001" customHeight="1">
      <c r="B43" s="834"/>
      <c r="C43" s="835"/>
      <c r="D43" s="835"/>
      <c r="E43" s="107"/>
      <c r="F43" s="107"/>
      <c r="G43" s="107"/>
      <c r="H43" s="107"/>
    </row>
    <row r="44" spans="1:12" ht="20.100000000000001" customHeight="1">
      <c r="B44" s="834"/>
      <c r="C44" s="835"/>
      <c r="D44" s="835"/>
      <c r="E44" s="107"/>
      <c r="F44" s="107"/>
      <c r="G44" s="107"/>
      <c r="H44" s="107"/>
    </row>
    <row r="45" spans="1:12" ht="20.100000000000001" customHeight="1">
      <c r="B45" s="834"/>
      <c r="C45" s="835"/>
      <c r="D45" s="835"/>
      <c r="E45" s="107"/>
      <c r="F45" s="107"/>
      <c r="G45" s="107"/>
      <c r="H45" s="107"/>
    </row>
    <row r="46" spans="1:12" ht="20.100000000000001" customHeight="1">
      <c r="B46" s="834"/>
      <c r="C46" s="835"/>
      <c r="D46" s="835"/>
      <c r="E46" s="107"/>
      <c r="F46" s="107"/>
      <c r="G46" s="107"/>
      <c r="H46" s="107"/>
    </row>
    <row r="47" spans="1:12" ht="20.100000000000001" customHeight="1">
      <c r="B47" s="834"/>
      <c r="C47" s="835"/>
      <c r="D47" s="835"/>
      <c r="E47" s="107"/>
      <c r="F47" s="107"/>
      <c r="G47" s="107"/>
      <c r="H47" s="107"/>
    </row>
    <row r="48" spans="1:12" ht="20.100000000000001" customHeight="1">
      <c r="B48" s="834"/>
      <c r="C48" s="835"/>
      <c r="D48" s="835"/>
      <c r="E48" s="107"/>
      <c r="F48" s="107"/>
      <c r="G48" s="107"/>
      <c r="H48" s="107"/>
    </row>
    <row r="49" spans="2:8" ht="20.100000000000001" customHeight="1">
      <c r="B49" s="834"/>
      <c r="C49" s="835"/>
      <c r="D49" s="835"/>
      <c r="E49" s="107"/>
      <c r="F49" s="107"/>
      <c r="G49" s="107"/>
      <c r="H49" s="107"/>
    </row>
    <row r="50" spans="2:8" ht="20.100000000000001" customHeight="1">
      <c r="B50" s="834"/>
      <c r="C50" s="835"/>
      <c r="D50" s="835"/>
      <c r="E50" s="107"/>
      <c r="F50" s="107"/>
      <c r="G50" s="107"/>
      <c r="H50" s="107"/>
    </row>
    <row r="51" spans="2:8" ht="20.100000000000001" customHeight="1">
      <c r="B51" s="834"/>
      <c r="C51" s="835"/>
      <c r="D51" s="835"/>
      <c r="E51" s="107"/>
      <c r="F51" s="107"/>
      <c r="G51" s="107"/>
      <c r="H51" s="107"/>
    </row>
    <row r="52" spans="2:8" ht="20.100000000000001" customHeight="1">
      <c r="B52" s="834"/>
      <c r="C52" s="835"/>
      <c r="D52" s="835"/>
      <c r="E52" s="107"/>
      <c r="F52" s="107"/>
      <c r="G52" s="107"/>
      <c r="H52" s="107"/>
    </row>
  </sheetData>
  <mergeCells count="1">
    <mergeCell ref="A1:D1"/>
  </mergeCells>
  <printOptions horizontalCentered="1" verticalCentered="1"/>
  <pageMargins left="0.39370078740157499" right="0.39370078740157499" top="0.45" bottom="0.55000000000000004" header="0" footer="0"/>
  <pageSetup paperSize="9" scale="9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81EAF-EB68-41AC-BA0E-29F6BBA52E13}">
  <sheetPr>
    <tabColor theme="7" tint="0.39997558519241921"/>
    <pageSetUpPr fitToPage="1"/>
  </sheetPr>
  <dimension ref="A1:L52"/>
  <sheetViews>
    <sheetView rightToLeft="1" view="pageBreakPreview" zoomScaleSheetLayoutView="100" workbookViewId="0">
      <selection activeCell="M14" sqref="M14"/>
    </sheetView>
  </sheetViews>
  <sheetFormatPr defaultColWidth="15.7109375" defaultRowHeight="22.5"/>
  <cols>
    <col min="1" max="1" width="21.28515625" style="14" bestFit="1" customWidth="1"/>
    <col min="2" max="2" width="15.140625" style="10" customWidth="1"/>
    <col min="3" max="6" width="16.140625" style="10" customWidth="1"/>
    <col min="7" max="244" width="15.7109375" style="10"/>
    <col min="245" max="245" width="19.140625" style="10" customWidth="1"/>
    <col min="246" max="246" width="15.140625" style="10" customWidth="1"/>
    <col min="247" max="250" width="16.140625" style="10" customWidth="1"/>
    <col min="251" max="256" width="15.7109375" style="10"/>
    <col min="257" max="257" width="21.28515625" style="10" bestFit="1" customWidth="1"/>
    <col min="258" max="258" width="15.140625" style="10" customWidth="1"/>
    <col min="259" max="262" width="16.140625" style="10" customWidth="1"/>
    <col min="263" max="500" width="15.7109375" style="10"/>
    <col min="501" max="501" width="19.140625" style="10" customWidth="1"/>
    <col min="502" max="502" width="15.140625" style="10" customWidth="1"/>
    <col min="503" max="506" width="16.140625" style="10" customWidth="1"/>
    <col min="507" max="512" width="15.7109375" style="10"/>
    <col min="513" max="513" width="21.28515625" style="10" bestFit="1" customWidth="1"/>
    <col min="514" max="514" width="15.140625" style="10" customWidth="1"/>
    <col min="515" max="518" width="16.140625" style="10" customWidth="1"/>
    <col min="519" max="756" width="15.7109375" style="10"/>
    <col min="757" max="757" width="19.140625" style="10" customWidth="1"/>
    <col min="758" max="758" width="15.140625" style="10" customWidth="1"/>
    <col min="759" max="762" width="16.140625" style="10" customWidth="1"/>
    <col min="763" max="768" width="15.7109375" style="10"/>
    <col min="769" max="769" width="21.28515625" style="10" bestFit="1" customWidth="1"/>
    <col min="770" max="770" width="15.140625" style="10" customWidth="1"/>
    <col min="771" max="774" width="16.140625" style="10" customWidth="1"/>
    <col min="775" max="1012" width="15.7109375" style="10"/>
    <col min="1013" max="1013" width="19.140625" style="10" customWidth="1"/>
    <col min="1014" max="1014" width="15.140625" style="10" customWidth="1"/>
    <col min="1015" max="1018" width="16.140625" style="10" customWidth="1"/>
    <col min="1019" max="1024" width="15.7109375" style="10"/>
    <col min="1025" max="1025" width="21.28515625" style="10" bestFit="1" customWidth="1"/>
    <col min="1026" max="1026" width="15.140625" style="10" customWidth="1"/>
    <col min="1027" max="1030" width="16.140625" style="10" customWidth="1"/>
    <col min="1031" max="1268" width="15.7109375" style="10"/>
    <col min="1269" max="1269" width="19.140625" style="10" customWidth="1"/>
    <col min="1270" max="1270" width="15.140625" style="10" customWidth="1"/>
    <col min="1271" max="1274" width="16.140625" style="10" customWidth="1"/>
    <col min="1275" max="1280" width="15.7109375" style="10"/>
    <col min="1281" max="1281" width="21.28515625" style="10" bestFit="1" customWidth="1"/>
    <col min="1282" max="1282" width="15.140625" style="10" customWidth="1"/>
    <col min="1283" max="1286" width="16.140625" style="10" customWidth="1"/>
    <col min="1287" max="1524" width="15.7109375" style="10"/>
    <col min="1525" max="1525" width="19.140625" style="10" customWidth="1"/>
    <col min="1526" max="1526" width="15.140625" style="10" customWidth="1"/>
    <col min="1527" max="1530" width="16.140625" style="10" customWidth="1"/>
    <col min="1531" max="1536" width="15.7109375" style="10"/>
    <col min="1537" max="1537" width="21.28515625" style="10" bestFit="1" customWidth="1"/>
    <col min="1538" max="1538" width="15.140625" style="10" customWidth="1"/>
    <col min="1539" max="1542" width="16.140625" style="10" customWidth="1"/>
    <col min="1543" max="1780" width="15.7109375" style="10"/>
    <col min="1781" max="1781" width="19.140625" style="10" customWidth="1"/>
    <col min="1782" max="1782" width="15.140625" style="10" customWidth="1"/>
    <col min="1783" max="1786" width="16.140625" style="10" customWidth="1"/>
    <col min="1787" max="1792" width="15.7109375" style="10"/>
    <col min="1793" max="1793" width="21.28515625" style="10" bestFit="1" customWidth="1"/>
    <col min="1794" max="1794" width="15.140625" style="10" customWidth="1"/>
    <col min="1795" max="1798" width="16.140625" style="10" customWidth="1"/>
    <col min="1799" max="2036" width="15.7109375" style="10"/>
    <col min="2037" max="2037" width="19.140625" style="10" customWidth="1"/>
    <col min="2038" max="2038" width="15.140625" style="10" customWidth="1"/>
    <col min="2039" max="2042" width="16.140625" style="10" customWidth="1"/>
    <col min="2043" max="2048" width="15.7109375" style="10"/>
    <col min="2049" max="2049" width="21.28515625" style="10" bestFit="1" customWidth="1"/>
    <col min="2050" max="2050" width="15.140625" style="10" customWidth="1"/>
    <col min="2051" max="2054" width="16.140625" style="10" customWidth="1"/>
    <col min="2055" max="2292" width="15.7109375" style="10"/>
    <col min="2293" max="2293" width="19.140625" style="10" customWidth="1"/>
    <col min="2294" max="2294" width="15.140625" style="10" customWidth="1"/>
    <col min="2295" max="2298" width="16.140625" style="10" customWidth="1"/>
    <col min="2299" max="2304" width="15.7109375" style="10"/>
    <col min="2305" max="2305" width="21.28515625" style="10" bestFit="1" customWidth="1"/>
    <col min="2306" max="2306" width="15.140625" style="10" customWidth="1"/>
    <col min="2307" max="2310" width="16.140625" style="10" customWidth="1"/>
    <col min="2311" max="2548" width="15.7109375" style="10"/>
    <col min="2549" max="2549" width="19.140625" style="10" customWidth="1"/>
    <col min="2550" max="2550" width="15.140625" style="10" customWidth="1"/>
    <col min="2551" max="2554" width="16.140625" style="10" customWidth="1"/>
    <col min="2555" max="2560" width="15.7109375" style="10"/>
    <col min="2561" max="2561" width="21.28515625" style="10" bestFit="1" customWidth="1"/>
    <col min="2562" max="2562" width="15.140625" style="10" customWidth="1"/>
    <col min="2563" max="2566" width="16.140625" style="10" customWidth="1"/>
    <col min="2567" max="2804" width="15.7109375" style="10"/>
    <col min="2805" max="2805" width="19.140625" style="10" customWidth="1"/>
    <col min="2806" max="2806" width="15.140625" style="10" customWidth="1"/>
    <col min="2807" max="2810" width="16.140625" style="10" customWidth="1"/>
    <col min="2811" max="2816" width="15.7109375" style="10"/>
    <col min="2817" max="2817" width="21.28515625" style="10" bestFit="1" customWidth="1"/>
    <col min="2818" max="2818" width="15.140625" style="10" customWidth="1"/>
    <col min="2819" max="2822" width="16.140625" style="10" customWidth="1"/>
    <col min="2823" max="3060" width="15.7109375" style="10"/>
    <col min="3061" max="3061" width="19.140625" style="10" customWidth="1"/>
    <col min="3062" max="3062" width="15.140625" style="10" customWidth="1"/>
    <col min="3063" max="3066" width="16.140625" style="10" customWidth="1"/>
    <col min="3067" max="3072" width="15.7109375" style="10"/>
    <col min="3073" max="3073" width="21.28515625" style="10" bestFit="1" customWidth="1"/>
    <col min="3074" max="3074" width="15.140625" style="10" customWidth="1"/>
    <col min="3075" max="3078" width="16.140625" style="10" customWidth="1"/>
    <col min="3079" max="3316" width="15.7109375" style="10"/>
    <col min="3317" max="3317" width="19.140625" style="10" customWidth="1"/>
    <col min="3318" max="3318" width="15.140625" style="10" customWidth="1"/>
    <col min="3319" max="3322" width="16.140625" style="10" customWidth="1"/>
    <col min="3323" max="3328" width="15.7109375" style="10"/>
    <col min="3329" max="3329" width="21.28515625" style="10" bestFit="1" customWidth="1"/>
    <col min="3330" max="3330" width="15.140625" style="10" customWidth="1"/>
    <col min="3331" max="3334" width="16.140625" style="10" customWidth="1"/>
    <col min="3335" max="3572" width="15.7109375" style="10"/>
    <col min="3573" max="3573" width="19.140625" style="10" customWidth="1"/>
    <col min="3574" max="3574" width="15.140625" style="10" customWidth="1"/>
    <col min="3575" max="3578" width="16.140625" style="10" customWidth="1"/>
    <col min="3579" max="3584" width="15.7109375" style="10"/>
    <col min="3585" max="3585" width="21.28515625" style="10" bestFit="1" customWidth="1"/>
    <col min="3586" max="3586" width="15.140625" style="10" customWidth="1"/>
    <col min="3587" max="3590" width="16.140625" style="10" customWidth="1"/>
    <col min="3591" max="3828" width="15.7109375" style="10"/>
    <col min="3829" max="3829" width="19.140625" style="10" customWidth="1"/>
    <col min="3830" max="3830" width="15.140625" style="10" customWidth="1"/>
    <col min="3831" max="3834" width="16.140625" style="10" customWidth="1"/>
    <col min="3835" max="3840" width="15.7109375" style="10"/>
    <col min="3841" max="3841" width="21.28515625" style="10" bestFit="1" customWidth="1"/>
    <col min="3842" max="3842" width="15.140625" style="10" customWidth="1"/>
    <col min="3843" max="3846" width="16.140625" style="10" customWidth="1"/>
    <col min="3847" max="4084" width="15.7109375" style="10"/>
    <col min="4085" max="4085" width="19.140625" style="10" customWidth="1"/>
    <col min="4086" max="4086" width="15.140625" style="10" customWidth="1"/>
    <col min="4087" max="4090" width="16.140625" style="10" customWidth="1"/>
    <col min="4091" max="4096" width="15.7109375" style="10"/>
    <col min="4097" max="4097" width="21.28515625" style="10" bestFit="1" customWidth="1"/>
    <col min="4098" max="4098" width="15.140625" style="10" customWidth="1"/>
    <col min="4099" max="4102" width="16.140625" style="10" customWidth="1"/>
    <col min="4103" max="4340" width="15.7109375" style="10"/>
    <col min="4341" max="4341" width="19.140625" style="10" customWidth="1"/>
    <col min="4342" max="4342" width="15.140625" style="10" customWidth="1"/>
    <col min="4343" max="4346" width="16.140625" style="10" customWidth="1"/>
    <col min="4347" max="4352" width="15.7109375" style="10"/>
    <col min="4353" max="4353" width="21.28515625" style="10" bestFit="1" customWidth="1"/>
    <col min="4354" max="4354" width="15.140625" style="10" customWidth="1"/>
    <col min="4355" max="4358" width="16.140625" style="10" customWidth="1"/>
    <col min="4359" max="4596" width="15.7109375" style="10"/>
    <col min="4597" max="4597" width="19.140625" style="10" customWidth="1"/>
    <col min="4598" max="4598" width="15.140625" style="10" customWidth="1"/>
    <col min="4599" max="4602" width="16.140625" style="10" customWidth="1"/>
    <col min="4603" max="4608" width="15.7109375" style="10"/>
    <col min="4609" max="4609" width="21.28515625" style="10" bestFit="1" customWidth="1"/>
    <col min="4610" max="4610" width="15.140625" style="10" customWidth="1"/>
    <col min="4611" max="4614" width="16.140625" style="10" customWidth="1"/>
    <col min="4615" max="4852" width="15.7109375" style="10"/>
    <col min="4853" max="4853" width="19.140625" style="10" customWidth="1"/>
    <col min="4854" max="4854" width="15.140625" style="10" customWidth="1"/>
    <col min="4855" max="4858" width="16.140625" style="10" customWidth="1"/>
    <col min="4859" max="4864" width="15.7109375" style="10"/>
    <col min="4865" max="4865" width="21.28515625" style="10" bestFit="1" customWidth="1"/>
    <col min="4866" max="4866" width="15.140625" style="10" customWidth="1"/>
    <col min="4867" max="4870" width="16.140625" style="10" customWidth="1"/>
    <col min="4871" max="5108" width="15.7109375" style="10"/>
    <col min="5109" max="5109" width="19.140625" style="10" customWidth="1"/>
    <col min="5110" max="5110" width="15.140625" style="10" customWidth="1"/>
    <col min="5111" max="5114" width="16.140625" style="10" customWidth="1"/>
    <col min="5115" max="5120" width="15.7109375" style="10"/>
    <col min="5121" max="5121" width="21.28515625" style="10" bestFit="1" customWidth="1"/>
    <col min="5122" max="5122" width="15.140625" style="10" customWidth="1"/>
    <col min="5123" max="5126" width="16.140625" style="10" customWidth="1"/>
    <col min="5127" max="5364" width="15.7109375" style="10"/>
    <col min="5365" max="5365" width="19.140625" style="10" customWidth="1"/>
    <col min="5366" max="5366" width="15.140625" style="10" customWidth="1"/>
    <col min="5367" max="5370" width="16.140625" style="10" customWidth="1"/>
    <col min="5371" max="5376" width="15.7109375" style="10"/>
    <col min="5377" max="5377" width="21.28515625" style="10" bestFit="1" customWidth="1"/>
    <col min="5378" max="5378" width="15.140625" style="10" customWidth="1"/>
    <col min="5379" max="5382" width="16.140625" style="10" customWidth="1"/>
    <col min="5383" max="5620" width="15.7109375" style="10"/>
    <col min="5621" max="5621" width="19.140625" style="10" customWidth="1"/>
    <col min="5622" max="5622" width="15.140625" style="10" customWidth="1"/>
    <col min="5623" max="5626" width="16.140625" style="10" customWidth="1"/>
    <col min="5627" max="5632" width="15.7109375" style="10"/>
    <col min="5633" max="5633" width="21.28515625" style="10" bestFit="1" customWidth="1"/>
    <col min="5634" max="5634" width="15.140625" style="10" customWidth="1"/>
    <col min="5635" max="5638" width="16.140625" style="10" customWidth="1"/>
    <col min="5639" max="5876" width="15.7109375" style="10"/>
    <col min="5877" max="5877" width="19.140625" style="10" customWidth="1"/>
    <col min="5878" max="5878" width="15.140625" style="10" customWidth="1"/>
    <col min="5879" max="5882" width="16.140625" style="10" customWidth="1"/>
    <col min="5883" max="5888" width="15.7109375" style="10"/>
    <col min="5889" max="5889" width="21.28515625" style="10" bestFit="1" customWidth="1"/>
    <col min="5890" max="5890" width="15.140625" style="10" customWidth="1"/>
    <col min="5891" max="5894" width="16.140625" style="10" customWidth="1"/>
    <col min="5895" max="6132" width="15.7109375" style="10"/>
    <col min="6133" max="6133" width="19.140625" style="10" customWidth="1"/>
    <col min="6134" max="6134" width="15.140625" style="10" customWidth="1"/>
    <col min="6135" max="6138" width="16.140625" style="10" customWidth="1"/>
    <col min="6139" max="6144" width="15.7109375" style="10"/>
    <col min="6145" max="6145" width="21.28515625" style="10" bestFit="1" customWidth="1"/>
    <col min="6146" max="6146" width="15.140625" style="10" customWidth="1"/>
    <col min="6147" max="6150" width="16.140625" style="10" customWidth="1"/>
    <col min="6151" max="6388" width="15.7109375" style="10"/>
    <col min="6389" max="6389" width="19.140625" style="10" customWidth="1"/>
    <col min="6390" max="6390" width="15.140625" style="10" customWidth="1"/>
    <col min="6391" max="6394" width="16.140625" style="10" customWidth="1"/>
    <col min="6395" max="6400" width="15.7109375" style="10"/>
    <col min="6401" max="6401" width="21.28515625" style="10" bestFit="1" customWidth="1"/>
    <col min="6402" max="6402" width="15.140625" style="10" customWidth="1"/>
    <col min="6403" max="6406" width="16.140625" style="10" customWidth="1"/>
    <col min="6407" max="6644" width="15.7109375" style="10"/>
    <col min="6645" max="6645" width="19.140625" style="10" customWidth="1"/>
    <col min="6646" max="6646" width="15.140625" style="10" customWidth="1"/>
    <col min="6647" max="6650" width="16.140625" style="10" customWidth="1"/>
    <col min="6651" max="6656" width="15.7109375" style="10"/>
    <col min="6657" max="6657" width="21.28515625" style="10" bestFit="1" customWidth="1"/>
    <col min="6658" max="6658" width="15.140625" style="10" customWidth="1"/>
    <col min="6659" max="6662" width="16.140625" style="10" customWidth="1"/>
    <col min="6663" max="6900" width="15.7109375" style="10"/>
    <col min="6901" max="6901" width="19.140625" style="10" customWidth="1"/>
    <col min="6902" max="6902" width="15.140625" style="10" customWidth="1"/>
    <col min="6903" max="6906" width="16.140625" style="10" customWidth="1"/>
    <col min="6907" max="6912" width="15.7109375" style="10"/>
    <col min="6913" max="6913" width="21.28515625" style="10" bestFit="1" customWidth="1"/>
    <col min="6914" max="6914" width="15.140625" style="10" customWidth="1"/>
    <col min="6915" max="6918" width="16.140625" style="10" customWidth="1"/>
    <col min="6919" max="7156" width="15.7109375" style="10"/>
    <col min="7157" max="7157" width="19.140625" style="10" customWidth="1"/>
    <col min="7158" max="7158" width="15.140625" style="10" customWidth="1"/>
    <col min="7159" max="7162" width="16.140625" style="10" customWidth="1"/>
    <col min="7163" max="7168" width="15.7109375" style="10"/>
    <col min="7169" max="7169" width="21.28515625" style="10" bestFit="1" customWidth="1"/>
    <col min="7170" max="7170" width="15.140625" style="10" customWidth="1"/>
    <col min="7171" max="7174" width="16.140625" style="10" customWidth="1"/>
    <col min="7175" max="7412" width="15.7109375" style="10"/>
    <col min="7413" max="7413" width="19.140625" style="10" customWidth="1"/>
    <col min="7414" max="7414" width="15.140625" style="10" customWidth="1"/>
    <col min="7415" max="7418" width="16.140625" style="10" customWidth="1"/>
    <col min="7419" max="7424" width="15.7109375" style="10"/>
    <col min="7425" max="7425" width="21.28515625" style="10" bestFit="1" customWidth="1"/>
    <col min="7426" max="7426" width="15.140625" style="10" customWidth="1"/>
    <col min="7427" max="7430" width="16.140625" style="10" customWidth="1"/>
    <col min="7431" max="7668" width="15.7109375" style="10"/>
    <col min="7669" max="7669" width="19.140625" style="10" customWidth="1"/>
    <col min="7670" max="7670" width="15.140625" style="10" customWidth="1"/>
    <col min="7671" max="7674" width="16.140625" style="10" customWidth="1"/>
    <col min="7675" max="7680" width="15.7109375" style="10"/>
    <col min="7681" max="7681" width="21.28515625" style="10" bestFit="1" customWidth="1"/>
    <col min="7682" max="7682" width="15.140625" style="10" customWidth="1"/>
    <col min="7683" max="7686" width="16.140625" style="10" customWidth="1"/>
    <col min="7687" max="7924" width="15.7109375" style="10"/>
    <col min="7925" max="7925" width="19.140625" style="10" customWidth="1"/>
    <col min="7926" max="7926" width="15.140625" style="10" customWidth="1"/>
    <col min="7927" max="7930" width="16.140625" style="10" customWidth="1"/>
    <col min="7931" max="7936" width="15.7109375" style="10"/>
    <col min="7937" max="7937" width="21.28515625" style="10" bestFit="1" customWidth="1"/>
    <col min="7938" max="7938" width="15.140625" style="10" customWidth="1"/>
    <col min="7939" max="7942" width="16.140625" style="10" customWidth="1"/>
    <col min="7943" max="8180" width="15.7109375" style="10"/>
    <col min="8181" max="8181" width="19.140625" style="10" customWidth="1"/>
    <col min="8182" max="8182" width="15.140625" style="10" customWidth="1"/>
    <col min="8183" max="8186" width="16.140625" style="10" customWidth="1"/>
    <col min="8187" max="8192" width="15.7109375" style="10"/>
    <col min="8193" max="8193" width="21.28515625" style="10" bestFit="1" customWidth="1"/>
    <col min="8194" max="8194" width="15.140625" style="10" customWidth="1"/>
    <col min="8195" max="8198" width="16.140625" style="10" customWidth="1"/>
    <col min="8199" max="8436" width="15.7109375" style="10"/>
    <col min="8437" max="8437" width="19.140625" style="10" customWidth="1"/>
    <col min="8438" max="8438" width="15.140625" style="10" customWidth="1"/>
    <col min="8439" max="8442" width="16.140625" style="10" customWidth="1"/>
    <col min="8443" max="8448" width="15.7109375" style="10"/>
    <col min="8449" max="8449" width="21.28515625" style="10" bestFit="1" customWidth="1"/>
    <col min="8450" max="8450" width="15.140625" style="10" customWidth="1"/>
    <col min="8451" max="8454" width="16.140625" style="10" customWidth="1"/>
    <col min="8455" max="8692" width="15.7109375" style="10"/>
    <col min="8693" max="8693" width="19.140625" style="10" customWidth="1"/>
    <col min="8694" max="8694" width="15.140625" style="10" customWidth="1"/>
    <col min="8695" max="8698" width="16.140625" style="10" customWidth="1"/>
    <col min="8699" max="8704" width="15.7109375" style="10"/>
    <col min="8705" max="8705" width="21.28515625" style="10" bestFit="1" customWidth="1"/>
    <col min="8706" max="8706" width="15.140625" style="10" customWidth="1"/>
    <col min="8707" max="8710" width="16.140625" style="10" customWidth="1"/>
    <col min="8711" max="8948" width="15.7109375" style="10"/>
    <col min="8949" max="8949" width="19.140625" style="10" customWidth="1"/>
    <col min="8950" max="8950" width="15.140625" style="10" customWidth="1"/>
    <col min="8951" max="8954" width="16.140625" style="10" customWidth="1"/>
    <col min="8955" max="8960" width="15.7109375" style="10"/>
    <col min="8961" max="8961" width="21.28515625" style="10" bestFit="1" customWidth="1"/>
    <col min="8962" max="8962" width="15.140625" style="10" customWidth="1"/>
    <col min="8963" max="8966" width="16.140625" style="10" customWidth="1"/>
    <col min="8967" max="9204" width="15.7109375" style="10"/>
    <col min="9205" max="9205" width="19.140625" style="10" customWidth="1"/>
    <col min="9206" max="9206" width="15.140625" style="10" customWidth="1"/>
    <col min="9207" max="9210" width="16.140625" style="10" customWidth="1"/>
    <col min="9211" max="9216" width="15.7109375" style="10"/>
    <col min="9217" max="9217" width="21.28515625" style="10" bestFit="1" customWidth="1"/>
    <col min="9218" max="9218" width="15.140625" style="10" customWidth="1"/>
    <col min="9219" max="9222" width="16.140625" style="10" customWidth="1"/>
    <col min="9223" max="9460" width="15.7109375" style="10"/>
    <col min="9461" max="9461" width="19.140625" style="10" customWidth="1"/>
    <col min="9462" max="9462" width="15.140625" style="10" customWidth="1"/>
    <col min="9463" max="9466" width="16.140625" style="10" customWidth="1"/>
    <col min="9467" max="9472" width="15.7109375" style="10"/>
    <col min="9473" max="9473" width="21.28515625" style="10" bestFit="1" customWidth="1"/>
    <col min="9474" max="9474" width="15.140625" style="10" customWidth="1"/>
    <col min="9475" max="9478" width="16.140625" style="10" customWidth="1"/>
    <col min="9479" max="9716" width="15.7109375" style="10"/>
    <col min="9717" max="9717" width="19.140625" style="10" customWidth="1"/>
    <col min="9718" max="9718" width="15.140625" style="10" customWidth="1"/>
    <col min="9719" max="9722" width="16.140625" style="10" customWidth="1"/>
    <col min="9723" max="9728" width="15.7109375" style="10"/>
    <col min="9729" max="9729" width="21.28515625" style="10" bestFit="1" customWidth="1"/>
    <col min="9730" max="9730" width="15.140625" style="10" customWidth="1"/>
    <col min="9731" max="9734" width="16.140625" style="10" customWidth="1"/>
    <col min="9735" max="9972" width="15.7109375" style="10"/>
    <col min="9973" max="9973" width="19.140625" style="10" customWidth="1"/>
    <col min="9974" max="9974" width="15.140625" style="10" customWidth="1"/>
    <col min="9975" max="9978" width="16.140625" style="10" customWidth="1"/>
    <col min="9979" max="9984" width="15.7109375" style="10"/>
    <col min="9985" max="9985" width="21.28515625" style="10" bestFit="1" customWidth="1"/>
    <col min="9986" max="9986" width="15.140625" style="10" customWidth="1"/>
    <col min="9987" max="9990" width="16.140625" style="10" customWidth="1"/>
    <col min="9991" max="10228" width="15.7109375" style="10"/>
    <col min="10229" max="10229" width="19.140625" style="10" customWidth="1"/>
    <col min="10230" max="10230" width="15.140625" style="10" customWidth="1"/>
    <col min="10231" max="10234" width="16.140625" style="10" customWidth="1"/>
    <col min="10235" max="10240" width="15.7109375" style="10"/>
    <col min="10241" max="10241" width="21.28515625" style="10" bestFit="1" customWidth="1"/>
    <col min="10242" max="10242" width="15.140625" style="10" customWidth="1"/>
    <col min="10243" max="10246" width="16.140625" style="10" customWidth="1"/>
    <col min="10247" max="10484" width="15.7109375" style="10"/>
    <col min="10485" max="10485" width="19.140625" style="10" customWidth="1"/>
    <col min="10486" max="10486" width="15.140625" style="10" customWidth="1"/>
    <col min="10487" max="10490" width="16.140625" style="10" customWidth="1"/>
    <col min="10491" max="10496" width="15.7109375" style="10"/>
    <col min="10497" max="10497" width="21.28515625" style="10" bestFit="1" customWidth="1"/>
    <col min="10498" max="10498" width="15.140625" style="10" customWidth="1"/>
    <col min="10499" max="10502" width="16.140625" style="10" customWidth="1"/>
    <col min="10503" max="10740" width="15.7109375" style="10"/>
    <col min="10741" max="10741" width="19.140625" style="10" customWidth="1"/>
    <col min="10742" max="10742" width="15.140625" style="10" customWidth="1"/>
    <col min="10743" max="10746" width="16.140625" style="10" customWidth="1"/>
    <col min="10747" max="10752" width="15.7109375" style="10"/>
    <col min="10753" max="10753" width="21.28515625" style="10" bestFit="1" customWidth="1"/>
    <col min="10754" max="10754" width="15.140625" style="10" customWidth="1"/>
    <col min="10755" max="10758" width="16.140625" style="10" customWidth="1"/>
    <col min="10759" max="10996" width="15.7109375" style="10"/>
    <col min="10997" max="10997" width="19.140625" style="10" customWidth="1"/>
    <col min="10998" max="10998" width="15.140625" style="10" customWidth="1"/>
    <col min="10999" max="11002" width="16.140625" style="10" customWidth="1"/>
    <col min="11003" max="11008" width="15.7109375" style="10"/>
    <col min="11009" max="11009" width="21.28515625" style="10" bestFit="1" customWidth="1"/>
    <col min="11010" max="11010" width="15.140625" style="10" customWidth="1"/>
    <col min="11011" max="11014" width="16.140625" style="10" customWidth="1"/>
    <col min="11015" max="11252" width="15.7109375" style="10"/>
    <col min="11253" max="11253" width="19.140625" style="10" customWidth="1"/>
    <col min="11254" max="11254" width="15.140625" style="10" customWidth="1"/>
    <col min="11255" max="11258" width="16.140625" style="10" customWidth="1"/>
    <col min="11259" max="11264" width="15.7109375" style="10"/>
    <col min="11265" max="11265" width="21.28515625" style="10" bestFit="1" customWidth="1"/>
    <col min="11266" max="11266" width="15.140625" style="10" customWidth="1"/>
    <col min="11267" max="11270" width="16.140625" style="10" customWidth="1"/>
    <col min="11271" max="11508" width="15.7109375" style="10"/>
    <col min="11509" max="11509" width="19.140625" style="10" customWidth="1"/>
    <col min="11510" max="11510" width="15.140625" style="10" customWidth="1"/>
    <col min="11511" max="11514" width="16.140625" style="10" customWidth="1"/>
    <col min="11515" max="11520" width="15.7109375" style="10"/>
    <col min="11521" max="11521" width="21.28515625" style="10" bestFit="1" customWidth="1"/>
    <col min="11522" max="11522" width="15.140625" style="10" customWidth="1"/>
    <col min="11523" max="11526" width="16.140625" style="10" customWidth="1"/>
    <col min="11527" max="11764" width="15.7109375" style="10"/>
    <col min="11765" max="11765" width="19.140625" style="10" customWidth="1"/>
    <col min="11766" max="11766" width="15.140625" style="10" customWidth="1"/>
    <col min="11767" max="11770" width="16.140625" style="10" customWidth="1"/>
    <col min="11771" max="11776" width="15.7109375" style="10"/>
    <col min="11777" max="11777" width="21.28515625" style="10" bestFit="1" customWidth="1"/>
    <col min="11778" max="11778" width="15.140625" style="10" customWidth="1"/>
    <col min="11779" max="11782" width="16.140625" style="10" customWidth="1"/>
    <col min="11783" max="12020" width="15.7109375" style="10"/>
    <col min="12021" max="12021" width="19.140625" style="10" customWidth="1"/>
    <col min="12022" max="12022" width="15.140625" style="10" customWidth="1"/>
    <col min="12023" max="12026" width="16.140625" style="10" customWidth="1"/>
    <col min="12027" max="12032" width="15.7109375" style="10"/>
    <col min="12033" max="12033" width="21.28515625" style="10" bestFit="1" customWidth="1"/>
    <col min="12034" max="12034" width="15.140625" style="10" customWidth="1"/>
    <col min="12035" max="12038" width="16.140625" style="10" customWidth="1"/>
    <col min="12039" max="12276" width="15.7109375" style="10"/>
    <col min="12277" max="12277" width="19.140625" style="10" customWidth="1"/>
    <col min="12278" max="12278" width="15.140625" style="10" customWidth="1"/>
    <col min="12279" max="12282" width="16.140625" style="10" customWidth="1"/>
    <col min="12283" max="12288" width="15.7109375" style="10"/>
    <col min="12289" max="12289" width="21.28515625" style="10" bestFit="1" customWidth="1"/>
    <col min="12290" max="12290" width="15.140625" style="10" customWidth="1"/>
    <col min="12291" max="12294" width="16.140625" style="10" customWidth="1"/>
    <col min="12295" max="12532" width="15.7109375" style="10"/>
    <col min="12533" max="12533" width="19.140625" style="10" customWidth="1"/>
    <col min="12534" max="12534" width="15.140625" style="10" customWidth="1"/>
    <col min="12535" max="12538" width="16.140625" style="10" customWidth="1"/>
    <col min="12539" max="12544" width="15.7109375" style="10"/>
    <col min="12545" max="12545" width="21.28515625" style="10" bestFit="1" customWidth="1"/>
    <col min="12546" max="12546" width="15.140625" style="10" customWidth="1"/>
    <col min="12547" max="12550" width="16.140625" style="10" customWidth="1"/>
    <col min="12551" max="12788" width="15.7109375" style="10"/>
    <col min="12789" max="12789" width="19.140625" style="10" customWidth="1"/>
    <col min="12790" max="12790" width="15.140625" style="10" customWidth="1"/>
    <col min="12791" max="12794" width="16.140625" style="10" customWidth="1"/>
    <col min="12795" max="12800" width="15.7109375" style="10"/>
    <col min="12801" max="12801" width="21.28515625" style="10" bestFit="1" customWidth="1"/>
    <col min="12802" max="12802" width="15.140625" style="10" customWidth="1"/>
    <col min="12803" max="12806" width="16.140625" style="10" customWidth="1"/>
    <col min="12807" max="13044" width="15.7109375" style="10"/>
    <col min="13045" max="13045" width="19.140625" style="10" customWidth="1"/>
    <col min="13046" max="13046" width="15.140625" style="10" customWidth="1"/>
    <col min="13047" max="13050" width="16.140625" style="10" customWidth="1"/>
    <col min="13051" max="13056" width="15.7109375" style="10"/>
    <col min="13057" max="13057" width="21.28515625" style="10" bestFit="1" customWidth="1"/>
    <col min="13058" max="13058" width="15.140625" style="10" customWidth="1"/>
    <col min="13059" max="13062" width="16.140625" style="10" customWidth="1"/>
    <col min="13063" max="13300" width="15.7109375" style="10"/>
    <col min="13301" max="13301" width="19.140625" style="10" customWidth="1"/>
    <col min="13302" max="13302" width="15.140625" style="10" customWidth="1"/>
    <col min="13303" max="13306" width="16.140625" style="10" customWidth="1"/>
    <col min="13307" max="13312" width="15.7109375" style="10"/>
    <col min="13313" max="13313" width="21.28515625" style="10" bestFit="1" customWidth="1"/>
    <col min="13314" max="13314" width="15.140625" style="10" customWidth="1"/>
    <col min="13315" max="13318" width="16.140625" style="10" customWidth="1"/>
    <col min="13319" max="13556" width="15.7109375" style="10"/>
    <col min="13557" max="13557" width="19.140625" style="10" customWidth="1"/>
    <col min="13558" max="13558" width="15.140625" style="10" customWidth="1"/>
    <col min="13559" max="13562" width="16.140625" style="10" customWidth="1"/>
    <col min="13563" max="13568" width="15.7109375" style="10"/>
    <col min="13569" max="13569" width="21.28515625" style="10" bestFit="1" customWidth="1"/>
    <col min="13570" max="13570" width="15.140625" style="10" customWidth="1"/>
    <col min="13571" max="13574" width="16.140625" style="10" customWidth="1"/>
    <col min="13575" max="13812" width="15.7109375" style="10"/>
    <col min="13813" max="13813" width="19.140625" style="10" customWidth="1"/>
    <col min="13814" max="13814" width="15.140625" style="10" customWidth="1"/>
    <col min="13815" max="13818" width="16.140625" style="10" customWidth="1"/>
    <col min="13819" max="13824" width="15.7109375" style="10"/>
    <col min="13825" max="13825" width="21.28515625" style="10" bestFit="1" customWidth="1"/>
    <col min="13826" max="13826" width="15.140625" style="10" customWidth="1"/>
    <col min="13827" max="13830" width="16.140625" style="10" customWidth="1"/>
    <col min="13831" max="14068" width="15.7109375" style="10"/>
    <col min="14069" max="14069" width="19.140625" style="10" customWidth="1"/>
    <col min="14070" max="14070" width="15.140625" style="10" customWidth="1"/>
    <col min="14071" max="14074" width="16.140625" style="10" customWidth="1"/>
    <col min="14075" max="14080" width="15.7109375" style="10"/>
    <col min="14081" max="14081" width="21.28515625" style="10" bestFit="1" customWidth="1"/>
    <col min="14082" max="14082" width="15.140625" style="10" customWidth="1"/>
    <col min="14083" max="14086" width="16.140625" style="10" customWidth="1"/>
    <col min="14087" max="14324" width="15.7109375" style="10"/>
    <col min="14325" max="14325" width="19.140625" style="10" customWidth="1"/>
    <col min="14326" max="14326" width="15.140625" style="10" customWidth="1"/>
    <col min="14327" max="14330" width="16.140625" style="10" customWidth="1"/>
    <col min="14331" max="14336" width="15.7109375" style="10"/>
    <col min="14337" max="14337" width="21.28515625" style="10" bestFit="1" customWidth="1"/>
    <col min="14338" max="14338" width="15.140625" style="10" customWidth="1"/>
    <col min="14339" max="14342" width="16.140625" style="10" customWidth="1"/>
    <col min="14343" max="14580" width="15.7109375" style="10"/>
    <col min="14581" max="14581" width="19.140625" style="10" customWidth="1"/>
    <col min="14582" max="14582" width="15.140625" style="10" customWidth="1"/>
    <col min="14583" max="14586" width="16.140625" style="10" customWidth="1"/>
    <col min="14587" max="14592" width="15.7109375" style="10"/>
    <col min="14593" max="14593" width="21.28515625" style="10" bestFit="1" customWidth="1"/>
    <col min="14594" max="14594" width="15.140625" style="10" customWidth="1"/>
    <col min="14595" max="14598" width="16.140625" style="10" customWidth="1"/>
    <col min="14599" max="14836" width="15.7109375" style="10"/>
    <col min="14837" max="14837" width="19.140625" style="10" customWidth="1"/>
    <col min="14838" max="14838" width="15.140625" style="10" customWidth="1"/>
    <col min="14839" max="14842" width="16.140625" style="10" customWidth="1"/>
    <col min="14843" max="14848" width="15.7109375" style="10"/>
    <col min="14849" max="14849" width="21.28515625" style="10" bestFit="1" customWidth="1"/>
    <col min="14850" max="14850" width="15.140625" style="10" customWidth="1"/>
    <col min="14851" max="14854" width="16.140625" style="10" customWidth="1"/>
    <col min="14855" max="15092" width="15.7109375" style="10"/>
    <col min="15093" max="15093" width="19.140625" style="10" customWidth="1"/>
    <col min="15094" max="15094" width="15.140625" style="10" customWidth="1"/>
    <col min="15095" max="15098" width="16.140625" style="10" customWidth="1"/>
    <col min="15099" max="15104" width="15.7109375" style="10"/>
    <col min="15105" max="15105" width="21.28515625" style="10" bestFit="1" customWidth="1"/>
    <col min="15106" max="15106" width="15.140625" style="10" customWidth="1"/>
    <col min="15107" max="15110" width="16.140625" style="10" customWidth="1"/>
    <col min="15111" max="15348" width="15.7109375" style="10"/>
    <col min="15349" max="15349" width="19.140625" style="10" customWidth="1"/>
    <col min="15350" max="15350" width="15.140625" style="10" customWidth="1"/>
    <col min="15351" max="15354" width="16.140625" style="10" customWidth="1"/>
    <col min="15355" max="15360" width="15.7109375" style="10"/>
    <col min="15361" max="15361" width="21.28515625" style="10" bestFit="1" customWidth="1"/>
    <col min="15362" max="15362" width="15.140625" style="10" customWidth="1"/>
    <col min="15363" max="15366" width="16.140625" style="10" customWidth="1"/>
    <col min="15367" max="15604" width="15.7109375" style="10"/>
    <col min="15605" max="15605" width="19.140625" style="10" customWidth="1"/>
    <col min="15606" max="15606" width="15.140625" style="10" customWidth="1"/>
    <col min="15607" max="15610" width="16.140625" style="10" customWidth="1"/>
    <col min="15611" max="15616" width="15.7109375" style="10"/>
    <col min="15617" max="15617" width="21.28515625" style="10" bestFit="1" customWidth="1"/>
    <col min="15618" max="15618" width="15.140625" style="10" customWidth="1"/>
    <col min="15619" max="15622" width="16.140625" style="10" customWidth="1"/>
    <col min="15623" max="15860" width="15.7109375" style="10"/>
    <col min="15861" max="15861" width="19.140625" style="10" customWidth="1"/>
    <col min="15862" max="15862" width="15.140625" style="10" customWidth="1"/>
    <col min="15863" max="15866" width="16.140625" style="10" customWidth="1"/>
    <col min="15867" max="15872" width="15.7109375" style="10"/>
    <col min="15873" max="15873" width="21.28515625" style="10" bestFit="1" customWidth="1"/>
    <col min="15874" max="15874" width="15.140625" style="10" customWidth="1"/>
    <col min="15875" max="15878" width="16.140625" style="10" customWidth="1"/>
    <col min="15879" max="16116" width="15.7109375" style="10"/>
    <col min="16117" max="16117" width="19.140625" style="10" customWidth="1"/>
    <col min="16118" max="16118" width="15.140625" style="10" customWidth="1"/>
    <col min="16119" max="16122" width="16.140625" style="10" customWidth="1"/>
    <col min="16123" max="16128" width="15.7109375" style="10"/>
    <col min="16129" max="16129" width="21.28515625" style="10" bestFit="1" customWidth="1"/>
    <col min="16130" max="16130" width="15.140625" style="10" customWidth="1"/>
    <col min="16131" max="16134" width="16.140625" style="10" customWidth="1"/>
    <col min="16135" max="16372" width="15.7109375" style="10"/>
    <col min="16373" max="16373" width="19.140625" style="10" customWidth="1"/>
    <col min="16374" max="16374" width="15.140625" style="10" customWidth="1"/>
    <col min="16375" max="16378" width="16.140625" style="10" customWidth="1"/>
    <col min="16379" max="16384" width="15.7109375" style="10"/>
  </cols>
  <sheetData>
    <row r="1" spans="1:12" ht="33.75" customHeight="1" thickBot="1">
      <c r="A1" s="861" t="s">
        <v>67</v>
      </c>
      <c r="B1" s="861"/>
      <c r="C1" s="861"/>
      <c r="D1" s="861"/>
      <c r="E1" s="861"/>
      <c r="F1" s="861"/>
    </row>
    <row r="2" spans="1:12" ht="42.75" customHeight="1" thickBot="1">
      <c r="A2" s="53" t="s">
        <v>68</v>
      </c>
      <c r="B2" s="53" t="s">
        <v>32</v>
      </c>
      <c r="C2" s="53" t="s">
        <v>62</v>
      </c>
      <c r="D2" s="53" t="s">
        <v>63</v>
      </c>
      <c r="E2" s="53" t="s">
        <v>64</v>
      </c>
      <c r="F2" s="53" t="s">
        <v>69</v>
      </c>
    </row>
    <row r="3" spans="1:12" ht="21" customHeight="1">
      <c r="A3" s="2">
        <v>1396</v>
      </c>
      <c r="B3" s="153">
        <v>22319321</v>
      </c>
      <c r="C3" s="153">
        <v>14369684</v>
      </c>
      <c r="D3" s="153">
        <v>7295796</v>
      </c>
      <c r="E3" s="153">
        <v>352650</v>
      </c>
      <c r="F3" s="153">
        <v>301191</v>
      </c>
    </row>
    <row r="4" spans="1:12" ht="21" customHeight="1">
      <c r="A4" s="2">
        <v>1397</v>
      </c>
      <c r="B4" s="153">
        <v>22415785</v>
      </c>
      <c r="C4" s="153">
        <v>14556233</v>
      </c>
      <c r="D4" s="153">
        <v>7234893</v>
      </c>
      <c r="E4" s="153">
        <v>309614</v>
      </c>
      <c r="F4" s="153">
        <v>315045</v>
      </c>
      <c r="G4" s="172"/>
      <c r="H4" s="172"/>
      <c r="L4" s="143"/>
    </row>
    <row r="5" spans="1:12" ht="21" customHeight="1">
      <c r="A5" s="2">
        <v>1398</v>
      </c>
      <c r="B5" s="153">
        <v>22940513</v>
      </c>
      <c r="C5" s="153">
        <v>14980731</v>
      </c>
      <c r="D5" s="153">
        <v>7204938</v>
      </c>
      <c r="E5" s="153">
        <v>434878</v>
      </c>
      <c r="F5" s="153">
        <v>319966</v>
      </c>
      <c r="G5" s="172"/>
      <c r="H5" s="172"/>
      <c r="L5" s="143"/>
    </row>
    <row r="6" spans="1:12" ht="21" customHeight="1">
      <c r="A6" s="2">
        <v>1399</v>
      </c>
      <c r="B6" s="153">
        <v>22748441</v>
      </c>
      <c r="C6" s="153">
        <v>14838727</v>
      </c>
      <c r="D6" s="153">
        <v>7278731</v>
      </c>
      <c r="E6" s="153">
        <v>313097</v>
      </c>
      <c r="F6" s="153">
        <v>317886</v>
      </c>
      <c r="G6" s="172"/>
      <c r="H6" s="172"/>
      <c r="L6" s="143"/>
    </row>
    <row r="7" spans="1:12" ht="21" customHeight="1">
      <c r="A7" s="2">
        <v>1400</v>
      </c>
      <c r="B7" s="153">
        <v>22732819</v>
      </c>
      <c r="C7" s="153">
        <v>14948160</v>
      </c>
      <c r="D7" s="153">
        <v>7219940</v>
      </c>
      <c r="E7" s="153">
        <v>246532</v>
      </c>
      <c r="F7" s="153">
        <v>318187</v>
      </c>
      <c r="G7" s="172"/>
      <c r="H7" s="172"/>
      <c r="L7" s="143"/>
    </row>
    <row r="8" spans="1:12" ht="21" customHeight="1">
      <c r="A8" s="2">
        <v>1401</v>
      </c>
      <c r="B8" s="153">
        <v>23072009</v>
      </c>
      <c r="C8" s="153">
        <v>15388958</v>
      </c>
      <c r="D8" s="153">
        <v>7146972</v>
      </c>
      <c r="E8" s="153">
        <v>219383</v>
      </c>
      <c r="F8" s="153">
        <v>316696</v>
      </c>
      <c r="G8" s="172"/>
      <c r="H8" s="172"/>
      <c r="L8" s="143"/>
    </row>
    <row r="9" spans="1:12" ht="21" customHeight="1" thickBot="1">
      <c r="A9" s="2">
        <v>1402</v>
      </c>
      <c r="B9" s="153">
        <f>SUM(B10:B42)</f>
        <v>23682021</v>
      </c>
      <c r="C9" s="153">
        <f t="shared" ref="C9:F9" si="0">SUM(C10:C42)</f>
        <v>16014163</v>
      </c>
      <c r="D9" s="153">
        <f>B9-C9-E9-F9</f>
        <v>7172302</v>
      </c>
      <c r="E9" s="153">
        <f t="shared" si="0"/>
        <v>181136</v>
      </c>
      <c r="F9" s="153">
        <f t="shared" si="0"/>
        <v>314420</v>
      </c>
      <c r="G9" s="172"/>
      <c r="H9" s="172"/>
      <c r="L9" s="143"/>
    </row>
    <row r="10" spans="1:12" ht="21" customHeight="1" thickBot="1">
      <c r="A10" s="5" t="s">
        <v>41</v>
      </c>
      <c r="B10" s="706">
        <v>1133390</v>
      </c>
      <c r="C10" s="540">
        <v>655069</v>
      </c>
      <c r="D10" s="132">
        <f>B10-C10-E10-F10</f>
        <v>460108</v>
      </c>
      <c r="E10" s="540">
        <v>9302</v>
      </c>
      <c r="F10" s="132">
        <v>8911</v>
      </c>
      <c r="G10" s="172"/>
      <c r="H10" s="172"/>
      <c r="L10" s="143"/>
    </row>
    <row r="11" spans="1:12" ht="21" customHeight="1" thickBot="1">
      <c r="A11" s="6" t="s">
        <v>42</v>
      </c>
      <c r="B11" s="539">
        <v>712077</v>
      </c>
      <c r="C11" s="707">
        <v>364782</v>
      </c>
      <c r="D11" s="541">
        <f t="shared" ref="D11:D42" si="1">B11-C11-E11-F11</f>
        <v>328193</v>
      </c>
      <c r="E11" s="707">
        <v>8595</v>
      </c>
      <c r="F11" s="541">
        <v>10507</v>
      </c>
      <c r="G11" s="172"/>
      <c r="H11" s="172"/>
      <c r="L11" s="143"/>
    </row>
    <row r="12" spans="1:12" ht="21" customHeight="1" thickBot="1">
      <c r="A12" s="6" t="s">
        <v>43</v>
      </c>
      <c r="B12" s="539">
        <v>335631</v>
      </c>
      <c r="C12" s="707">
        <v>192177</v>
      </c>
      <c r="D12" s="541">
        <f t="shared" si="1"/>
        <v>138874</v>
      </c>
      <c r="E12" s="707">
        <v>1832</v>
      </c>
      <c r="F12" s="541">
        <v>2748</v>
      </c>
      <c r="G12" s="172"/>
      <c r="H12" s="172"/>
      <c r="L12" s="143"/>
    </row>
    <row r="13" spans="1:12" ht="21" customHeight="1" thickBot="1">
      <c r="A13" s="6" t="s">
        <v>0</v>
      </c>
      <c r="B13" s="539">
        <v>1791554</v>
      </c>
      <c r="C13" s="707">
        <v>1182904</v>
      </c>
      <c r="D13" s="541">
        <f t="shared" si="1"/>
        <v>570221</v>
      </c>
      <c r="E13" s="707">
        <v>16268</v>
      </c>
      <c r="F13" s="541">
        <v>22161</v>
      </c>
      <c r="G13" s="172"/>
      <c r="H13" s="172"/>
      <c r="L13" s="143"/>
    </row>
    <row r="14" spans="1:12" ht="21" customHeight="1" thickBot="1">
      <c r="A14" s="6" t="s">
        <v>33</v>
      </c>
      <c r="B14" s="539">
        <v>726000</v>
      </c>
      <c r="C14" s="707">
        <v>448109</v>
      </c>
      <c r="D14" s="541">
        <f t="shared" si="1"/>
        <v>262340</v>
      </c>
      <c r="E14" s="707">
        <v>10062</v>
      </c>
      <c r="F14" s="541">
        <v>5489</v>
      </c>
      <c r="G14" s="172"/>
      <c r="H14" s="172"/>
    </row>
    <row r="15" spans="1:12" ht="21" customHeight="1" thickBot="1">
      <c r="A15" s="6" t="s">
        <v>44</v>
      </c>
      <c r="B15" s="539">
        <v>165028</v>
      </c>
      <c r="C15" s="707">
        <v>112360</v>
      </c>
      <c r="D15" s="541">
        <f t="shared" si="1"/>
        <v>51166</v>
      </c>
      <c r="E15" s="707">
        <v>961</v>
      </c>
      <c r="F15" s="541">
        <v>541</v>
      </c>
      <c r="G15" s="172"/>
      <c r="H15" s="172"/>
      <c r="L15" s="143"/>
    </row>
    <row r="16" spans="1:12" ht="21" customHeight="1" thickBot="1">
      <c r="A16" s="6" t="s">
        <v>1</v>
      </c>
      <c r="B16" s="539">
        <v>613162</v>
      </c>
      <c r="C16" s="707">
        <v>526408</v>
      </c>
      <c r="D16" s="541">
        <f t="shared" si="1"/>
        <v>84555</v>
      </c>
      <c r="E16" s="707">
        <v>1846</v>
      </c>
      <c r="F16" s="541">
        <v>353</v>
      </c>
      <c r="G16" s="172"/>
      <c r="H16" s="172"/>
      <c r="L16" s="143"/>
    </row>
    <row r="17" spans="1:12" ht="21" customHeight="1" thickBot="1">
      <c r="A17" s="6" t="s">
        <v>45</v>
      </c>
      <c r="B17" s="539">
        <v>263504</v>
      </c>
      <c r="C17" s="707">
        <v>138448</v>
      </c>
      <c r="D17" s="541">
        <f t="shared" si="1"/>
        <v>121429</v>
      </c>
      <c r="E17" s="707">
        <v>1910</v>
      </c>
      <c r="F17" s="541">
        <v>1717</v>
      </c>
      <c r="G17" s="172"/>
      <c r="H17" s="172"/>
      <c r="L17" s="143"/>
    </row>
    <row r="18" spans="1:12" ht="21" customHeight="1" thickBot="1">
      <c r="A18" s="6" t="s">
        <v>46</v>
      </c>
      <c r="B18" s="539">
        <v>236526</v>
      </c>
      <c r="C18" s="707">
        <v>166424</v>
      </c>
      <c r="D18" s="541">
        <f t="shared" si="1"/>
        <v>65355</v>
      </c>
      <c r="E18" s="707">
        <v>1584</v>
      </c>
      <c r="F18" s="541">
        <v>3163</v>
      </c>
      <c r="G18" s="172"/>
      <c r="H18" s="172"/>
    </row>
    <row r="19" spans="1:12" ht="21" customHeight="1" thickBot="1">
      <c r="A19" s="6" t="s">
        <v>47</v>
      </c>
      <c r="B19" s="539">
        <v>1645607</v>
      </c>
      <c r="C19" s="707">
        <v>1140118</v>
      </c>
      <c r="D19" s="541">
        <f t="shared" si="1"/>
        <v>452281</v>
      </c>
      <c r="E19" s="707">
        <v>17171</v>
      </c>
      <c r="F19" s="541">
        <v>36037</v>
      </c>
      <c r="G19" s="172"/>
      <c r="H19" s="172"/>
      <c r="L19" s="143"/>
    </row>
    <row r="20" spans="1:12" ht="21" customHeight="1" thickBot="1">
      <c r="A20" s="6" t="s">
        <v>28</v>
      </c>
      <c r="B20" s="539">
        <v>192481</v>
      </c>
      <c r="C20" s="707">
        <v>121184</v>
      </c>
      <c r="D20" s="541">
        <f t="shared" si="1"/>
        <v>67317</v>
      </c>
      <c r="E20" s="707">
        <v>1512</v>
      </c>
      <c r="F20" s="541">
        <v>2468</v>
      </c>
      <c r="G20" s="172"/>
      <c r="H20" s="172"/>
      <c r="L20" s="143"/>
    </row>
    <row r="21" spans="1:12" ht="21" customHeight="1" thickBot="1">
      <c r="A21" s="6" t="s">
        <v>2</v>
      </c>
      <c r="B21" s="539">
        <v>1734743</v>
      </c>
      <c r="C21" s="707">
        <v>1358668</v>
      </c>
      <c r="D21" s="541">
        <f t="shared" si="1"/>
        <v>361447</v>
      </c>
      <c r="E21" s="707">
        <v>7128</v>
      </c>
      <c r="F21" s="541">
        <v>7500</v>
      </c>
      <c r="G21" s="172"/>
      <c r="H21" s="172"/>
      <c r="L21" s="143"/>
    </row>
    <row r="22" spans="1:12" ht="21" customHeight="1" thickBot="1">
      <c r="A22" s="6" t="s">
        <v>3</v>
      </c>
      <c r="B22" s="539">
        <v>287845</v>
      </c>
      <c r="C22" s="707">
        <v>188527</v>
      </c>
      <c r="D22" s="541">
        <f t="shared" si="1"/>
        <v>93655</v>
      </c>
      <c r="E22" s="707">
        <v>3270</v>
      </c>
      <c r="F22" s="541">
        <v>2393</v>
      </c>
      <c r="G22" s="172"/>
      <c r="H22" s="172"/>
      <c r="L22" s="143"/>
    </row>
    <row r="23" spans="1:12" ht="21" customHeight="1" thickBot="1">
      <c r="A23" s="6" t="s">
        <v>4</v>
      </c>
      <c r="B23" s="539">
        <v>259412</v>
      </c>
      <c r="C23" s="707">
        <v>192723</v>
      </c>
      <c r="D23" s="541">
        <f t="shared" si="1"/>
        <v>61673</v>
      </c>
      <c r="E23" s="707">
        <v>2719</v>
      </c>
      <c r="F23" s="541">
        <v>2297</v>
      </c>
      <c r="G23" s="172"/>
      <c r="H23" s="172"/>
      <c r="L23" s="143"/>
    </row>
    <row r="24" spans="1:12" ht="21" customHeight="1" thickBot="1">
      <c r="A24" s="6" t="s">
        <v>48</v>
      </c>
      <c r="B24" s="539">
        <v>512282</v>
      </c>
      <c r="C24" s="707">
        <v>388859</v>
      </c>
      <c r="D24" s="541">
        <f t="shared" si="1"/>
        <v>112774</v>
      </c>
      <c r="E24" s="707">
        <v>1695</v>
      </c>
      <c r="F24" s="541">
        <v>8954</v>
      </c>
      <c r="G24" s="172"/>
      <c r="H24" s="172"/>
      <c r="L24" s="143"/>
    </row>
    <row r="25" spans="1:12" ht="21" customHeight="1" thickBot="1">
      <c r="A25" s="6" t="s">
        <v>49</v>
      </c>
      <c r="B25" s="539">
        <v>1775375</v>
      </c>
      <c r="C25" s="707">
        <v>1295663</v>
      </c>
      <c r="D25" s="541">
        <f t="shared" si="1"/>
        <v>470616</v>
      </c>
      <c r="E25" s="707">
        <v>7423</v>
      </c>
      <c r="F25" s="541">
        <v>1673</v>
      </c>
      <c r="G25" s="172"/>
      <c r="H25" s="172"/>
    </row>
    <row r="26" spans="1:12" ht="21" customHeight="1" thickBot="1">
      <c r="A26" s="6" t="s">
        <v>50</v>
      </c>
      <c r="B26" s="539">
        <v>1152802</v>
      </c>
      <c r="C26" s="707">
        <v>761531</v>
      </c>
      <c r="D26" s="541">
        <f t="shared" si="1"/>
        <v>376115</v>
      </c>
      <c r="E26" s="707">
        <v>13772</v>
      </c>
      <c r="F26" s="541">
        <v>1384</v>
      </c>
      <c r="G26" s="172"/>
      <c r="H26" s="172"/>
      <c r="L26" s="143"/>
    </row>
    <row r="27" spans="1:12" ht="21" customHeight="1" thickBot="1">
      <c r="A27" s="6" t="s">
        <v>51</v>
      </c>
      <c r="B27" s="539">
        <v>1815764</v>
      </c>
      <c r="C27" s="707">
        <v>1415080</v>
      </c>
      <c r="D27" s="541">
        <f t="shared" si="1"/>
        <v>367415</v>
      </c>
      <c r="E27" s="707">
        <v>5836</v>
      </c>
      <c r="F27" s="541">
        <v>27433</v>
      </c>
      <c r="G27" s="172"/>
      <c r="H27" s="172"/>
    </row>
    <row r="28" spans="1:12" ht="21" customHeight="1" thickBot="1">
      <c r="A28" s="6" t="s">
        <v>5</v>
      </c>
      <c r="B28" s="539">
        <v>1184378</v>
      </c>
      <c r="C28" s="707">
        <v>696139</v>
      </c>
      <c r="D28" s="541">
        <f t="shared" si="1"/>
        <v>464672</v>
      </c>
      <c r="E28" s="707">
        <v>11951</v>
      </c>
      <c r="F28" s="541">
        <v>11616</v>
      </c>
      <c r="G28" s="172"/>
      <c r="H28" s="172"/>
      <c r="L28" s="143"/>
    </row>
    <row r="29" spans="1:12" ht="21" customHeight="1" thickBot="1">
      <c r="A29" s="6" t="s">
        <v>52</v>
      </c>
      <c r="B29" s="539">
        <v>425582</v>
      </c>
      <c r="C29" s="707">
        <v>283153</v>
      </c>
      <c r="D29" s="541">
        <f t="shared" si="1"/>
        <v>135313</v>
      </c>
      <c r="E29" s="707">
        <v>4548</v>
      </c>
      <c r="F29" s="541">
        <v>2568</v>
      </c>
      <c r="G29" s="172"/>
      <c r="H29" s="172"/>
      <c r="L29" s="143"/>
    </row>
    <row r="30" spans="1:12" ht="21" customHeight="1" thickBot="1">
      <c r="A30" s="6" t="s">
        <v>6</v>
      </c>
      <c r="B30" s="539">
        <v>470004</v>
      </c>
      <c r="C30" s="707">
        <v>253949</v>
      </c>
      <c r="D30" s="541">
        <f t="shared" si="1"/>
        <v>118553</v>
      </c>
      <c r="E30" s="707">
        <v>1380</v>
      </c>
      <c r="F30" s="541">
        <v>96122</v>
      </c>
      <c r="G30" s="172"/>
      <c r="H30" s="172"/>
      <c r="L30" s="143"/>
    </row>
    <row r="31" spans="1:12" ht="21" customHeight="1" thickBot="1">
      <c r="A31" s="6" t="s">
        <v>53</v>
      </c>
      <c r="B31" s="539">
        <v>348927</v>
      </c>
      <c r="C31" s="707">
        <v>176820</v>
      </c>
      <c r="D31" s="541">
        <f t="shared" si="1"/>
        <v>161809</v>
      </c>
      <c r="E31" s="707">
        <v>4697</v>
      </c>
      <c r="F31" s="541">
        <v>5601</v>
      </c>
      <c r="G31" s="172"/>
      <c r="H31" s="172"/>
      <c r="L31" s="143"/>
    </row>
    <row r="32" spans="1:12" ht="21" customHeight="1" thickBot="1">
      <c r="A32" s="6" t="s">
        <v>54</v>
      </c>
      <c r="B32" s="539">
        <v>887685</v>
      </c>
      <c r="C32" s="707">
        <v>647950</v>
      </c>
      <c r="D32" s="541">
        <f t="shared" si="1"/>
        <v>231264</v>
      </c>
      <c r="E32" s="707">
        <v>3713</v>
      </c>
      <c r="F32" s="541">
        <v>4758</v>
      </c>
      <c r="G32" s="172"/>
      <c r="H32" s="172"/>
      <c r="L32" s="143"/>
    </row>
    <row r="33" spans="1:12" ht="21" customHeight="1" thickBot="1">
      <c r="A33" s="6" t="s">
        <v>55</v>
      </c>
      <c r="B33" s="539">
        <v>389736</v>
      </c>
      <c r="C33" s="707">
        <v>223626</v>
      </c>
      <c r="D33" s="541">
        <f t="shared" si="1"/>
        <v>158017</v>
      </c>
      <c r="E33" s="707">
        <v>4611</v>
      </c>
      <c r="F33" s="541">
        <v>3482</v>
      </c>
      <c r="G33" s="172"/>
      <c r="H33" s="172"/>
      <c r="L33" s="143"/>
    </row>
    <row r="34" spans="1:12" ht="21" customHeight="1" thickBot="1">
      <c r="A34" s="6" t="s">
        <v>56</v>
      </c>
      <c r="B34" s="539">
        <v>187882</v>
      </c>
      <c r="C34" s="707">
        <v>143905</v>
      </c>
      <c r="D34" s="541">
        <f t="shared" si="1"/>
        <v>41799</v>
      </c>
      <c r="E34" s="707">
        <v>793</v>
      </c>
      <c r="F34" s="541">
        <v>1385</v>
      </c>
      <c r="G34" s="172"/>
      <c r="H34" s="172"/>
      <c r="L34" s="143"/>
    </row>
    <row r="35" spans="1:12" ht="21" customHeight="1" thickBot="1">
      <c r="A35" s="6" t="s">
        <v>7</v>
      </c>
      <c r="B35" s="539">
        <v>462155</v>
      </c>
      <c r="C35" s="707">
        <v>307980</v>
      </c>
      <c r="D35" s="541">
        <f t="shared" si="1"/>
        <v>138949</v>
      </c>
      <c r="E35" s="707">
        <v>4648</v>
      </c>
      <c r="F35" s="541">
        <v>10578</v>
      </c>
      <c r="G35" s="172"/>
      <c r="H35" s="172"/>
      <c r="L35" s="143"/>
    </row>
    <row r="36" spans="1:12" ht="21" customHeight="1" thickBot="1">
      <c r="A36" s="6" t="s">
        <v>57</v>
      </c>
      <c r="B36" s="539">
        <v>558751</v>
      </c>
      <c r="C36" s="707">
        <v>334875</v>
      </c>
      <c r="D36" s="541">
        <f t="shared" si="1"/>
        <v>211635</v>
      </c>
      <c r="E36" s="707">
        <v>8722</v>
      </c>
      <c r="F36" s="541">
        <v>3519</v>
      </c>
      <c r="G36" s="172"/>
      <c r="H36" s="172"/>
      <c r="L36" s="143"/>
    </row>
    <row r="37" spans="1:12" ht="21" customHeight="1" thickBot="1">
      <c r="A37" s="6" t="s">
        <v>8</v>
      </c>
      <c r="B37" s="539">
        <v>387481</v>
      </c>
      <c r="C37" s="707">
        <v>215851</v>
      </c>
      <c r="D37" s="541">
        <f t="shared" si="1"/>
        <v>166285</v>
      </c>
      <c r="E37" s="707">
        <v>2553</v>
      </c>
      <c r="F37" s="541">
        <v>2792</v>
      </c>
      <c r="G37" s="172"/>
      <c r="H37" s="172"/>
      <c r="L37" s="143"/>
    </row>
    <row r="38" spans="1:12" ht="21" customHeight="1" thickBot="1">
      <c r="A38" s="6" t="s">
        <v>9</v>
      </c>
      <c r="B38" s="539">
        <v>943620</v>
      </c>
      <c r="C38" s="707">
        <v>584550</v>
      </c>
      <c r="D38" s="541">
        <f t="shared" si="1"/>
        <v>342141</v>
      </c>
      <c r="E38" s="707">
        <v>9667</v>
      </c>
      <c r="F38" s="541">
        <v>7262</v>
      </c>
      <c r="G38" s="172"/>
      <c r="H38" s="172"/>
      <c r="L38" s="143"/>
    </row>
    <row r="39" spans="1:12" ht="21" customHeight="1" thickBot="1">
      <c r="A39" s="6" t="s">
        <v>58</v>
      </c>
      <c r="B39" s="539">
        <v>501009</v>
      </c>
      <c r="C39" s="707">
        <v>341489</v>
      </c>
      <c r="D39" s="541">
        <f t="shared" si="1"/>
        <v>153560</v>
      </c>
      <c r="E39" s="707">
        <v>3542</v>
      </c>
      <c r="F39" s="541">
        <v>2418</v>
      </c>
      <c r="G39" s="172"/>
      <c r="H39" s="172"/>
      <c r="L39" s="143"/>
    </row>
    <row r="40" spans="1:12" ht="21" customHeight="1" thickBot="1">
      <c r="A40" s="6" t="s">
        <v>10</v>
      </c>
      <c r="B40" s="539">
        <v>596007</v>
      </c>
      <c r="C40" s="707">
        <v>506199</v>
      </c>
      <c r="D40" s="541">
        <f t="shared" si="1"/>
        <v>79676</v>
      </c>
      <c r="E40" s="707">
        <v>2393</v>
      </c>
      <c r="F40" s="541">
        <v>7739</v>
      </c>
      <c r="G40" s="172"/>
      <c r="H40" s="172"/>
      <c r="L40" s="143"/>
    </row>
    <row r="41" spans="1:12" ht="21" customHeight="1" thickBot="1">
      <c r="A41" s="6" t="s">
        <v>11</v>
      </c>
      <c r="B41" s="539">
        <v>407154</v>
      </c>
      <c r="C41" s="707">
        <v>213997</v>
      </c>
      <c r="D41" s="541">
        <f t="shared" si="1"/>
        <v>187071</v>
      </c>
      <c r="E41" s="707">
        <v>2590</v>
      </c>
      <c r="F41" s="541">
        <v>3496</v>
      </c>
      <c r="G41" s="172"/>
      <c r="H41" s="172"/>
      <c r="L41" s="143"/>
    </row>
    <row r="42" spans="1:12" ht="21" customHeight="1" thickBot="1">
      <c r="A42" s="6" t="s">
        <v>59</v>
      </c>
      <c r="B42" s="539">
        <v>578467</v>
      </c>
      <c r="C42" s="707">
        <v>434646</v>
      </c>
      <c r="D42" s="541">
        <f t="shared" si="1"/>
        <v>136024</v>
      </c>
      <c r="E42" s="707">
        <v>2442</v>
      </c>
      <c r="F42" s="541">
        <v>5355</v>
      </c>
      <c r="G42" s="172"/>
      <c r="H42" s="172"/>
      <c r="L42" s="143"/>
    </row>
    <row r="43" spans="1:12" ht="16.5" customHeight="1">
      <c r="A43" s="870" t="s">
        <v>70</v>
      </c>
      <c r="B43" s="871"/>
      <c r="C43" s="871"/>
      <c r="D43" s="871"/>
      <c r="E43" s="871"/>
      <c r="F43" s="871"/>
      <c r="G43" s="172"/>
      <c r="H43" s="172"/>
    </row>
    <row r="44" spans="1:12" ht="14.25" customHeight="1">
      <c r="A44" s="12"/>
      <c r="B44" s="709"/>
      <c r="C44" s="709"/>
      <c r="D44" s="709"/>
      <c r="E44" s="709"/>
      <c r="F44" s="709"/>
      <c r="G44" s="172"/>
      <c r="H44" s="172"/>
    </row>
    <row r="45" spans="1:12" ht="12.75" customHeight="1">
      <c r="A45" s="12"/>
      <c r="B45" s="709"/>
      <c r="C45" s="709"/>
      <c r="D45" s="709"/>
      <c r="E45" s="709"/>
      <c r="F45" s="709"/>
      <c r="G45" s="172"/>
      <c r="H45" s="172"/>
    </row>
    <row r="46" spans="1:12" ht="12.75" customHeight="1">
      <c r="A46" s="12"/>
      <c r="B46" s="709"/>
      <c r="C46" s="709"/>
      <c r="D46" s="709"/>
      <c r="E46" s="709"/>
      <c r="F46" s="709"/>
      <c r="G46" s="172"/>
      <c r="H46" s="172"/>
    </row>
    <row r="47" spans="1:12" ht="12.75" customHeight="1">
      <c r="A47" s="12"/>
      <c r="B47" s="709"/>
      <c r="C47" s="709"/>
      <c r="D47" s="709"/>
      <c r="E47" s="709"/>
      <c r="F47" s="709"/>
      <c r="G47" s="172"/>
      <c r="H47" s="172"/>
    </row>
    <row r="48" spans="1:12" ht="12.75" customHeight="1">
      <c r="A48" s="12"/>
      <c r="B48" s="709"/>
      <c r="C48" s="709"/>
      <c r="D48" s="709"/>
      <c r="E48" s="709"/>
      <c r="F48" s="709"/>
      <c r="G48" s="172"/>
      <c r="H48" s="172"/>
    </row>
    <row r="49" spans="2:8">
      <c r="B49" s="172"/>
      <c r="C49" s="172"/>
      <c r="D49" s="172"/>
      <c r="E49" s="172"/>
      <c r="F49" s="172"/>
      <c r="G49" s="172"/>
      <c r="H49" s="172"/>
    </row>
    <row r="50" spans="2:8">
      <c r="B50" s="172"/>
      <c r="C50" s="172"/>
      <c r="D50" s="172"/>
      <c r="E50" s="172"/>
      <c r="F50" s="172"/>
      <c r="G50" s="172"/>
      <c r="H50" s="172"/>
    </row>
    <row r="51" spans="2:8">
      <c r="B51" s="172"/>
      <c r="C51" s="172"/>
      <c r="D51" s="172"/>
      <c r="E51" s="172"/>
      <c r="F51" s="172"/>
      <c r="G51" s="172"/>
      <c r="H51" s="172"/>
    </row>
    <row r="52" spans="2:8">
      <c r="B52" s="172"/>
      <c r="C52" s="172"/>
      <c r="D52" s="172"/>
      <c r="E52" s="172"/>
      <c r="F52" s="172"/>
      <c r="G52" s="172"/>
      <c r="H52" s="172"/>
    </row>
  </sheetData>
  <mergeCells count="2">
    <mergeCell ref="A1:F1"/>
    <mergeCell ref="A43:F43"/>
  </mergeCells>
  <printOptions horizontalCentered="1" verticalCentered="1"/>
  <pageMargins left="0.39370078740157499" right="0.39370078740157499" top="0.45" bottom="0.55000000000000004" header="0" footer="0"/>
  <pageSetup paperSize="9" scale="85"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AE8F5-0FFB-43C8-8F8D-95B5C78C3ECF}">
  <sheetPr>
    <tabColor theme="7" tint="0.39997558519241921"/>
    <pageSetUpPr fitToPage="1"/>
  </sheetPr>
  <dimension ref="A1:L52"/>
  <sheetViews>
    <sheetView rightToLeft="1" view="pageBreakPreview" zoomScaleSheetLayoutView="100" workbookViewId="0">
      <selection activeCell="M14" sqref="M14"/>
    </sheetView>
  </sheetViews>
  <sheetFormatPr defaultRowHeight="20.100000000000001" customHeight="1"/>
  <cols>
    <col min="1" max="1" width="23.7109375" style="45" customWidth="1"/>
    <col min="2" max="2" width="24.28515625" style="46" customWidth="1"/>
    <col min="3" max="4" width="24.28515625" style="47" customWidth="1"/>
    <col min="5" max="5" width="9.140625" style="43"/>
    <col min="6" max="6" width="26.5703125" style="43" customWidth="1"/>
    <col min="7" max="256" width="9.140625" style="43"/>
    <col min="257" max="257" width="23.7109375" style="43" customWidth="1"/>
    <col min="258" max="258" width="20.7109375" style="43" customWidth="1"/>
    <col min="259" max="260" width="19.140625" style="43" customWidth="1"/>
    <col min="261" max="512" width="9.140625" style="43"/>
    <col min="513" max="513" width="23.7109375" style="43" customWidth="1"/>
    <col min="514" max="514" width="20.7109375" style="43" customWidth="1"/>
    <col min="515" max="516" width="19.140625" style="43" customWidth="1"/>
    <col min="517" max="768" width="9.140625" style="43"/>
    <col min="769" max="769" width="23.7109375" style="43" customWidth="1"/>
    <col min="770" max="770" width="20.7109375" style="43" customWidth="1"/>
    <col min="771" max="772" width="19.140625" style="43" customWidth="1"/>
    <col min="773" max="1024" width="9.140625" style="43"/>
    <col min="1025" max="1025" width="23.7109375" style="43" customWidth="1"/>
    <col min="1026" max="1026" width="20.7109375" style="43" customWidth="1"/>
    <col min="1027" max="1028" width="19.140625" style="43" customWidth="1"/>
    <col min="1029" max="1280" width="9.140625" style="43"/>
    <col min="1281" max="1281" width="23.7109375" style="43" customWidth="1"/>
    <col min="1282" max="1282" width="20.7109375" style="43" customWidth="1"/>
    <col min="1283" max="1284" width="19.140625" style="43" customWidth="1"/>
    <col min="1285" max="1536" width="9.140625" style="43"/>
    <col min="1537" max="1537" width="23.7109375" style="43" customWidth="1"/>
    <col min="1538" max="1538" width="20.7109375" style="43" customWidth="1"/>
    <col min="1539" max="1540" width="19.140625" style="43" customWidth="1"/>
    <col min="1541" max="1792" width="9.140625" style="43"/>
    <col min="1793" max="1793" width="23.7109375" style="43" customWidth="1"/>
    <col min="1794" max="1794" width="20.7109375" style="43" customWidth="1"/>
    <col min="1795" max="1796" width="19.140625" style="43" customWidth="1"/>
    <col min="1797" max="2048" width="9.140625" style="43"/>
    <col min="2049" max="2049" width="23.7109375" style="43" customWidth="1"/>
    <col min="2050" max="2050" width="20.7109375" style="43" customWidth="1"/>
    <col min="2051" max="2052" width="19.140625" style="43" customWidth="1"/>
    <col min="2053" max="2304" width="9.140625" style="43"/>
    <col min="2305" max="2305" width="23.7109375" style="43" customWidth="1"/>
    <col min="2306" max="2306" width="20.7109375" style="43" customWidth="1"/>
    <col min="2307" max="2308" width="19.140625" style="43" customWidth="1"/>
    <col min="2309" max="2560" width="9.140625" style="43"/>
    <col min="2561" max="2561" width="23.7109375" style="43" customWidth="1"/>
    <col min="2562" max="2562" width="20.7109375" style="43" customWidth="1"/>
    <col min="2563" max="2564" width="19.140625" style="43" customWidth="1"/>
    <col min="2565" max="2816" width="9.140625" style="43"/>
    <col min="2817" max="2817" width="23.7109375" style="43" customWidth="1"/>
    <col min="2818" max="2818" width="20.7109375" style="43" customWidth="1"/>
    <col min="2819" max="2820" width="19.140625" style="43" customWidth="1"/>
    <col min="2821" max="3072" width="9.140625" style="43"/>
    <col min="3073" max="3073" width="23.7109375" style="43" customWidth="1"/>
    <col min="3074" max="3074" width="20.7109375" style="43" customWidth="1"/>
    <col min="3075" max="3076" width="19.140625" style="43" customWidth="1"/>
    <col min="3077" max="3328" width="9.140625" style="43"/>
    <col min="3329" max="3329" width="23.7109375" style="43" customWidth="1"/>
    <col min="3330" max="3330" width="20.7109375" style="43" customWidth="1"/>
    <col min="3331" max="3332" width="19.140625" style="43" customWidth="1"/>
    <col min="3333" max="3584" width="9.140625" style="43"/>
    <col min="3585" max="3585" width="23.7109375" style="43" customWidth="1"/>
    <col min="3586" max="3586" width="20.7109375" style="43" customWidth="1"/>
    <col min="3587" max="3588" width="19.140625" style="43" customWidth="1"/>
    <col min="3589" max="3840" width="9.140625" style="43"/>
    <col min="3841" max="3841" width="23.7109375" style="43" customWidth="1"/>
    <col min="3842" max="3842" width="20.7109375" style="43" customWidth="1"/>
    <col min="3843" max="3844" width="19.140625" style="43" customWidth="1"/>
    <col min="3845" max="4096" width="9.140625" style="43"/>
    <col min="4097" max="4097" width="23.7109375" style="43" customWidth="1"/>
    <col min="4098" max="4098" width="20.7109375" style="43" customWidth="1"/>
    <col min="4099" max="4100" width="19.140625" style="43" customWidth="1"/>
    <col min="4101" max="4352" width="9.140625" style="43"/>
    <col min="4353" max="4353" width="23.7109375" style="43" customWidth="1"/>
    <col min="4354" max="4354" width="20.7109375" style="43" customWidth="1"/>
    <col min="4355" max="4356" width="19.140625" style="43" customWidth="1"/>
    <col min="4357" max="4608" width="9.140625" style="43"/>
    <col min="4609" max="4609" width="23.7109375" style="43" customWidth="1"/>
    <col min="4610" max="4610" width="20.7109375" style="43" customWidth="1"/>
    <col min="4611" max="4612" width="19.140625" style="43" customWidth="1"/>
    <col min="4613" max="4864" width="9.140625" style="43"/>
    <col min="4865" max="4865" width="23.7109375" style="43" customWidth="1"/>
    <col min="4866" max="4866" width="20.7109375" style="43" customWidth="1"/>
    <col min="4867" max="4868" width="19.140625" style="43" customWidth="1"/>
    <col min="4869" max="5120" width="9.140625" style="43"/>
    <col min="5121" max="5121" width="23.7109375" style="43" customWidth="1"/>
    <col min="5122" max="5122" width="20.7109375" style="43" customWidth="1"/>
    <col min="5123" max="5124" width="19.140625" style="43" customWidth="1"/>
    <col min="5125" max="5376" width="9.140625" style="43"/>
    <col min="5377" max="5377" width="23.7109375" style="43" customWidth="1"/>
    <col min="5378" max="5378" width="20.7109375" style="43" customWidth="1"/>
    <col min="5379" max="5380" width="19.140625" style="43" customWidth="1"/>
    <col min="5381" max="5632" width="9.140625" style="43"/>
    <col min="5633" max="5633" width="23.7109375" style="43" customWidth="1"/>
    <col min="5634" max="5634" width="20.7109375" style="43" customWidth="1"/>
    <col min="5635" max="5636" width="19.140625" style="43" customWidth="1"/>
    <col min="5637" max="5888" width="9.140625" style="43"/>
    <col min="5889" max="5889" width="23.7109375" style="43" customWidth="1"/>
    <col min="5890" max="5890" width="20.7109375" style="43" customWidth="1"/>
    <col min="5891" max="5892" width="19.140625" style="43" customWidth="1"/>
    <col min="5893" max="6144" width="9.140625" style="43"/>
    <col min="6145" max="6145" width="23.7109375" style="43" customWidth="1"/>
    <col min="6146" max="6146" width="20.7109375" style="43" customWidth="1"/>
    <col min="6147" max="6148" width="19.140625" style="43" customWidth="1"/>
    <col min="6149" max="6400" width="9.140625" style="43"/>
    <col min="6401" max="6401" width="23.7109375" style="43" customWidth="1"/>
    <col min="6402" max="6402" width="20.7109375" style="43" customWidth="1"/>
    <col min="6403" max="6404" width="19.140625" style="43" customWidth="1"/>
    <col min="6405" max="6656" width="9.140625" style="43"/>
    <col min="6657" max="6657" width="23.7109375" style="43" customWidth="1"/>
    <col min="6658" max="6658" width="20.7109375" style="43" customWidth="1"/>
    <col min="6659" max="6660" width="19.140625" style="43" customWidth="1"/>
    <col min="6661" max="6912" width="9.140625" style="43"/>
    <col min="6913" max="6913" width="23.7109375" style="43" customWidth="1"/>
    <col min="6914" max="6914" width="20.7109375" style="43" customWidth="1"/>
    <col min="6915" max="6916" width="19.140625" style="43" customWidth="1"/>
    <col min="6917" max="7168" width="9.140625" style="43"/>
    <col min="7169" max="7169" width="23.7109375" style="43" customWidth="1"/>
    <col min="7170" max="7170" width="20.7109375" style="43" customWidth="1"/>
    <col min="7171" max="7172" width="19.140625" style="43" customWidth="1"/>
    <col min="7173" max="7424" width="9.140625" style="43"/>
    <col min="7425" max="7425" width="23.7109375" style="43" customWidth="1"/>
    <col min="7426" max="7426" width="20.7109375" style="43" customWidth="1"/>
    <col min="7427" max="7428" width="19.140625" style="43" customWidth="1"/>
    <col min="7429" max="7680" width="9.140625" style="43"/>
    <col min="7681" max="7681" width="23.7109375" style="43" customWidth="1"/>
    <col min="7682" max="7682" width="20.7109375" style="43" customWidth="1"/>
    <col min="7683" max="7684" width="19.140625" style="43" customWidth="1"/>
    <col min="7685" max="7936" width="9.140625" style="43"/>
    <col min="7937" max="7937" width="23.7109375" style="43" customWidth="1"/>
    <col min="7938" max="7938" width="20.7109375" style="43" customWidth="1"/>
    <col min="7939" max="7940" width="19.140625" style="43" customWidth="1"/>
    <col min="7941" max="8192" width="9.140625" style="43"/>
    <col min="8193" max="8193" width="23.7109375" style="43" customWidth="1"/>
    <col min="8194" max="8194" width="20.7109375" style="43" customWidth="1"/>
    <col min="8195" max="8196" width="19.140625" style="43" customWidth="1"/>
    <col min="8197" max="8448" width="9.140625" style="43"/>
    <col min="8449" max="8449" width="23.7109375" style="43" customWidth="1"/>
    <col min="8450" max="8450" width="20.7109375" style="43" customWidth="1"/>
    <col min="8451" max="8452" width="19.140625" style="43" customWidth="1"/>
    <col min="8453" max="8704" width="9.140625" style="43"/>
    <col min="8705" max="8705" width="23.7109375" style="43" customWidth="1"/>
    <col min="8706" max="8706" width="20.7109375" style="43" customWidth="1"/>
    <col min="8707" max="8708" width="19.140625" style="43" customWidth="1"/>
    <col min="8709" max="8960" width="9.140625" style="43"/>
    <col min="8961" max="8961" width="23.7109375" style="43" customWidth="1"/>
    <col min="8962" max="8962" width="20.7109375" style="43" customWidth="1"/>
    <col min="8963" max="8964" width="19.140625" style="43" customWidth="1"/>
    <col min="8965" max="9216" width="9.140625" style="43"/>
    <col min="9217" max="9217" width="23.7109375" style="43" customWidth="1"/>
    <col min="9218" max="9218" width="20.7109375" style="43" customWidth="1"/>
    <col min="9219" max="9220" width="19.140625" style="43" customWidth="1"/>
    <col min="9221" max="9472" width="9.140625" style="43"/>
    <col min="9473" max="9473" width="23.7109375" style="43" customWidth="1"/>
    <col min="9474" max="9474" width="20.7109375" style="43" customWidth="1"/>
    <col min="9475" max="9476" width="19.140625" style="43" customWidth="1"/>
    <col min="9477" max="9728" width="9.140625" style="43"/>
    <col min="9729" max="9729" width="23.7109375" style="43" customWidth="1"/>
    <col min="9730" max="9730" width="20.7109375" style="43" customWidth="1"/>
    <col min="9731" max="9732" width="19.140625" style="43" customWidth="1"/>
    <col min="9733" max="9984" width="9.140625" style="43"/>
    <col min="9985" max="9985" width="23.7109375" style="43" customWidth="1"/>
    <col min="9986" max="9986" width="20.7109375" style="43" customWidth="1"/>
    <col min="9987" max="9988" width="19.140625" style="43" customWidth="1"/>
    <col min="9989" max="10240" width="9.140625" style="43"/>
    <col min="10241" max="10241" width="23.7109375" style="43" customWidth="1"/>
    <col min="10242" max="10242" width="20.7109375" style="43" customWidth="1"/>
    <col min="10243" max="10244" width="19.140625" style="43" customWidth="1"/>
    <col min="10245" max="10496" width="9.140625" style="43"/>
    <col min="10497" max="10497" width="23.7109375" style="43" customWidth="1"/>
    <col min="10498" max="10498" width="20.7109375" style="43" customWidth="1"/>
    <col min="10499" max="10500" width="19.140625" style="43" customWidth="1"/>
    <col min="10501" max="10752" width="9.140625" style="43"/>
    <col min="10753" max="10753" width="23.7109375" style="43" customWidth="1"/>
    <col min="10754" max="10754" width="20.7109375" style="43" customWidth="1"/>
    <col min="10755" max="10756" width="19.140625" style="43" customWidth="1"/>
    <col min="10757" max="11008" width="9.140625" style="43"/>
    <col min="11009" max="11009" width="23.7109375" style="43" customWidth="1"/>
    <col min="11010" max="11010" width="20.7109375" style="43" customWidth="1"/>
    <col min="11011" max="11012" width="19.140625" style="43" customWidth="1"/>
    <col min="11013" max="11264" width="9.140625" style="43"/>
    <col min="11265" max="11265" width="23.7109375" style="43" customWidth="1"/>
    <col min="11266" max="11266" width="20.7109375" style="43" customWidth="1"/>
    <col min="11267" max="11268" width="19.140625" style="43" customWidth="1"/>
    <col min="11269" max="11520" width="9.140625" style="43"/>
    <col min="11521" max="11521" width="23.7109375" style="43" customWidth="1"/>
    <col min="11522" max="11522" width="20.7109375" style="43" customWidth="1"/>
    <col min="11523" max="11524" width="19.140625" style="43" customWidth="1"/>
    <col min="11525" max="11776" width="9.140625" style="43"/>
    <col min="11777" max="11777" width="23.7109375" style="43" customWidth="1"/>
    <col min="11778" max="11778" width="20.7109375" style="43" customWidth="1"/>
    <col min="11779" max="11780" width="19.140625" style="43" customWidth="1"/>
    <col min="11781" max="12032" width="9.140625" style="43"/>
    <col min="12033" max="12033" width="23.7109375" style="43" customWidth="1"/>
    <col min="12034" max="12034" width="20.7109375" style="43" customWidth="1"/>
    <col min="12035" max="12036" width="19.140625" style="43" customWidth="1"/>
    <col min="12037" max="12288" width="9.140625" style="43"/>
    <col min="12289" max="12289" width="23.7109375" style="43" customWidth="1"/>
    <col min="12290" max="12290" width="20.7109375" style="43" customWidth="1"/>
    <col min="12291" max="12292" width="19.140625" style="43" customWidth="1"/>
    <col min="12293" max="12544" width="9.140625" style="43"/>
    <col min="12545" max="12545" width="23.7109375" style="43" customWidth="1"/>
    <col min="12546" max="12546" width="20.7109375" style="43" customWidth="1"/>
    <col min="12547" max="12548" width="19.140625" style="43" customWidth="1"/>
    <col min="12549" max="12800" width="9.140625" style="43"/>
    <col min="12801" max="12801" width="23.7109375" style="43" customWidth="1"/>
    <col min="12802" max="12802" width="20.7109375" style="43" customWidth="1"/>
    <col min="12803" max="12804" width="19.140625" style="43" customWidth="1"/>
    <col min="12805" max="13056" width="9.140625" style="43"/>
    <col min="13057" max="13057" width="23.7109375" style="43" customWidth="1"/>
    <col min="13058" max="13058" width="20.7109375" style="43" customWidth="1"/>
    <col min="13059" max="13060" width="19.140625" style="43" customWidth="1"/>
    <col min="13061" max="13312" width="9.140625" style="43"/>
    <col min="13313" max="13313" width="23.7109375" style="43" customWidth="1"/>
    <col min="13314" max="13314" width="20.7109375" style="43" customWidth="1"/>
    <col min="13315" max="13316" width="19.140625" style="43" customWidth="1"/>
    <col min="13317" max="13568" width="9.140625" style="43"/>
    <col min="13569" max="13569" width="23.7109375" style="43" customWidth="1"/>
    <col min="13570" max="13570" width="20.7109375" style="43" customWidth="1"/>
    <col min="13571" max="13572" width="19.140625" style="43" customWidth="1"/>
    <col min="13573" max="13824" width="9.140625" style="43"/>
    <col min="13825" max="13825" width="23.7109375" style="43" customWidth="1"/>
    <col min="13826" max="13826" width="20.7109375" style="43" customWidth="1"/>
    <col min="13827" max="13828" width="19.140625" style="43" customWidth="1"/>
    <col min="13829" max="14080" width="9.140625" style="43"/>
    <col min="14081" max="14081" width="23.7109375" style="43" customWidth="1"/>
    <col min="14082" max="14082" width="20.7109375" style="43" customWidth="1"/>
    <col min="14083" max="14084" width="19.140625" style="43" customWidth="1"/>
    <col min="14085" max="14336" width="9.140625" style="43"/>
    <col min="14337" max="14337" width="23.7109375" style="43" customWidth="1"/>
    <col min="14338" max="14338" width="20.7109375" style="43" customWidth="1"/>
    <col min="14339" max="14340" width="19.140625" style="43" customWidth="1"/>
    <col min="14341" max="14592" width="9.140625" style="43"/>
    <col min="14593" max="14593" width="23.7109375" style="43" customWidth="1"/>
    <col min="14594" max="14594" width="20.7109375" style="43" customWidth="1"/>
    <col min="14595" max="14596" width="19.140625" style="43" customWidth="1"/>
    <col min="14597" max="14848" width="9.140625" style="43"/>
    <col min="14849" max="14849" width="23.7109375" style="43" customWidth="1"/>
    <col min="14850" max="14850" width="20.7109375" style="43" customWidth="1"/>
    <col min="14851" max="14852" width="19.140625" style="43" customWidth="1"/>
    <col min="14853" max="15104" width="9.140625" style="43"/>
    <col min="15105" max="15105" width="23.7109375" style="43" customWidth="1"/>
    <col min="15106" max="15106" width="20.7109375" style="43" customWidth="1"/>
    <col min="15107" max="15108" width="19.140625" style="43" customWidth="1"/>
    <col min="15109" max="15360" width="9.140625" style="43"/>
    <col min="15361" max="15361" width="23.7109375" style="43" customWidth="1"/>
    <col min="15362" max="15362" width="20.7109375" style="43" customWidth="1"/>
    <col min="15363" max="15364" width="19.140625" style="43" customWidth="1"/>
    <col min="15365" max="15616" width="9.140625" style="43"/>
    <col min="15617" max="15617" width="23.7109375" style="43" customWidth="1"/>
    <col min="15618" max="15618" width="20.7109375" style="43" customWidth="1"/>
    <col min="15619" max="15620" width="19.140625" style="43" customWidth="1"/>
    <col min="15621" max="15872" width="9.140625" style="43"/>
    <col min="15873" max="15873" width="23.7109375" style="43" customWidth="1"/>
    <col min="15874" max="15874" width="20.7109375" style="43" customWidth="1"/>
    <col min="15875" max="15876" width="19.140625" style="43" customWidth="1"/>
    <col min="15877" max="16128" width="9.140625" style="43"/>
    <col min="16129" max="16129" width="23.7109375" style="43" customWidth="1"/>
    <col min="16130" max="16130" width="20.7109375" style="43" customWidth="1"/>
    <col min="16131" max="16132" width="19.140625" style="43" customWidth="1"/>
    <col min="16133" max="16384" width="9.140625" style="43"/>
  </cols>
  <sheetData>
    <row r="1" spans="1:12" ht="34.5" customHeight="1" thickBot="1">
      <c r="A1" s="970" t="s">
        <v>314</v>
      </c>
      <c r="B1" s="970"/>
      <c r="C1" s="970"/>
      <c r="D1" s="970"/>
    </row>
    <row r="2" spans="1:12" ht="35.25" customHeight="1" thickBot="1">
      <c r="A2" s="48" t="s">
        <v>34</v>
      </c>
      <c r="B2" s="49" t="s">
        <v>32</v>
      </c>
      <c r="C2" s="50" t="s">
        <v>104</v>
      </c>
      <c r="D2" s="50" t="s">
        <v>106</v>
      </c>
    </row>
    <row r="3" spans="1:12" s="44" customFormat="1" ht="20.100000000000001" customHeight="1">
      <c r="A3" s="51">
        <v>1396</v>
      </c>
      <c r="B3" s="163">
        <v>21257</v>
      </c>
      <c r="C3" s="163">
        <v>14611</v>
      </c>
      <c r="D3" s="163">
        <v>6646</v>
      </c>
    </row>
    <row r="4" spans="1:12" s="44" customFormat="1" ht="20.100000000000001" customHeight="1">
      <c r="A4" s="51">
        <v>1397</v>
      </c>
      <c r="B4" s="163">
        <v>20689</v>
      </c>
      <c r="C4" s="163">
        <v>14114</v>
      </c>
      <c r="D4" s="163">
        <v>6575</v>
      </c>
      <c r="E4" s="829"/>
      <c r="F4" s="829"/>
      <c r="G4" s="829"/>
      <c r="H4" s="829"/>
      <c r="L4" s="138"/>
    </row>
    <row r="5" spans="1:12" s="44" customFormat="1" ht="20.100000000000001" customHeight="1">
      <c r="A5" s="51">
        <v>1398</v>
      </c>
      <c r="B5" s="163">
        <v>20037</v>
      </c>
      <c r="C5" s="163">
        <v>13565</v>
      </c>
      <c r="D5" s="163">
        <v>6472</v>
      </c>
      <c r="E5" s="829"/>
      <c r="F5" s="829"/>
      <c r="G5" s="829"/>
      <c r="H5" s="829"/>
      <c r="L5" s="138"/>
    </row>
    <row r="6" spans="1:12" s="44" customFormat="1" ht="20.100000000000001" customHeight="1">
      <c r="A6" s="51">
        <v>1399</v>
      </c>
      <c r="B6" s="163">
        <v>19292</v>
      </c>
      <c r="C6" s="163">
        <v>12989</v>
      </c>
      <c r="D6" s="163">
        <v>6303</v>
      </c>
      <c r="E6" s="829"/>
      <c r="F6" s="829"/>
      <c r="G6" s="829"/>
      <c r="H6" s="829"/>
      <c r="L6" s="138"/>
    </row>
    <row r="7" spans="1:12" s="44" customFormat="1" ht="20.100000000000001" customHeight="1">
      <c r="A7" s="51">
        <v>1400</v>
      </c>
      <c r="B7" s="163">
        <v>19010</v>
      </c>
      <c r="C7" s="163">
        <v>12537</v>
      </c>
      <c r="D7" s="163">
        <v>6473</v>
      </c>
      <c r="E7" s="829"/>
      <c r="F7" s="829"/>
      <c r="G7" s="829"/>
      <c r="H7" s="829"/>
      <c r="L7" s="138"/>
    </row>
    <row r="8" spans="1:12" s="44" customFormat="1" ht="20.100000000000001" customHeight="1">
      <c r="A8" s="51">
        <v>1401</v>
      </c>
      <c r="B8" s="163">
        <v>18971</v>
      </c>
      <c r="C8" s="163">
        <v>12590</v>
      </c>
      <c r="D8" s="163">
        <v>6381</v>
      </c>
      <c r="E8" s="829"/>
      <c r="F8" s="829"/>
      <c r="G8" s="829"/>
      <c r="H8" s="829"/>
      <c r="L8" s="138"/>
    </row>
    <row r="9" spans="1:12" s="44" customFormat="1" ht="20.100000000000001" customHeight="1" thickBot="1">
      <c r="A9" s="51">
        <v>1402</v>
      </c>
      <c r="B9" s="163">
        <f>SUM(B10:B42)+B44</f>
        <v>18746</v>
      </c>
      <c r="C9" s="163">
        <f>SUM(C10:C42)+C44</f>
        <v>12526</v>
      </c>
      <c r="D9" s="163">
        <f>SUM(D10:D42)+D44</f>
        <v>6220</v>
      </c>
      <c r="E9" s="829"/>
      <c r="F9" s="829"/>
      <c r="G9" s="829"/>
      <c r="H9" s="829"/>
      <c r="L9" s="138"/>
    </row>
    <row r="10" spans="1:12" ht="20.100000000000001" customHeight="1" thickBot="1">
      <c r="A10" s="5" t="s">
        <v>41</v>
      </c>
      <c r="B10" s="819">
        <f>C10+D10</f>
        <v>801</v>
      </c>
      <c r="C10" s="820">
        <v>542</v>
      </c>
      <c r="D10" s="836">
        <v>259</v>
      </c>
      <c r="E10" s="107"/>
      <c r="F10" s="107"/>
      <c r="G10" s="107"/>
      <c r="H10" s="107"/>
      <c r="L10" s="138"/>
    </row>
    <row r="11" spans="1:12" ht="20.100000000000001" customHeight="1" thickBot="1">
      <c r="A11" s="6" t="s">
        <v>42</v>
      </c>
      <c r="B11" s="819">
        <f t="shared" ref="B11:B42" si="0">C11+D11</f>
        <v>465</v>
      </c>
      <c r="C11" s="824">
        <v>344</v>
      </c>
      <c r="D11" s="836">
        <v>121</v>
      </c>
      <c r="E11" s="107"/>
      <c r="F11" s="107"/>
      <c r="G11" s="107"/>
      <c r="H11" s="107"/>
      <c r="L11" s="138"/>
    </row>
    <row r="12" spans="1:12" ht="20.100000000000001" customHeight="1" thickBot="1">
      <c r="A12" s="6" t="s">
        <v>43</v>
      </c>
      <c r="B12" s="819">
        <f t="shared" si="0"/>
        <v>296</v>
      </c>
      <c r="C12" s="824">
        <v>224</v>
      </c>
      <c r="D12" s="836">
        <v>72</v>
      </c>
      <c r="E12" s="107"/>
      <c r="F12" s="107"/>
      <c r="G12" s="107"/>
      <c r="H12" s="107"/>
      <c r="L12" s="138"/>
    </row>
    <row r="13" spans="1:12" ht="20.100000000000001" customHeight="1" thickBot="1">
      <c r="A13" s="6" t="s">
        <v>0</v>
      </c>
      <c r="B13" s="819">
        <f t="shared" si="0"/>
        <v>1162</v>
      </c>
      <c r="C13" s="824">
        <v>794</v>
      </c>
      <c r="D13" s="836">
        <v>368</v>
      </c>
      <c r="E13" s="107"/>
      <c r="F13" s="107"/>
      <c r="G13" s="107"/>
      <c r="H13" s="107"/>
      <c r="L13" s="138"/>
    </row>
    <row r="14" spans="1:12" ht="20.100000000000001" customHeight="1" thickBot="1">
      <c r="A14" s="6" t="s">
        <v>33</v>
      </c>
      <c r="B14" s="819">
        <f t="shared" si="0"/>
        <v>463</v>
      </c>
      <c r="C14" s="824">
        <v>271</v>
      </c>
      <c r="D14" s="836">
        <v>192</v>
      </c>
      <c r="E14" s="107"/>
      <c r="F14" s="107"/>
      <c r="G14" s="107"/>
      <c r="H14" s="107"/>
      <c r="L14" s="138"/>
    </row>
    <row r="15" spans="1:12" ht="20.100000000000001" customHeight="1" thickBot="1">
      <c r="A15" s="6" t="s">
        <v>44</v>
      </c>
      <c r="B15" s="819">
        <f t="shared" si="0"/>
        <v>170</v>
      </c>
      <c r="C15" s="824">
        <v>114</v>
      </c>
      <c r="D15" s="836">
        <v>56</v>
      </c>
      <c r="E15" s="107"/>
      <c r="F15" s="107"/>
      <c r="G15" s="107"/>
      <c r="H15" s="107"/>
      <c r="L15" s="138"/>
    </row>
    <row r="16" spans="1:12" ht="20.100000000000001" customHeight="1" thickBot="1">
      <c r="A16" s="6" t="s">
        <v>1</v>
      </c>
      <c r="B16" s="819">
        <f t="shared" si="0"/>
        <v>436</v>
      </c>
      <c r="C16" s="824">
        <v>331</v>
      </c>
      <c r="D16" s="836">
        <v>105</v>
      </c>
      <c r="E16" s="107"/>
      <c r="F16" s="107"/>
      <c r="G16" s="107"/>
      <c r="H16" s="107"/>
      <c r="L16" s="138"/>
    </row>
    <row r="17" spans="1:12" ht="20.100000000000001" customHeight="1" thickBot="1">
      <c r="A17" s="6" t="s">
        <v>45</v>
      </c>
      <c r="B17" s="819">
        <f t="shared" si="0"/>
        <v>267</v>
      </c>
      <c r="C17" s="824">
        <v>191</v>
      </c>
      <c r="D17" s="836">
        <v>76</v>
      </c>
      <c r="E17" s="107"/>
      <c r="F17" s="107"/>
      <c r="G17" s="107"/>
      <c r="H17" s="107"/>
      <c r="L17" s="138"/>
    </row>
    <row r="18" spans="1:12" ht="20.100000000000001" customHeight="1" thickBot="1">
      <c r="A18" s="6" t="s">
        <v>46</v>
      </c>
      <c r="B18" s="819">
        <f t="shared" si="0"/>
        <v>198</v>
      </c>
      <c r="C18" s="824">
        <v>155</v>
      </c>
      <c r="D18" s="836">
        <v>43</v>
      </c>
      <c r="E18" s="107"/>
      <c r="F18" s="107"/>
      <c r="G18" s="107"/>
      <c r="H18" s="107"/>
      <c r="L18" s="138"/>
    </row>
    <row r="19" spans="1:12" ht="20.100000000000001" customHeight="1" thickBot="1">
      <c r="A19" s="6" t="s">
        <v>47</v>
      </c>
      <c r="B19" s="819">
        <f t="shared" si="0"/>
        <v>980</v>
      </c>
      <c r="C19" s="824">
        <v>737</v>
      </c>
      <c r="D19" s="836">
        <v>243</v>
      </c>
      <c r="E19" s="107"/>
      <c r="F19" s="107"/>
      <c r="G19" s="107"/>
      <c r="H19" s="107"/>
      <c r="L19" s="138"/>
    </row>
    <row r="20" spans="1:12" ht="20.100000000000001" customHeight="1" thickBot="1">
      <c r="A20" s="6" t="s">
        <v>29</v>
      </c>
      <c r="B20" s="819">
        <f t="shared" si="0"/>
        <v>199</v>
      </c>
      <c r="C20" s="824">
        <v>149</v>
      </c>
      <c r="D20" s="836">
        <v>50</v>
      </c>
      <c r="E20" s="107"/>
      <c r="F20" s="107"/>
      <c r="G20" s="107"/>
      <c r="H20" s="107"/>
      <c r="L20" s="138"/>
    </row>
    <row r="21" spans="1:12" ht="20.100000000000001" customHeight="1" thickBot="1">
      <c r="A21" s="6" t="s">
        <v>2</v>
      </c>
      <c r="B21" s="819">
        <f t="shared" si="0"/>
        <v>1154</v>
      </c>
      <c r="C21" s="824">
        <v>769</v>
      </c>
      <c r="D21" s="836">
        <v>385</v>
      </c>
      <c r="E21" s="107"/>
      <c r="F21" s="107"/>
      <c r="G21" s="107"/>
      <c r="H21" s="107"/>
      <c r="L21" s="138"/>
    </row>
    <row r="22" spans="1:12" ht="20.100000000000001" customHeight="1" thickBot="1">
      <c r="A22" s="6" t="s">
        <v>3</v>
      </c>
      <c r="B22" s="819">
        <f t="shared" si="0"/>
        <v>225</v>
      </c>
      <c r="C22" s="824">
        <v>165</v>
      </c>
      <c r="D22" s="836">
        <v>60</v>
      </c>
      <c r="E22" s="107"/>
      <c r="F22" s="107"/>
      <c r="G22" s="107"/>
      <c r="H22" s="107"/>
      <c r="L22" s="138"/>
    </row>
    <row r="23" spans="1:12" ht="20.100000000000001" customHeight="1" thickBot="1">
      <c r="A23" s="6" t="s">
        <v>4</v>
      </c>
      <c r="B23" s="819">
        <f t="shared" si="0"/>
        <v>256</v>
      </c>
      <c r="C23" s="824">
        <v>172</v>
      </c>
      <c r="D23" s="836">
        <v>84</v>
      </c>
      <c r="E23" s="107"/>
      <c r="F23" s="107"/>
      <c r="G23" s="107"/>
      <c r="H23" s="107"/>
      <c r="L23" s="138"/>
    </row>
    <row r="24" spans="1:12" ht="20.100000000000001" customHeight="1" thickBot="1">
      <c r="A24" s="6" t="s">
        <v>48</v>
      </c>
      <c r="B24" s="819">
        <f t="shared" si="0"/>
        <v>313</v>
      </c>
      <c r="C24" s="824">
        <v>229</v>
      </c>
      <c r="D24" s="836">
        <v>84</v>
      </c>
      <c r="E24" s="107"/>
      <c r="F24" s="107"/>
      <c r="G24" s="107"/>
      <c r="H24" s="107"/>
      <c r="L24" s="138"/>
    </row>
    <row r="25" spans="1:12" ht="20.100000000000001" customHeight="1" thickBot="1">
      <c r="A25" s="6" t="s">
        <v>49</v>
      </c>
      <c r="B25" s="819">
        <f t="shared" si="0"/>
        <v>1363</v>
      </c>
      <c r="C25" s="824">
        <v>700</v>
      </c>
      <c r="D25" s="836">
        <v>663</v>
      </c>
      <c r="E25" s="107"/>
      <c r="F25" s="107"/>
      <c r="G25" s="107"/>
      <c r="H25" s="107"/>
      <c r="L25" s="138"/>
    </row>
    <row r="26" spans="1:12" ht="20.100000000000001" customHeight="1" thickBot="1">
      <c r="A26" s="6" t="s">
        <v>50</v>
      </c>
      <c r="B26" s="819">
        <f t="shared" si="0"/>
        <v>720</v>
      </c>
      <c r="C26" s="824">
        <v>516</v>
      </c>
      <c r="D26" s="836">
        <v>204</v>
      </c>
      <c r="E26" s="107"/>
      <c r="F26" s="107"/>
      <c r="G26" s="107"/>
      <c r="H26" s="107"/>
      <c r="L26" s="138"/>
    </row>
    <row r="27" spans="1:12" ht="20.100000000000001" customHeight="1" thickBot="1">
      <c r="A27" s="6" t="s">
        <v>51</v>
      </c>
      <c r="B27" s="819">
        <f t="shared" si="0"/>
        <v>1252</v>
      </c>
      <c r="C27" s="824">
        <v>561</v>
      </c>
      <c r="D27" s="836">
        <v>691</v>
      </c>
      <c r="E27" s="107"/>
      <c r="F27" s="107"/>
      <c r="G27" s="107"/>
      <c r="H27" s="107"/>
      <c r="L27" s="138"/>
    </row>
    <row r="28" spans="1:12" ht="20.100000000000001" customHeight="1" thickBot="1">
      <c r="A28" s="6" t="s">
        <v>5</v>
      </c>
      <c r="B28" s="819">
        <f t="shared" si="0"/>
        <v>917</v>
      </c>
      <c r="C28" s="824">
        <v>613</v>
      </c>
      <c r="D28" s="836">
        <v>304</v>
      </c>
      <c r="E28" s="107"/>
      <c r="F28" s="107"/>
      <c r="G28" s="107"/>
      <c r="H28" s="107"/>
      <c r="L28" s="138"/>
    </row>
    <row r="29" spans="1:12" ht="20.100000000000001" customHeight="1" thickBot="1">
      <c r="A29" s="6" t="s">
        <v>52</v>
      </c>
      <c r="B29" s="819">
        <f t="shared" si="0"/>
        <v>398</v>
      </c>
      <c r="C29" s="824">
        <v>283</v>
      </c>
      <c r="D29" s="836">
        <v>115</v>
      </c>
      <c r="E29" s="107"/>
      <c r="F29" s="107"/>
      <c r="G29" s="107"/>
      <c r="H29" s="107"/>
      <c r="L29" s="138"/>
    </row>
    <row r="30" spans="1:12" ht="20.100000000000001" customHeight="1" thickBot="1">
      <c r="A30" s="6" t="s">
        <v>6</v>
      </c>
      <c r="B30" s="819">
        <f t="shared" si="0"/>
        <v>221</v>
      </c>
      <c r="C30" s="824">
        <v>168</v>
      </c>
      <c r="D30" s="836">
        <v>53</v>
      </c>
      <c r="E30" s="107"/>
      <c r="F30" s="107"/>
      <c r="G30" s="107"/>
      <c r="H30" s="107"/>
      <c r="L30" s="138"/>
    </row>
    <row r="31" spans="1:12" ht="20.100000000000001" customHeight="1" thickBot="1">
      <c r="A31" s="6" t="s">
        <v>53</v>
      </c>
      <c r="B31" s="819">
        <f t="shared" si="0"/>
        <v>288</v>
      </c>
      <c r="C31" s="824">
        <v>231</v>
      </c>
      <c r="D31" s="836">
        <v>57</v>
      </c>
      <c r="E31" s="107"/>
      <c r="F31" s="107"/>
      <c r="G31" s="107"/>
      <c r="H31" s="107"/>
      <c r="L31" s="138"/>
    </row>
    <row r="32" spans="1:12" ht="20.100000000000001" customHeight="1" thickBot="1">
      <c r="A32" s="6" t="s">
        <v>54</v>
      </c>
      <c r="B32" s="819">
        <f t="shared" si="0"/>
        <v>630</v>
      </c>
      <c r="C32" s="824">
        <v>415</v>
      </c>
      <c r="D32" s="836">
        <v>215</v>
      </c>
      <c r="E32" s="107"/>
      <c r="F32" s="107"/>
      <c r="G32" s="107"/>
      <c r="H32" s="107"/>
      <c r="L32" s="138"/>
    </row>
    <row r="33" spans="1:12" ht="20.100000000000001" customHeight="1" thickBot="1">
      <c r="A33" s="6" t="s">
        <v>55</v>
      </c>
      <c r="B33" s="819">
        <f t="shared" si="0"/>
        <v>417</v>
      </c>
      <c r="C33" s="824">
        <v>285</v>
      </c>
      <c r="D33" s="836">
        <v>132</v>
      </c>
      <c r="E33" s="107"/>
      <c r="F33" s="107"/>
      <c r="G33" s="107"/>
      <c r="H33" s="107"/>
      <c r="L33" s="138"/>
    </row>
    <row r="34" spans="1:12" ht="20.100000000000001" customHeight="1" thickBot="1">
      <c r="A34" s="6" t="s">
        <v>56</v>
      </c>
      <c r="B34" s="819">
        <f t="shared" si="0"/>
        <v>183</v>
      </c>
      <c r="C34" s="824">
        <v>146</v>
      </c>
      <c r="D34" s="836">
        <v>37</v>
      </c>
      <c r="E34" s="107"/>
      <c r="F34" s="107"/>
      <c r="G34" s="107"/>
      <c r="H34" s="107"/>
      <c r="L34" s="138"/>
    </row>
    <row r="35" spans="1:12" ht="20.100000000000001" customHeight="1" thickBot="1">
      <c r="A35" s="6" t="s">
        <v>7</v>
      </c>
      <c r="B35" s="819">
        <f t="shared" si="0"/>
        <v>378</v>
      </c>
      <c r="C35" s="824">
        <v>263</v>
      </c>
      <c r="D35" s="836">
        <v>115</v>
      </c>
      <c r="E35" s="107"/>
      <c r="F35" s="107"/>
      <c r="G35" s="107"/>
      <c r="H35" s="107"/>
      <c r="L35" s="138"/>
    </row>
    <row r="36" spans="1:12" ht="20.100000000000001" customHeight="1" thickBot="1">
      <c r="A36" s="6" t="s">
        <v>57</v>
      </c>
      <c r="B36" s="819">
        <f t="shared" si="0"/>
        <v>659</v>
      </c>
      <c r="C36" s="824">
        <v>409</v>
      </c>
      <c r="D36" s="836">
        <v>250</v>
      </c>
      <c r="E36" s="107"/>
      <c r="F36" s="107"/>
      <c r="G36" s="107"/>
      <c r="H36" s="107"/>
      <c r="L36" s="138"/>
    </row>
    <row r="37" spans="1:12" ht="20.100000000000001" customHeight="1" thickBot="1">
      <c r="A37" s="6" t="s">
        <v>8</v>
      </c>
      <c r="B37" s="819">
        <f t="shared" si="0"/>
        <v>355</v>
      </c>
      <c r="C37" s="824">
        <v>223</v>
      </c>
      <c r="D37" s="836">
        <v>132</v>
      </c>
      <c r="E37" s="107"/>
      <c r="F37" s="107"/>
      <c r="G37" s="107"/>
      <c r="H37" s="107"/>
      <c r="L37" s="138"/>
    </row>
    <row r="38" spans="1:12" ht="20.100000000000001" customHeight="1" thickBot="1">
      <c r="A38" s="6" t="s">
        <v>9</v>
      </c>
      <c r="B38" s="819">
        <f t="shared" si="0"/>
        <v>789</v>
      </c>
      <c r="C38" s="824">
        <v>527</v>
      </c>
      <c r="D38" s="836">
        <v>262</v>
      </c>
      <c r="E38" s="107"/>
      <c r="F38" s="107"/>
      <c r="G38" s="107"/>
      <c r="H38" s="107"/>
      <c r="L38" s="138"/>
    </row>
    <row r="39" spans="1:12" ht="20.100000000000001" customHeight="1" thickBot="1">
      <c r="A39" s="6" t="s">
        <v>58</v>
      </c>
      <c r="B39" s="819">
        <f t="shared" si="0"/>
        <v>412</v>
      </c>
      <c r="C39" s="824">
        <v>338</v>
      </c>
      <c r="D39" s="836">
        <v>74</v>
      </c>
      <c r="E39" s="107"/>
      <c r="F39" s="107"/>
      <c r="G39" s="107"/>
      <c r="H39" s="107"/>
    </row>
    <row r="40" spans="1:12" ht="20.100000000000001" customHeight="1" thickBot="1">
      <c r="A40" s="6" t="s">
        <v>10</v>
      </c>
      <c r="B40" s="819">
        <f t="shared" si="0"/>
        <v>385</v>
      </c>
      <c r="C40" s="824">
        <v>256</v>
      </c>
      <c r="D40" s="836">
        <v>129</v>
      </c>
      <c r="E40" s="107"/>
      <c r="F40" s="107"/>
      <c r="G40" s="107"/>
      <c r="H40" s="107"/>
    </row>
    <row r="41" spans="1:12" ht="20.100000000000001" customHeight="1" thickBot="1">
      <c r="A41" s="6" t="s">
        <v>11</v>
      </c>
      <c r="B41" s="819">
        <f t="shared" si="0"/>
        <v>362</v>
      </c>
      <c r="C41" s="824">
        <v>261</v>
      </c>
      <c r="D41" s="836">
        <v>101</v>
      </c>
      <c r="E41" s="107"/>
      <c r="F41" s="107"/>
      <c r="G41" s="107"/>
      <c r="H41" s="107"/>
    </row>
    <row r="42" spans="1:12" ht="20.100000000000001" customHeight="1" thickBot="1">
      <c r="A42" s="6" t="s">
        <v>59</v>
      </c>
      <c r="B42" s="819">
        <f t="shared" si="0"/>
        <v>474</v>
      </c>
      <c r="C42" s="824">
        <v>341</v>
      </c>
      <c r="D42" s="836">
        <v>133</v>
      </c>
      <c r="E42" s="107"/>
      <c r="F42" s="107"/>
      <c r="G42" s="107"/>
      <c r="H42" s="107"/>
    </row>
    <row r="43" spans="1:12" customFormat="1" ht="2.25" customHeight="1" thickBot="1">
      <c r="B43" s="133"/>
      <c r="C43" s="133"/>
      <c r="D43" s="133"/>
      <c r="E43" s="133"/>
      <c r="F43" s="107"/>
      <c r="G43" s="107"/>
      <c r="H43" s="107"/>
      <c r="I43" s="43"/>
    </row>
    <row r="44" spans="1:12" ht="20.100000000000001" customHeight="1" thickBot="1">
      <c r="A44" s="6" t="s">
        <v>138</v>
      </c>
      <c r="B44" s="819">
        <f>C44+D44</f>
        <v>1158</v>
      </c>
      <c r="C44" s="824">
        <v>803</v>
      </c>
      <c r="D44" s="836">
        <v>355</v>
      </c>
      <c r="E44" s="107"/>
      <c r="F44" s="107"/>
      <c r="G44" s="107"/>
      <c r="H44" s="107"/>
    </row>
    <row r="45" spans="1:12" ht="20.100000000000001" customHeight="1">
      <c r="B45" s="834"/>
      <c r="C45" s="835"/>
      <c r="D45" s="835"/>
      <c r="E45" s="107"/>
      <c r="F45" s="107"/>
      <c r="G45" s="107"/>
      <c r="H45" s="107"/>
    </row>
    <row r="46" spans="1:12" ht="20.100000000000001" customHeight="1">
      <c r="B46" s="834"/>
      <c r="C46" s="835"/>
      <c r="D46" s="835"/>
      <c r="E46" s="107"/>
      <c r="F46" s="107"/>
      <c r="G46" s="107"/>
      <c r="H46" s="107"/>
    </row>
    <row r="47" spans="1:12" ht="20.100000000000001" customHeight="1">
      <c r="B47" s="834"/>
      <c r="C47" s="835"/>
      <c r="D47" s="835"/>
      <c r="E47" s="107"/>
      <c r="F47" s="107"/>
      <c r="G47" s="107"/>
      <c r="H47" s="107"/>
    </row>
    <row r="48" spans="1:12" ht="20.100000000000001" customHeight="1">
      <c r="B48" s="834"/>
      <c r="C48" s="835"/>
      <c r="D48" s="835"/>
      <c r="E48" s="107"/>
      <c r="F48" s="107"/>
      <c r="G48" s="107"/>
      <c r="H48" s="107"/>
    </row>
    <row r="49" spans="2:8" ht="20.100000000000001" customHeight="1">
      <c r="B49" s="834"/>
      <c r="C49" s="835"/>
      <c r="D49" s="835"/>
      <c r="E49" s="107"/>
      <c r="F49" s="107"/>
      <c r="G49" s="107"/>
      <c r="H49" s="107"/>
    </row>
    <row r="50" spans="2:8" ht="20.100000000000001" customHeight="1">
      <c r="B50" s="834"/>
      <c r="C50" s="835"/>
      <c r="D50" s="835"/>
      <c r="E50" s="107"/>
      <c r="F50" s="107"/>
      <c r="G50" s="107"/>
      <c r="H50" s="107"/>
    </row>
    <row r="51" spans="2:8" ht="20.100000000000001" customHeight="1">
      <c r="B51" s="834"/>
      <c r="C51" s="835"/>
      <c r="D51" s="835"/>
      <c r="E51" s="107"/>
      <c r="F51" s="107"/>
      <c r="G51" s="107"/>
      <c r="H51" s="107"/>
    </row>
    <row r="52" spans="2:8" ht="20.100000000000001" customHeight="1">
      <c r="B52" s="834"/>
      <c r="C52" s="835"/>
      <c r="D52" s="835"/>
      <c r="E52" s="107"/>
      <c r="F52" s="107"/>
      <c r="G52" s="107"/>
      <c r="H52" s="107"/>
    </row>
  </sheetData>
  <mergeCells count="1">
    <mergeCell ref="A1:D1"/>
  </mergeCells>
  <printOptions horizontalCentered="1" verticalCentered="1"/>
  <pageMargins left="0.39370078740157499" right="0.39370078740157499" top="0.45" bottom="0.55000000000000004" header="0" footer="0"/>
  <pageSetup paperSize="9" scale="88"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0EE87-5127-4978-BCE4-3F188E26B4E9}">
  <sheetPr>
    <tabColor theme="7" tint="0.39997558519241921"/>
    <pageSetUpPr fitToPage="1"/>
  </sheetPr>
  <dimension ref="A1:U52"/>
  <sheetViews>
    <sheetView rightToLeft="1" view="pageBreakPreview" zoomScaleSheetLayoutView="100" workbookViewId="0">
      <selection activeCell="M14" sqref="M14"/>
    </sheetView>
  </sheetViews>
  <sheetFormatPr defaultColWidth="10.140625" defaultRowHeight="18"/>
  <cols>
    <col min="1" max="1" width="19.7109375" style="825" customWidth="1"/>
    <col min="2" max="2" width="10" style="816" customWidth="1"/>
    <col min="3" max="10" width="7.7109375" style="816" customWidth="1"/>
    <col min="11" max="11" width="8.28515625" style="816" customWidth="1"/>
    <col min="12" max="256" width="10.140625" style="816"/>
    <col min="257" max="257" width="19.7109375" style="816" customWidth="1"/>
    <col min="258" max="258" width="10" style="816" customWidth="1"/>
    <col min="259" max="266" width="7.7109375" style="816" customWidth="1"/>
    <col min="267" max="267" width="8.28515625" style="816" customWidth="1"/>
    <col min="268" max="512" width="10.140625" style="816"/>
    <col min="513" max="513" width="19.7109375" style="816" customWidth="1"/>
    <col min="514" max="514" width="10" style="816" customWidth="1"/>
    <col min="515" max="522" width="7.7109375" style="816" customWidth="1"/>
    <col min="523" max="523" width="8.28515625" style="816" customWidth="1"/>
    <col min="524" max="768" width="10.140625" style="816"/>
    <col min="769" max="769" width="19.7109375" style="816" customWidth="1"/>
    <col min="770" max="770" width="10" style="816" customWidth="1"/>
    <col min="771" max="778" width="7.7109375" style="816" customWidth="1"/>
    <col min="779" max="779" width="8.28515625" style="816" customWidth="1"/>
    <col min="780" max="1024" width="10.140625" style="816"/>
    <col min="1025" max="1025" width="19.7109375" style="816" customWidth="1"/>
    <col min="1026" max="1026" width="10" style="816" customWidth="1"/>
    <col min="1027" max="1034" width="7.7109375" style="816" customWidth="1"/>
    <col min="1035" max="1035" width="8.28515625" style="816" customWidth="1"/>
    <col min="1036" max="1280" width="10.140625" style="816"/>
    <col min="1281" max="1281" width="19.7109375" style="816" customWidth="1"/>
    <col min="1282" max="1282" width="10" style="816" customWidth="1"/>
    <col min="1283" max="1290" width="7.7109375" style="816" customWidth="1"/>
    <col min="1291" max="1291" width="8.28515625" style="816" customWidth="1"/>
    <col min="1292" max="1536" width="10.140625" style="816"/>
    <col min="1537" max="1537" width="19.7109375" style="816" customWidth="1"/>
    <col min="1538" max="1538" width="10" style="816" customWidth="1"/>
    <col min="1539" max="1546" width="7.7109375" style="816" customWidth="1"/>
    <col min="1547" max="1547" width="8.28515625" style="816" customWidth="1"/>
    <col min="1548" max="1792" width="10.140625" style="816"/>
    <col min="1793" max="1793" width="19.7109375" style="816" customWidth="1"/>
    <col min="1794" max="1794" width="10" style="816" customWidth="1"/>
    <col min="1795" max="1802" width="7.7109375" style="816" customWidth="1"/>
    <col min="1803" max="1803" width="8.28515625" style="816" customWidth="1"/>
    <col min="1804" max="2048" width="10.140625" style="816"/>
    <col min="2049" max="2049" width="19.7109375" style="816" customWidth="1"/>
    <col min="2050" max="2050" width="10" style="816" customWidth="1"/>
    <col min="2051" max="2058" width="7.7109375" style="816" customWidth="1"/>
    <col min="2059" max="2059" width="8.28515625" style="816" customWidth="1"/>
    <col min="2060" max="2304" width="10.140625" style="816"/>
    <col min="2305" max="2305" width="19.7109375" style="816" customWidth="1"/>
    <col min="2306" max="2306" width="10" style="816" customWidth="1"/>
    <col min="2307" max="2314" width="7.7109375" style="816" customWidth="1"/>
    <col min="2315" max="2315" width="8.28515625" style="816" customWidth="1"/>
    <col min="2316" max="2560" width="10.140625" style="816"/>
    <col min="2561" max="2561" width="19.7109375" style="816" customWidth="1"/>
    <col min="2562" max="2562" width="10" style="816" customWidth="1"/>
    <col min="2563" max="2570" width="7.7109375" style="816" customWidth="1"/>
    <col min="2571" max="2571" width="8.28515625" style="816" customWidth="1"/>
    <col min="2572" max="2816" width="10.140625" style="816"/>
    <col min="2817" max="2817" width="19.7109375" style="816" customWidth="1"/>
    <col min="2818" max="2818" width="10" style="816" customWidth="1"/>
    <col min="2819" max="2826" width="7.7109375" style="816" customWidth="1"/>
    <col min="2827" max="2827" width="8.28515625" style="816" customWidth="1"/>
    <col min="2828" max="3072" width="10.140625" style="816"/>
    <col min="3073" max="3073" width="19.7109375" style="816" customWidth="1"/>
    <col min="3074" max="3074" width="10" style="816" customWidth="1"/>
    <col min="3075" max="3082" width="7.7109375" style="816" customWidth="1"/>
    <col min="3083" max="3083" width="8.28515625" style="816" customWidth="1"/>
    <col min="3084" max="3328" width="10.140625" style="816"/>
    <col min="3329" max="3329" width="19.7109375" style="816" customWidth="1"/>
    <col min="3330" max="3330" width="10" style="816" customWidth="1"/>
    <col min="3331" max="3338" width="7.7109375" style="816" customWidth="1"/>
    <col min="3339" max="3339" width="8.28515625" style="816" customWidth="1"/>
    <col min="3340" max="3584" width="10.140625" style="816"/>
    <col min="3585" max="3585" width="19.7109375" style="816" customWidth="1"/>
    <col min="3586" max="3586" width="10" style="816" customWidth="1"/>
    <col min="3587" max="3594" width="7.7109375" style="816" customWidth="1"/>
    <col min="3595" max="3595" width="8.28515625" style="816" customWidth="1"/>
    <col min="3596" max="3840" width="10.140625" style="816"/>
    <col min="3841" max="3841" width="19.7109375" style="816" customWidth="1"/>
    <col min="3842" max="3842" width="10" style="816" customWidth="1"/>
    <col min="3843" max="3850" width="7.7109375" style="816" customWidth="1"/>
    <col min="3851" max="3851" width="8.28515625" style="816" customWidth="1"/>
    <col min="3852" max="4096" width="10.140625" style="816"/>
    <col min="4097" max="4097" width="19.7109375" style="816" customWidth="1"/>
    <col min="4098" max="4098" width="10" style="816" customWidth="1"/>
    <col min="4099" max="4106" width="7.7109375" style="816" customWidth="1"/>
    <col min="4107" max="4107" width="8.28515625" style="816" customWidth="1"/>
    <col min="4108" max="4352" width="10.140625" style="816"/>
    <col min="4353" max="4353" width="19.7109375" style="816" customWidth="1"/>
    <col min="4354" max="4354" width="10" style="816" customWidth="1"/>
    <col min="4355" max="4362" width="7.7109375" style="816" customWidth="1"/>
    <col min="4363" max="4363" width="8.28515625" style="816" customWidth="1"/>
    <col min="4364" max="4608" width="10.140625" style="816"/>
    <col min="4609" max="4609" width="19.7109375" style="816" customWidth="1"/>
    <col min="4610" max="4610" width="10" style="816" customWidth="1"/>
    <col min="4611" max="4618" width="7.7109375" style="816" customWidth="1"/>
    <col min="4619" max="4619" width="8.28515625" style="816" customWidth="1"/>
    <col min="4620" max="4864" width="10.140625" style="816"/>
    <col min="4865" max="4865" width="19.7109375" style="816" customWidth="1"/>
    <col min="4866" max="4866" width="10" style="816" customWidth="1"/>
    <col min="4867" max="4874" width="7.7109375" style="816" customWidth="1"/>
    <col min="4875" max="4875" width="8.28515625" style="816" customWidth="1"/>
    <col min="4876" max="5120" width="10.140625" style="816"/>
    <col min="5121" max="5121" width="19.7109375" style="816" customWidth="1"/>
    <col min="5122" max="5122" width="10" style="816" customWidth="1"/>
    <col min="5123" max="5130" width="7.7109375" style="816" customWidth="1"/>
    <col min="5131" max="5131" width="8.28515625" style="816" customWidth="1"/>
    <col min="5132" max="5376" width="10.140625" style="816"/>
    <col min="5377" max="5377" width="19.7109375" style="816" customWidth="1"/>
    <col min="5378" max="5378" width="10" style="816" customWidth="1"/>
    <col min="5379" max="5386" width="7.7109375" style="816" customWidth="1"/>
    <col min="5387" max="5387" width="8.28515625" style="816" customWidth="1"/>
    <col min="5388" max="5632" width="10.140625" style="816"/>
    <col min="5633" max="5633" width="19.7109375" style="816" customWidth="1"/>
    <col min="5634" max="5634" width="10" style="816" customWidth="1"/>
    <col min="5635" max="5642" width="7.7109375" style="816" customWidth="1"/>
    <col min="5643" max="5643" width="8.28515625" style="816" customWidth="1"/>
    <col min="5644" max="5888" width="10.140625" style="816"/>
    <col min="5889" max="5889" width="19.7109375" style="816" customWidth="1"/>
    <col min="5890" max="5890" width="10" style="816" customWidth="1"/>
    <col min="5891" max="5898" width="7.7109375" style="816" customWidth="1"/>
    <col min="5899" max="5899" width="8.28515625" style="816" customWidth="1"/>
    <col min="5900" max="6144" width="10.140625" style="816"/>
    <col min="6145" max="6145" width="19.7109375" style="816" customWidth="1"/>
    <col min="6146" max="6146" width="10" style="816" customWidth="1"/>
    <col min="6147" max="6154" width="7.7109375" style="816" customWidth="1"/>
    <col min="6155" max="6155" width="8.28515625" style="816" customWidth="1"/>
    <col min="6156" max="6400" width="10.140625" style="816"/>
    <col min="6401" max="6401" width="19.7109375" style="816" customWidth="1"/>
    <col min="6402" max="6402" width="10" style="816" customWidth="1"/>
    <col min="6403" max="6410" width="7.7109375" style="816" customWidth="1"/>
    <col min="6411" max="6411" width="8.28515625" style="816" customWidth="1"/>
    <col min="6412" max="6656" width="10.140625" style="816"/>
    <col min="6657" max="6657" width="19.7109375" style="816" customWidth="1"/>
    <col min="6658" max="6658" width="10" style="816" customWidth="1"/>
    <col min="6659" max="6666" width="7.7109375" style="816" customWidth="1"/>
    <col min="6667" max="6667" width="8.28515625" style="816" customWidth="1"/>
    <col min="6668" max="6912" width="10.140625" style="816"/>
    <col min="6913" max="6913" width="19.7109375" style="816" customWidth="1"/>
    <col min="6914" max="6914" width="10" style="816" customWidth="1"/>
    <col min="6915" max="6922" width="7.7109375" style="816" customWidth="1"/>
    <col min="6923" max="6923" width="8.28515625" style="816" customWidth="1"/>
    <col min="6924" max="7168" width="10.140625" style="816"/>
    <col min="7169" max="7169" width="19.7109375" style="816" customWidth="1"/>
    <col min="7170" max="7170" width="10" style="816" customWidth="1"/>
    <col min="7171" max="7178" width="7.7109375" style="816" customWidth="1"/>
    <col min="7179" max="7179" width="8.28515625" style="816" customWidth="1"/>
    <col min="7180" max="7424" width="10.140625" style="816"/>
    <col min="7425" max="7425" width="19.7109375" style="816" customWidth="1"/>
    <col min="7426" max="7426" width="10" style="816" customWidth="1"/>
    <col min="7427" max="7434" width="7.7109375" style="816" customWidth="1"/>
    <col min="7435" max="7435" width="8.28515625" style="816" customWidth="1"/>
    <col min="7436" max="7680" width="10.140625" style="816"/>
    <col min="7681" max="7681" width="19.7109375" style="816" customWidth="1"/>
    <col min="7682" max="7682" width="10" style="816" customWidth="1"/>
    <col min="7683" max="7690" width="7.7109375" style="816" customWidth="1"/>
    <col min="7691" max="7691" width="8.28515625" style="816" customWidth="1"/>
    <col min="7692" max="7936" width="10.140625" style="816"/>
    <col min="7937" max="7937" width="19.7109375" style="816" customWidth="1"/>
    <col min="7938" max="7938" width="10" style="816" customWidth="1"/>
    <col min="7939" max="7946" width="7.7109375" style="816" customWidth="1"/>
    <col min="7947" max="7947" width="8.28515625" style="816" customWidth="1"/>
    <col min="7948" max="8192" width="10.140625" style="816"/>
    <col min="8193" max="8193" width="19.7109375" style="816" customWidth="1"/>
    <col min="8194" max="8194" width="10" style="816" customWidth="1"/>
    <col min="8195" max="8202" width="7.7109375" style="816" customWidth="1"/>
    <col min="8203" max="8203" width="8.28515625" style="816" customWidth="1"/>
    <col min="8204" max="8448" width="10.140625" style="816"/>
    <col min="8449" max="8449" width="19.7109375" style="816" customWidth="1"/>
    <col min="8450" max="8450" width="10" style="816" customWidth="1"/>
    <col min="8451" max="8458" width="7.7109375" style="816" customWidth="1"/>
    <col min="8459" max="8459" width="8.28515625" style="816" customWidth="1"/>
    <col min="8460" max="8704" width="10.140625" style="816"/>
    <col min="8705" max="8705" width="19.7109375" style="816" customWidth="1"/>
    <col min="8706" max="8706" width="10" style="816" customWidth="1"/>
    <col min="8707" max="8714" width="7.7109375" style="816" customWidth="1"/>
    <col min="8715" max="8715" width="8.28515625" style="816" customWidth="1"/>
    <col min="8716" max="8960" width="10.140625" style="816"/>
    <col min="8961" max="8961" width="19.7109375" style="816" customWidth="1"/>
    <col min="8962" max="8962" width="10" style="816" customWidth="1"/>
    <col min="8963" max="8970" width="7.7109375" style="816" customWidth="1"/>
    <col min="8971" max="8971" width="8.28515625" style="816" customWidth="1"/>
    <col min="8972" max="9216" width="10.140625" style="816"/>
    <col min="9217" max="9217" width="19.7109375" style="816" customWidth="1"/>
    <col min="9218" max="9218" width="10" style="816" customWidth="1"/>
    <col min="9219" max="9226" width="7.7109375" style="816" customWidth="1"/>
    <col min="9227" max="9227" width="8.28515625" style="816" customWidth="1"/>
    <col min="9228" max="9472" width="10.140625" style="816"/>
    <col min="9473" max="9473" width="19.7109375" style="816" customWidth="1"/>
    <col min="9474" max="9474" width="10" style="816" customWidth="1"/>
    <col min="9475" max="9482" width="7.7109375" style="816" customWidth="1"/>
    <col min="9483" max="9483" width="8.28515625" style="816" customWidth="1"/>
    <col min="9484" max="9728" width="10.140625" style="816"/>
    <col min="9729" max="9729" width="19.7109375" style="816" customWidth="1"/>
    <col min="9730" max="9730" width="10" style="816" customWidth="1"/>
    <col min="9731" max="9738" width="7.7109375" style="816" customWidth="1"/>
    <col min="9739" max="9739" width="8.28515625" style="816" customWidth="1"/>
    <col min="9740" max="9984" width="10.140625" style="816"/>
    <col min="9985" max="9985" width="19.7109375" style="816" customWidth="1"/>
    <col min="9986" max="9986" width="10" style="816" customWidth="1"/>
    <col min="9987" max="9994" width="7.7109375" style="816" customWidth="1"/>
    <col min="9995" max="9995" width="8.28515625" style="816" customWidth="1"/>
    <col min="9996" max="10240" width="10.140625" style="816"/>
    <col min="10241" max="10241" width="19.7109375" style="816" customWidth="1"/>
    <col min="10242" max="10242" width="10" style="816" customWidth="1"/>
    <col min="10243" max="10250" width="7.7109375" style="816" customWidth="1"/>
    <col min="10251" max="10251" width="8.28515625" style="816" customWidth="1"/>
    <col min="10252" max="10496" width="10.140625" style="816"/>
    <col min="10497" max="10497" width="19.7109375" style="816" customWidth="1"/>
    <col min="10498" max="10498" width="10" style="816" customWidth="1"/>
    <col min="10499" max="10506" width="7.7109375" style="816" customWidth="1"/>
    <col min="10507" max="10507" width="8.28515625" style="816" customWidth="1"/>
    <col min="10508" max="10752" width="10.140625" style="816"/>
    <col min="10753" max="10753" width="19.7109375" style="816" customWidth="1"/>
    <col min="10754" max="10754" width="10" style="816" customWidth="1"/>
    <col min="10755" max="10762" width="7.7109375" style="816" customWidth="1"/>
    <col min="10763" max="10763" width="8.28515625" style="816" customWidth="1"/>
    <col min="10764" max="11008" width="10.140625" style="816"/>
    <col min="11009" max="11009" width="19.7109375" style="816" customWidth="1"/>
    <col min="11010" max="11010" width="10" style="816" customWidth="1"/>
    <col min="11011" max="11018" width="7.7109375" style="816" customWidth="1"/>
    <col min="11019" max="11019" width="8.28515625" style="816" customWidth="1"/>
    <col min="11020" max="11264" width="10.140625" style="816"/>
    <col min="11265" max="11265" width="19.7109375" style="816" customWidth="1"/>
    <col min="11266" max="11266" width="10" style="816" customWidth="1"/>
    <col min="11267" max="11274" width="7.7109375" style="816" customWidth="1"/>
    <col min="11275" max="11275" width="8.28515625" style="816" customWidth="1"/>
    <col min="11276" max="11520" width="10.140625" style="816"/>
    <col min="11521" max="11521" width="19.7109375" style="816" customWidth="1"/>
    <col min="11522" max="11522" width="10" style="816" customWidth="1"/>
    <col min="11523" max="11530" width="7.7109375" style="816" customWidth="1"/>
    <col min="11531" max="11531" width="8.28515625" style="816" customWidth="1"/>
    <col min="11532" max="11776" width="10.140625" style="816"/>
    <col min="11777" max="11777" width="19.7109375" style="816" customWidth="1"/>
    <col min="11778" max="11778" width="10" style="816" customWidth="1"/>
    <col min="11779" max="11786" width="7.7109375" style="816" customWidth="1"/>
    <col min="11787" max="11787" width="8.28515625" style="816" customWidth="1"/>
    <col min="11788" max="12032" width="10.140625" style="816"/>
    <col min="12033" max="12033" width="19.7109375" style="816" customWidth="1"/>
    <col min="12034" max="12034" width="10" style="816" customWidth="1"/>
    <col min="12035" max="12042" width="7.7109375" style="816" customWidth="1"/>
    <col min="12043" max="12043" width="8.28515625" style="816" customWidth="1"/>
    <col min="12044" max="12288" width="10.140625" style="816"/>
    <col min="12289" max="12289" width="19.7109375" style="816" customWidth="1"/>
    <col min="12290" max="12290" width="10" style="816" customWidth="1"/>
    <col min="12291" max="12298" width="7.7109375" style="816" customWidth="1"/>
    <col min="12299" max="12299" width="8.28515625" style="816" customWidth="1"/>
    <col min="12300" max="12544" width="10.140625" style="816"/>
    <col min="12545" max="12545" width="19.7109375" style="816" customWidth="1"/>
    <col min="12546" max="12546" width="10" style="816" customWidth="1"/>
    <col min="12547" max="12554" width="7.7109375" style="816" customWidth="1"/>
    <col min="12555" max="12555" width="8.28515625" style="816" customWidth="1"/>
    <col min="12556" max="12800" width="10.140625" style="816"/>
    <col min="12801" max="12801" width="19.7109375" style="816" customWidth="1"/>
    <col min="12802" max="12802" width="10" style="816" customWidth="1"/>
    <col min="12803" max="12810" width="7.7109375" style="816" customWidth="1"/>
    <col min="12811" max="12811" width="8.28515625" style="816" customWidth="1"/>
    <col min="12812" max="13056" width="10.140625" style="816"/>
    <col min="13057" max="13057" width="19.7109375" style="816" customWidth="1"/>
    <col min="13058" max="13058" width="10" style="816" customWidth="1"/>
    <col min="13059" max="13066" width="7.7109375" style="816" customWidth="1"/>
    <col min="13067" max="13067" width="8.28515625" style="816" customWidth="1"/>
    <col min="13068" max="13312" width="10.140625" style="816"/>
    <col min="13313" max="13313" width="19.7109375" style="816" customWidth="1"/>
    <col min="13314" max="13314" width="10" style="816" customWidth="1"/>
    <col min="13315" max="13322" width="7.7109375" style="816" customWidth="1"/>
    <col min="13323" max="13323" width="8.28515625" style="816" customWidth="1"/>
    <col min="13324" max="13568" width="10.140625" style="816"/>
    <col min="13569" max="13569" width="19.7109375" style="816" customWidth="1"/>
    <col min="13570" max="13570" width="10" style="816" customWidth="1"/>
    <col min="13571" max="13578" width="7.7109375" style="816" customWidth="1"/>
    <col min="13579" max="13579" width="8.28515625" style="816" customWidth="1"/>
    <col min="13580" max="13824" width="10.140625" style="816"/>
    <col min="13825" max="13825" width="19.7109375" style="816" customWidth="1"/>
    <col min="13826" max="13826" width="10" style="816" customWidth="1"/>
    <col min="13827" max="13834" width="7.7109375" style="816" customWidth="1"/>
    <col min="13835" max="13835" width="8.28515625" style="816" customWidth="1"/>
    <col min="13836" max="14080" width="10.140625" style="816"/>
    <col min="14081" max="14081" width="19.7109375" style="816" customWidth="1"/>
    <col min="14082" max="14082" width="10" style="816" customWidth="1"/>
    <col min="14083" max="14090" width="7.7109375" style="816" customWidth="1"/>
    <col min="14091" max="14091" width="8.28515625" style="816" customWidth="1"/>
    <col min="14092" max="14336" width="10.140625" style="816"/>
    <col min="14337" max="14337" width="19.7109375" style="816" customWidth="1"/>
    <col min="14338" max="14338" width="10" style="816" customWidth="1"/>
    <col min="14339" max="14346" width="7.7109375" style="816" customWidth="1"/>
    <col min="14347" max="14347" width="8.28515625" style="816" customWidth="1"/>
    <col min="14348" max="14592" width="10.140625" style="816"/>
    <col min="14593" max="14593" width="19.7109375" style="816" customWidth="1"/>
    <col min="14594" max="14594" width="10" style="816" customWidth="1"/>
    <col min="14595" max="14602" width="7.7109375" style="816" customWidth="1"/>
    <col min="14603" max="14603" width="8.28515625" style="816" customWidth="1"/>
    <col min="14604" max="14848" width="10.140625" style="816"/>
    <col min="14849" max="14849" width="19.7109375" style="816" customWidth="1"/>
    <col min="14850" max="14850" width="10" style="816" customWidth="1"/>
    <col min="14851" max="14858" width="7.7109375" style="816" customWidth="1"/>
    <col min="14859" max="14859" width="8.28515625" style="816" customWidth="1"/>
    <col min="14860" max="15104" width="10.140625" style="816"/>
    <col min="15105" max="15105" width="19.7109375" style="816" customWidth="1"/>
    <col min="15106" max="15106" width="10" style="816" customWidth="1"/>
    <col min="15107" max="15114" width="7.7109375" style="816" customWidth="1"/>
    <col min="15115" max="15115" width="8.28515625" style="816" customWidth="1"/>
    <col min="15116" max="15360" width="10.140625" style="816"/>
    <col min="15361" max="15361" width="19.7109375" style="816" customWidth="1"/>
    <col min="15362" max="15362" width="10" style="816" customWidth="1"/>
    <col min="15363" max="15370" width="7.7109375" style="816" customWidth="1"/>
    <col min="15371" max="15371" width="8.28515625" style="816" customWidth="1"/>
    <col min="15372" max="15616" width="10.140625" style="816"/>
    <col min="15617" max="15617" width="19.7109375" style="816" customWidth="1"/>
    <col min="15618" max="15618" width="10" style="816" customWidth="1"/>
    <col min="15619" max="15626" width="7.7109375" style="816" customWidth="1"/>
    <col min="15627" max="15627" width="8.28515625" style="816" customWidth="1"/>
    <col min="15628" max="15872" width="10.140625" style="816"/>
    <col min="15873" max="15873" width="19.7109375" style="816" customWidth="1"/>
    <col min="15874" max="15874" width="10" style="816" customWidth="1"/>
    <col min="15875" max="15882" width="7.7109375" style="816" customWidth="1"/>
    <col min="15883" max="15883" width="8.28515625" style="816" customWidth="1"/>
    <col min="15884" max="16128" width="10.140625" style="816"/>
    <col min="16129" max="16129" width="19.7109375" style="816" customWidth="1"/>
    <col min="16130" max="16130" width="10" style="816" customWidth="1"/>
    <col min="16131" max="16138" width="7.7109375" style="816" customWidth="1"/>
    <col min="16139" max="16139" width="8.28515625" style="816" customWidth="1"/>
    <col min="16140" max="16384" width="10.140625" style="816"/>
  </cols>
  <sheetData>
    <row r="1" spans="1:21" ht="34.5" customHeight="1" thickBot="1">
      <c r="A1" s="861" t="s">
        <v>429</v>
      </c>
      <c r="B1" s="861"/>
      <c r="C1" s="861"/>
      <c r="D1" s="861"/>
      <c r="E1" s="861"/>
      <c r="F1" s="861"/>
      <c r="G1" s="861"/>
      <c r="H1" s="861"/>
      <c r="I1" s="861"/>
      <c r="J1" s="861"/>
      <c r="K1" s="861"/>
      <c r="L1" s="837"/>
      <c r="M1" s="837"/>
    </row>
    <row r="2" spans="1:21" ht="43.5" customHeight="1" thickBot="1">
      <c r="A2" s="58" t="s">
        <v>34</v>
      </c>
      <c r="B2" s="58" t="s">
        <v>32</v>
      </c>
      <c r="C2" s="58" t="s">
        <v>139</v>
      </c>
      <c r="D2" s="58" t="s">
        <v>140</v>
      </c>
      <c r="E2" s="58" t="s">
        <v>141</v>
      </c>
      <c r="F2" s="58" t="s">
        <v>142</v>
      </c>
      <c r="G2" s="58" t="s">
        <v>143</v>
      </c>
      <c r="H2" s="58" t="s">
        <v>144</v>
      </c>
      <c r="I2" s="58" t="s">
        <v>145</v>
      </c>
      <c r="J2" s="50" t="s">
        <v>146</v>
      </c>
      <c r="K2" s="49" t="s">
        <v>147</v>
      </c>
    </row>
    <row r="3" spans="1:21" ht="21" customHeight="1">
      <c r="A3" s="4">
        <v>1396</v>
      </c>
      <c r="B3" s="4">
        <v>556</v>
      </c>
      <c r="C3" s="4">
        <v>150</v>
      </c>
      <c r="D3" s="4">
        <v>28</v>
      </c>
      <c r="E3" s="4">
        <v>61</v>
      </c>
      <c r="F3" s="4">
        <v>134</v>
      </c>
      <c r="G3" s="4">
        <v>111</v>
      </c>
      <c r="H3" s="4">
        <v>68</v>
      </c>
      <c r="I3" s="4">
        <v>4</v>
      </c>
      <c r="J3" s="4">
        <v>232</v>
      </c>
      <c r="K3" s="4">
        <v>219</v>
      </c>
      <c r="L3" s="838"/>
      <c r="M3" s="838"/>
      <c r="N3" s="838"/>
      <c r="O3" s="838"/>
      <c r="P3" s="838"/>
      <c r="Q3" s="838"/>
      <c r="R3" s="838"/>
      <c r="S3" s="838"/>
      <c r="T3" s="838"/>
    </row>
    <row r="4" spans="1:21" ht="21" customHeight="1">
      <c r="A4" s="4">
        <v>1397</v>
      </c>
      <c r="B4" s="153">
        <v>558</v>
      </c>
      <c r="C4" s="153">
        <v>150</v>
      </c>
      <c r="D4" s="153">
        <v>28</v>
      </c>
      <c r="E4" s="153">
        <v>61</v>
      </c>
      <c r="F4" s="153">
        <v>134</v>
      </c>
      <c r="G4" s="153">
        <v>111</v>
      </c>
      <c r="H4" s="153">
        <v>70</v>
      </c>
      <c r="I4" s="3">
        <v>4</v>
      </c>
      <c r="J4" s="3">
        <v>269</v>
      </c>
      <c r="K4" s="3">
        <v>299</v>
      </c>
      <c r="L4" s="839"/>
      <c r="M4" s="838"/>
      <c r="N4" s="838"/>
      <c r="O4" s="838"/>
      <c r="P4" s="838"/>
      <c r="Q4" s="838"/>
      <c r="R4" s="838"/>
      <c r="S4" s="838"/>
      <c r="T4" s="838"/>
    </row>
    <row r="5" spans="1:21" ht="21" customHeight="1">
      <c r="A5" s="4">
        <v>1398</v>
      </c>
      <c r="B5" s="153">
        <v>558</v>
      </c>
      <c r="C5" s="153">
        <v>161</v>
      </c>
      <c r="D5" s="153">
        <v>27</v>
      </c>
      <c r="E5" s="153">
        <v>61</v>
      </c>
      <c r="F5" s="153">
        <v>131</v>
      </c>
      <c r="G5" s="153">
        <v>114</v>
      </c>
      <c r="H5" s="153">
        <v>60</v>
      </c>
      <c r="I5" s="3">
        <v>4</v>
      </c>
      <c r="J5" s="3">
        <v>260</v>
      </c>
      <c r="K5" s="3">
        <v>320</v>
      </c>
      <c r="L5" s="839"/>
      <c r="M5" s="838"/>
      <c r="N5" s="838"/>
      <c r="O5" s="838"/>
      <c r="P5" s="838"/>
      <c r="Q5" s="838"/>
      <c r="R5" s="838"/>
      <c r="S5" s="838"/>
      <c r="T5" s="838"/>
    </row>
    <row r="6" spans="1:21" ht="21" customHeight="1">
      <c r="A6" s="4">
        <v>1399</v>
      </c>
      <c r="B6" s="153">
        <v>558</v>
      </c>
      <c r="C6" s="153">
        <v>161</v>
      </c>
      <c r="D6" s="153">
        <v>27</v>
      </c>
      <c r="E6" s="153">
        <v>61</v>
      </c>
      <c r="F6" s="153">
        <v>131</v>
      </c>
      <c r="G6" s="153">
        <v>114</v>
      </c>
      <c r="H6" s="153">
        <v>60</v>
      </c>
      <c r="I6" s="3">
        <v>4</v>
      </c>
      <c r="J6" s="3">
        <v>260</v>
      </c>
      <c r="K6" s="3">
        <v>320</v>
      </c>
      <c r="L6" s="839"/>
      <c r="M6" s="838"/>
      <c r="N6" s="838"/>
      <c r="O6" s="838"/>
      <c r="P6" s="838"/>
      <c r="Q6" s="838"/>
      <c r="R6" s="838"/>
      <c r="S6" s="838"/>
      <c r="T6" s="838"/>
    </row>
    <row r="7" spans="1:21" ht="21" customHeight="1">
      <c r="A7" s="4">
        <v>1400</v>
      </c>
      <c r="B7" s="153">
        <v>558</v>
      </c>
      <c r="C7" s="153">
        <v>161</v>
      </c>
      <c r="D7" s="153">
        <v>27</v>
      </c>
      <c r="E7" s="153">
        <v>61</v>
      </c>
      <c r="F7" s="153">
        <v>131</v>
      </c>
      <c r="G7" s="153">
        <v>114</v>
      </c>
      <c r="H7" s="153">
        <v>60</v>
      </c>
      <c r="I7" s="3">
        <v>4</v>
      </c>
      <c r="J7" s="3">
        <v>250</v>
      </c>
      <c r="K7" s="3">
        <v>320</v>
      </c>
      <c r="L7" s="839"/>
      <c r="M7" s="838"/>
      <c r="N7" s="838"/>
      <c r="O7" s="838"/>
      <c r="P7" s="838"/>
      <c r="Q7" s="838"/>
      <c r="R7" s="838"/>
      <c r="S7" s="838"/>
      <c r="T7" s="838"/>
    </row>
    <row r="8" spans="1:21" ht="21" customHeight="1">
      <c r="A8" s="4">
        <v>1401</v>
      </c>
      <c r="B8" s="153">
        <v>564</v>
      </c>
      <c r="C8" s="153">
        <v>161</v>
      </c>
      <c r="D8" s="153">
        <v>27</v>
      </c>
      <c r="E8" s="153">
        <v>61</v>
      </c>
      <c r="F8" s="153">
        <v>132</v>
      </c>
      <c r="G8" s="153">
        <v>115</v>
      </c>
      <c r="H8" s="153">
        <v>64</v>
      </c>
      <c r="I8" s="3">
        <v>4</v>
      </c>
      <c r="J8" s="3">
        <v>230</v>
      </c>
      <c r="K8" s="3">
        <v>326</v>
      </c>
      <c r="L8" s="839"/>
      <c r="M8" s="838"/>
      <c r="N8" s="838"/>
      <c r="O8" s="838"/>
      <c r="P8" s="838"/>
      <c r="Q8" s="838"/>
      <c r="R8" s="838"/>
      <c r="S8" s="838"/>
      <c r="T8" s="838"/>
    </row>
    <row r="9" spans="1:21" ht="21" customHeight="1" thickBot="1">
      <c r="A9" s="4">
        <v>1402</v>
      </c>
      <c r="B9" s="153">
        <f t="shared" ref="B9:G9" si="0">SUM(B10:B42)</f>
        <v>566</v>
      </c>
      <c r="C9" s="153">
        <f t="shared" si="0"/>
        <v>161</v>
      </c>
      <c r="D9" s="153">
        <f t="shared" si="0"/>
        <v>28</v>
      </c>
      <c r="E9" s="153">
        <f t="shared" si="0"/>
        <v>62</v>
      </c>
      <c r="F9" s="153">
        <f t="shared" si="0"/>
        <v>132</v>
      </c>
      <c r="G9" s="153">
        <f t="shared" si="0"/>
        <v>115</v>
      </c>
      <c r="H9" s="153">
        <f>SUM(H10:H42)</f>
        <v>65</v>
      </c>
      <c r="I9" s="3">
        <f t="shared" ref="I9:K9" si="1">SUM(I10:I42)</f>
        <v>4</v>
      </c>
      <c r="J9" s="3">
        <f t="shared" si="1"/>
        <v>176</v>
      </c>
      <c r="K9" s="3">
        <f t="shared" si="1"/>
        <v>276</v>
      </c>
      <c r="L9" s="839"/>
      <c r="M9" s="838"/>
      <c r="N9" s="838"/>
      <c r="O9" s="838"/>
      <c r="P9" s="838"/>
      <c r="Q9" s="838"/>
      <c r="R9" s="838"/>
      <c r="S9" s="838"/>
      <c r="T9" s="838"/>
    </row>
    <row r="10" spans="1:21" ht="21" customHeight="1" thickBot="1">
      <c r="A10" s="5" t="s">
        <v>119</v>
      </c>
      <c r="B10" s="819">
        <f>SUM(C10:I10)</f>
        <v>28</v>
      </c>
      <c r="C10" s="820">
        <v>7</v>
      </c>
      <c r="D10" s="836">
        <v>1</v>
      </c>
      <c r="E10" s="820">
        <v>4</v>
      </c>
      <c r="F10" s="822">
        <v>7</v>
      </c>
      <c r="G10" s="820">
        <v>8</v>
      </c>
      <c r="H10" s="822">
        <v>1</v>
      </c>
      <c r="I10" s="68">
        <v>0</v>
      </c>
      <c r="J10" s="41">
        <v>9</v>
      </c>
      <c r="K10" s="40">
        <v>13</v>
      </c>
      <c r="L10" s="840"/>
      <c r="M10" s="823"/>
      <c r="N10" s="841"/>
      <c r="O10" s="823"/>
      <c r="P10" s="823"/>
      <c r="Q10" s="823"/>
      <c r="R10" s="823"/>
      <c r="S10" s="823"/>
      <c r="T10" s="823"/>
      <c r="U10" s="823"/>
    </row>
    <row r="11" spans="1:21" ht="21" customHeight="1" thickBot="1">
      <c r="A11" s="6" t="s">
        <v>120</v>
      </c>
      <c r="B11" s="819">
        <f t="shared" ref="B11:B42" si="2">SUM(C11:I11)</f>
        <v>16</v>
      </c>
      <c r="C11" s="824">
        <v>3</v>
      </c>
      <c r="D11" s="836">
        <v>3</v>
      </c>
      <c r="E11" s="820">
        <v>2</v>
      </c>
      <c r="F11" s="842">
        <v>3</v>
      </c>
      <c r="G11" s="820">
        <v>3</v>
      </c>
      <c r="H11" s="842">
        <v>2</v>
      </c>
      <c r="I11" s="40">
        <v>0</v>
      </c>
      <c r="J11" s="42">
        <v>5</v>
      </c>
      <c r="K11" s="40">
        <v>12</v>
      </c>
      <c r="L11" s="843"/>
      <c r="N11" s="841"/>
    </row>
    <row r="12" spans="1:21" ht="21" customHeight="1" thickBot="1">
      <c r="A12" s="6" t="s">
        <v>148</v>
      </c>
      <c r="B12" s="819">
        <f t="shared" si="2"/>
        <v>12</v>
      </c>
      <c r="C12" s="824">
        <v>2</v>
      </c>
      <c r="D12" s="836">
        <v>1</v>
      </c>
      <c r="E12" s="820">
        <v>2</v>
      </c>
      <c r="F12" s="842">
        <v>4</v>
      </c>
      <c r="G12" s="820">
        <v>1</v>
      </c>
      <c r="H12" s="842">
        <v>2</v>
      </c>
      <c r="I12" s="40">
        <v>0</v>
      </c>
      <c r="J12" s="42">
        <v>3</v>
      </c>
      <c r="K12" s="40">
        <v>5</v>
      </c>
      <c r="L12" s="844"/>
      <c r="N12" s="841"/>
    </row>
    <row r="13" spans="1:21" ht="21" customHeight="1" thickBot="1">
      <c r="A13" s="6" t="s">
        <v>14</v>
      </c>
      <c r="B13" s="819">
        <f t="shared" si="2"/>
        <v>44</v>
      </c>
      <c r="C13" s="824">
        <v>14</v>
      </c>
      <c r="D13" s="836">
        <v>1</v>
      </c>
      <c r="E13" s="820">
        <v>4</v>
      </c>
      <c r="F13" s="842">
        <v>7</v>
      </c>
      <c r="G13" s="820">
        <v>12</v>
      </c>
      <c r="H13" s="842">
        <v>6</v>
      </c>
      <c r="I13" s="40">
        <v>0</v>
      </c>
      <c r="J13" s="42">
        <v>18</v>
      </c>
      <c r="K13" s="40">
        <v>16</v>
      </c>
      <c r="L13" s="844"/>
      <c r="N13" s="841"/>
    </row>
    <row r="14" spans="1:21" ht="21" customHeight="1" thickBot="1">
      <c r="A14" s="6" t="s">
        <v>33</v>
      </c>
      <c r="B14" s="819">
        <f t="shared" si="2"/>
        <v>9</v>
      </c>
      <c r="C14" s="824">
        <v>6</v>
      </c>
      <c r="D14" s="836">
        <v>2</v>
      </c>
      <c r="E14" s="820">
        <v>1</v>
      </c>
      <c r="F14" s="842">
        <v>0</v>
      </c>
      <c r="G14" s="820">
        <v>0</v>
      </c>
      <c r="H14" s="842">
        <v>0</v>
      </c>
      <c r="I14" s="40">
        <v>0</v>
      </c>
      <c r="J14" s="42">
        <v>0</v>
      </c>
      <c r="K14" s="40">
        <v>7</v>
      </c>
      <c r="L14" s="843"/>
      <c r="N14" s="841"/>
    </row>
    <row r="15" spans="1:21" ht="21" customHeight="1" thickBot="1">
      <c r="A15" s="6" t="s">
        <v>121</v>
      </c>
      <c r="B15" s="819">
        <f t="shared" si="2"/>
        <v>9</v>
      </c>
      <c r="C15" s="824">
        <v>1</v>
      </c>
      <c r="D15" s="836">
        <v>0</v>
      </c>
      <c r="E15" s="820">
        <v>0</v>
      </c>
      <c r="F15" s="842">
        <v>3</v>
      </c>
      <c r="G15" s="820">
        <v>4</v>
      </c>
      <c r="H15" s="842">
        <v>1</v>
      </c>
      <c r="I15" s="40">
        <v>0</v>
      </c>
      <c r="J15" s="42">
        <v>5</v>
      </c>
      <c r="K15" s="40">
        <v>1</v>
      </c>
      <c r="L15" s="843"/>
      <c r="N15" s="841"/>
    </row>
    <row r="16" spans="1:21" ht="21" customHeight="1" thickBot="1">
      <c r="A16" s="6" t="s">
        <v>16</v>
      </c>
      <c r="B16" s="819">
        <f t="shared" si="2"/>
        <v>15</v>
      </c>
      <c r="C16" s="824">
        <v>5</v>
      </c>
      <c r="D16" s="836">
        <v>0</v>
      </c>
      <c r="E16" s="820">
        <v>1</v>
      </c>
      <c r="F16" s="842">
        <v>6</v>
      </c>
      <c r="G16" s="820">
        <v>2</v>
      </c>
      <c r="H16" s="842">
        <v>1</v>
      </c>
      <c r="I16" s="40">
        <v>0</v>
      </c>
      <c r="J16" s="42">
        <v>3</v>
      </c>
      <c r="K16" s="40">
        <v>6</v>
      </c>
      <c r="L16" s="843"/>
      <c r="N16" s="841"/>
    </row>
    <row r="17" spans="1:14" ht="21" customHeight="1" thickBot="1">
      <c r="A17" s="6" t="s">
        <v>122</v>
      </c>
      <c r="B17" s="819">
        <f t="shared" si="2"/>
        <v>14</v>
      </c>
      <c r="C17" s="824">
        <v>1</v>
      </c>
      <c r="D17" s="836">
        <v>0</v>
      </c>
      <c r="E17" s="820">
        <v>1</v>
      </c>
      <c r="F17" s="842">
        <v>2</v>
      </c>
      <c r="G17" s="820">
        <v>5</v>
      </c>
      <c r="H17" s="842">
        <v>5</v>
      </c>
      <c r="I17" s="40">
        <v>0</v>
      </c>
      <c r="J17" s="42">
        <v>10</v>
      </c>
      <c r="K17" s="40">
        <v>4</v>
      </c>
      <c r="L17" s="843"/>
      <c r="N17" s="841"/>
    </row>
    <row r="18" spans="1:14" ht="21" customHeight="1" thickBot="1">
      <c r="A18" s="6" t="s">
        <v>31</v>
      </c>
      <c r="B18" s="819">
        <f t="shared" si="2"/>
        <v>10</v>
      </c>
      <c r="C18" s="824">
        <v>1</v>
      </c>
      <c r="D18" s="836">
        <v>0</v>
      </c>
      <c r="E18" s="820">
        <v>1</v>
      </c>
      <c r="F18" s="842">
        <v>2</v>
      </c>
      <c r="G18" s="820">
        <v>2</v>
      </c>
      <c r="H18" s="842">
        <v>4</v>
      </c>
      <c r="I18" s="40">
        <v>0</v>
      </c>
      <c r="J18" s="42">
        <v>6</v>
      </c>
      <c r="K18" s="40">
        <v>3</v>
      </c>
      <c r="L18" s="843"/>
      <c r="N18" s="841"/>
    </row>
    <row r="19" spans="1:14" ht="21" customHeight="1" thickBot="1">
      <c r="A19" s="6" t="s">
        <v>30</v>
      </c>
      <c r="B19" s="819">
        <f t="shared" si="2"/>
        <v>28</v>
      </c>
      <c r="C19" s="824">
        <v>10</v>
      </c>
      <c r="D19" s="836">
        <v>0</v>
      </c>
      <c r="E19" s="820">
        <v>3</v>
      </c>
      <c r="F19" s="842">
        <v>5</v>
      </c>
      <c r="G19" s="820">
        <v>5</v>
      </c>
      <c r="H19" s="842">
        <v>3</v>
      </c>
      <c r="I19" s="40">
        <v>2</v>
      </c>
      <c r="J19" s="42">
        <v>8</v>
      </c>
      <c r="K19" s="40">
        <v>16</v>
      </c>
      <c r="L19" s="843"/>
      <c r="N19" s="841"/>
    </row>
    <row r="20" spans="1:14" ht="21" customHeight="1" thickBot="1">
      <c r="A20" s="6" t="s">
        <v>29</v>
      </c>
      <c r="B20" s="819">
        <f t="shared" si="2"/>
        <v>7</v>
      </c>
      <c r="C20" s="824">
        <v>1</v>
      </c>
      <c r="D20" s="836">
        <v>0</v>
      </c>
      <c r="E20" s="820">
        <v>1</v>
      </c>
      <c r="F20" s="842">
        <v>3</v>
      </c>
      <c r="G20" s="820">
        <v>1</v>
      </c>
      <c r="H20" s="842">
        <v>1</v>
      </c>
      <c r="I20" s="40">
        <v>0</v>
      </c>
      <c r="J20" s="42">
        <v>2</v>
      </c>
      <c r="K20" s="40">
        <v>3</v>
      </c>
      <c r="L20" s="843"/>
      <c r="N20" s="841"/>
    </row>
    <row r="21" spans="1:14" ht="21" customHeight="1" thickBot="1">
      <c r="A21" s="6" t="s">
        <v>17</v>
      </c>
      <c r="B21" s="819">
        <f t="shared" si="2"/>
        <v>36</v>
      </c>
      <c r="C21" s="820">
        <v>10</v>
      </c>
      <c r="D21" s="831">
        <v>5</v>
      </c>
      <c r="E21" s="820">
        <v>8</v>
      </c>
      <c r="F21" s="822">
        <v>5</v>
      </c>
      <c r="G21" s="820">
        <v>7</v>
      </c>
      <c r="H21" s="822">
        <v>1</v>
      </c>
      <c r="I21" s="40">
        <v>0</v>
      </c>
      <c r="J21" s="41">
        <v>8</v>
      </c>
      <c r="K21" s="40">
        <v>18</v>
      </c>
      <c r="L21" s="843"/>
      <c r="N21" s="841"/>
    </row>
    <row r="22" spans="1:14" ht="21" customHeight="1" thickBot="1">
      <c r="A22" s="6" t="s">
        <v>18</v>
      </c>
      <c r="B22" s="819">
        <f t="shared" si="2"/>
        <v>7</v>
      </c>
      <c r="C22" s="824">
        <v>3</v>
      </c>
      <c r="D22" s="836">
        <v>0</v>
      </c>
      <c r="E22" s="820">
        <v>0</v>
      </c>
      <c r="F22" s="842">
        <v>2</v>
      </c>
      <c r="G22" s="820">
        <v>1</v>
      </c>
      <c r="H22" s="842">
        <v>1</v>
      </c>
      <c r="I22" s="40">
        <v>0</v>
      </c>
      <c r="J22" s="42">
        <v>2</v>
      </c>
      <c r="K22" s="40">
        <v>3</v>
      </c>
      <c r="L22" s="843"/>
      <c r="N22" s="841"/>
    </row>
    <row r="23" spans="1:14" ht="21" customHeight="1" thickBot="1">
      <c r="A23" s="6" t="s">
        <v>19</v>
      </c>
      <c r="B23" s="819">
        <f t="shared" si="2"/>
        <v>10</v>
      </c>
      <c r="C23" s="824">
        <v>2</v>
      </c>
      <c r="D23" s="836">
        <v>0</v>
      </c>
      <c r="E23" s="820">
        <v>1</v>
      </c>
      <c r="F23" s="842">
        <v>4</v>
      </c>
      <c r="G23" s="820">
        <v>3</v>
      </c>
      <c r="H23" s="842">
        <v>0</v>
      </c>
      <c r="I23" s="40">
        <v>0</v>
      </c>
      <c r="J23" s="42">
        <v>3</v>
      </c>
      <c r="K23" s="40">
        <v>3</v>
      </c>
      <c r="L23" s="843"/>
      <c r="N23" s="841"/>
    </row>
    <row r="24" spans="1:14" ht="21" customHeight="1" thickBot="1">
      <c r="A24" s="6" t="s">
        <v>123</v>
      </c>
      <c r="B24" s="819">
        <f t="shared" si="2"/>
        <v>14</v>
      </c>
      <c r="C24" s="824">
        <v>1</v>
      </c>
      <c r="D24" s="836">
        <v>0</v>
      </c>
      <c r="E24" s="820">
        <v>4</v>
      </c>
      <c r="F24" s="842">
        <v>1</v>
      </c>
      <c r="G24" s="820">
        <v>6</v>
      </c>
      <c r="H24" s="842">
        <v>2</v>
      </c>
      <c r="I24" s="40">
        <v>0</v>
      </c>
      <c r="J24" s="42">
        <v>8</v>
      </c>
      <c r="K24" s="40">
        <v>4</v>
      </c>
      <c r="L24" s="843"/>
      <c r="N24" s="841"/>
    </row>
    <row r="25" spans="1:14" ht="21" customHeight="1" thickBot="1">
      <c r="A25" s="6" t="s">
        <v>49</v>
      </c>
      <c r="B25" s="819">
        <f t="shared" si="2"/>
        <v>21</v>
      </c>
      <c r="C25" s="824">
        <v>19</v>
      </c>
      <c r="D25" s="836">
        <v>0</v>
      </c>
      <c r="E25" s="820">
        <v>0</v>
      </c>
      <c r="F25" s="842">
        <v>0</v>
      </c>
      <c r="G25" s="820">
        <v>1</v>
      </c>
      <c r="H25" s="842">
        <v>0</v>
      </c>
      <c r="I25" s="40">
        <v>1</v>
      </c>
      <c r="J25" s="42">
        <v>1</v>
      </c>
      <c r="K25" s="40">
        <v>23</v>
      </c>
      <c r="L25" s="843"/>
      <c r="N25" s="841"/>
    </row>
    <row r="26" spans="1:14" ht="21" customHeight="1" thickBot="1">
      <c r="A26" s="6" t="s">
        <v>125</v>
      </c>
      <c r="B26" s="819">
        <f t="shared" si="2"/>
        <v>16</v>
      </c>
      <c r="C26" s="824">
        <v>10</v>
      </c>
      <c r="D26" s="836">
        <v>1</v>
      </c>
      <c r="E26" s="820">
        <v>1</v>
      </c>
      <c r="F26" s="842">
        <v>1</v>
      </c>
      <c r="G26" s="820">
        <v>3</v>
      </c>
      <c r="H26" s="842">
        <v>0</v>
      </c>
      <c r="I26" s="40">
        <v>0</v>
      </c>
      <c r="J26" s="42">
        <v>3</v>
      </c>
      <c r="K26" s="40">
        <v>13</v>
      </c>
      <c r="L26" s="843"/>
      <c r="N26" s="841"/>
    </row>
    <row r="27" spans="1:14" ht="21" customHeight="1" thickBot="1">
      <c r="A27" s="6" t="s">
        <v>51</v>
      </c>
      <c r="B27" s="819">
        <f t="shared" si="2"/>
        <v>16</v>
      </c>
      <c r="C27" s="824">
        <v>16</v>
      </c>
      <c r="D27" s="836">
        <v>0</v>
      </c>
      <c r="E27" s="820">
        <v>0</v>
      </c>
      <c r="F27" s="842">
        <v>0</v>
      </c>
      <c r="G27" s="820">
        <v>0</v>
      </c>
      <c r="H27" s="842">
        <v>0</v>
      </c>
      <c r="I27" s="40">
        <v>0</v>
      </c>
      <c r="J27" s="42">
        <v>0</v>
      </c>
      <c r="K27" s="40">
        <v>17</v>
      </c>
      <c r="L27" s="843"/>
      <c r="N27" s="841"/>
    </row>
    <row r="28" spans="1:14" ht="21" customHeight="1" thickBot="1">
      <c r="A28" s="6" t="s">
        <v>20</v>
      </c>
      <c r="B28" s="819">
        <f t="shared" si="2"/>
        <v>37</v>
      </c>
      <c r="C28" s="824">
        <v>7</v>
      </c>
      <c r="D28" s="836">
        <v>3</v>
      </c>
      <c r="E28" s="820">
        <v>2</v>
      </c>
      <c r="F28" s="842">
        <v>11</v>
      </c>
      <c r="G28" s="820">
        <v>9</v>
      </c>
      <c r="H28" s="842">
        <v>5</v>
      </c>
      <c r="I28" s="40">
        <v>0</v>
      </c>
      <c r="J28" s="42">
        <v>14</v>
      </c>
      <c r="K28" s="40">
        <v>14</v>
      </c>
      <c r="L28" s="843"/>
      <c r="N28" s="841"/>
    </row>
    <row r="29" spans="1:14" ht="21" customHeight="1" thickBot="1">
      <c r="A29" s="6" t="s">
        <v>127</v>
      </c>
      <c r="B29" s="819">
        <f t="shared" si="2"/>
        <v>8</v>
      </c>
      <c r="C29" s="824">
        <v>4</v>
      </c>
      <c r="D29" s="836">
        <v>2</v>
      </c>
      <c r="E29" s="820">
        <v>1</v>
      </c>
      <c r="F29" s="842">
        <v>1</v>
      </c>
      <c r="G29" s="820">
        <v>0</v>
      </c>
      <c r="H29" s="842">
        <v>0</v>
      </c>
      <c r="I29" s="40">
        <v>0</v>
      </c>
      <c r="J29" s="42">
        <v>0</v>
      </c>
      <c r="K29" s="40">
        <v>7</v>
      </c>
      <c r="L29" s="843"/>
      <c r="N29" s="841"/>
    </row>
    <row r="30" spans="1:14" ht="21" customHeight="1" thickBot="1">
      <c r="A30" s="6" t="s">
        <v>22</v>
      </c>
      <c r="B30" s="819">
        <v>4</v>
      </c>
      <c r="C30" s="824">
        <v>2</v>
      </c>
      <c r="D30" s="836">
        <v>1</v>
      </c>
      <c r="E30" s="820">
        <v>1</v>
      </c>
      <c r="F30" s="842">
        <v>0</v>
      </c>
      <c r="G30" s="820">
        <v>0</v>
      </c>
      <c r="H30" s="842">
        <v>0</v>
      </c>
      <c r="I30" s="40">
        <v>1</v>
      </c>
      <c r="J30" s="42">
        <v>0</v>
      </c>
      <c r="K30" s="40">
        <v>5</v>
      </c>
      <c r="L30" s="843"/>
      <c r="N30" s="841"/>
    </row>
    <row r="31" spans="1:14" ht="21" customHeight="1" thickBot="1">
      <c r="A31" s="6" t="s">
        <v>128</v>
      </c>
      <c r="B31" s="819">
        <f t="shared" si="2"/>
        <v>10</v>
      </c>
      <c r="C31" s="824">
        <v>1</v>
      </c>
      <c r="D31" s="836">
        <v>1</v>
      </c>
      <c r="E31" s="820">
        <v>2</v>
      </c>
      <c r="F31" s="842">
        <v>4</v>
      </c>
      <c r="G31" s="820">
        <v>2</v>
      </c>
      <c r="H31" s="842">
        <v>0</v>
      </c>
      <c r="I31" s="40">
        <v>0</v>
      </c>
      <c r="J31" s="42">
        <v>2</v>
      </c>
      <c r="K31" s="40">
        <v>8</v>
      </c>
      <c r="L31" s="843"/>
      <c r="N31" s="841"/>
    </row>
    <row r="32" spans="1:14" ht="21" customHeight="1" thickBot="1">
      <c r="A32" s="6" t="s">
        <v>129</v>
      </c>
      <c r="B32" s="819">
        <f t="shared" si="2"/>
        <v>26</v>
      </c>
      <c r="C32" s="820">
        <v>5</v>
      </c>
      <c r="D32" s="831">
        <v>1</v>
      </c>
      <c r="E32" s="820">
        <v>2</v>
      </c>
      <c r="F32" s="822">
        <v>5</v>
      </c>
      <c r="G32" s="820">
        <v>6</v>
      </c>
      <c r="H32" s="822">
        <v>7</v>
      </c>
      <c r="I32" s="40">
        <v>0</v>
      </c>
      <c r="J32" s="41">
        <v>13</v>
      </c>
      <c r="K32" s="40">
        <v>7</v>
      </c>
      <c r="L32" s="843"/>
      <c r="N32" s="841"/>
    </row>
    <row r="33" spans="1:14" ht="21" customHeight="1" thickBot="1">
      <c r="A33" s="6" t="s">
        <v>130</v>
      </c>
      <c r="B33" s="819">
        <f t="shared" si="2"/>
        <v>18</v>
      </c>
      <c r="C33" s="824">
        <v>3</v>
      </c>
      <c r="D33" s="836">
        <v>0</v>
      </c>
      <c r="E33" s="820">
        <v>2</v>
      </c>
      <c r="F33" s="842">
        <v>1</v>
      </c>
      <c r="G33" s="820">
        <v>10</v>
      </c>
      <c r="H33" s="842">
        <v>2</v>
      </c>
      <c r="I33" s="40">
        <v>0</v>
      </c>
      <c r="J33" s="42">
        <v>12</v>
      </c>
      <c r="K33" s="40">
        <v>7</v>
      </c>
      <c r="L33" s="843"/>
      <c r="N33" s="841"/>
    </row>
    <row r="34" spans="1:14" ht="21" customHeight="1" thickBot="1">
      <c r="A34" s="6" t="s">
        <v>149</v>
      </c>
      <c r="B34" s="819">
        <f t="shared" si="2"/>
        <v>7</v>
      </c>
      <c r="C34" s="824">
        <v>1</v>
      </c>
      <c r="D34" s="836">
        <v>1</v>
      </c>
      <c r="E34" s="820">
        <v>0</v>
      </c>
      <c r="F34" s="842">
        <v>1</v>
      </c>
      <c r="G34" s="820">
        <v>1</v>
      </c>
      <c r="H34" s="842">
        <v>3</v>
      </c>
      <c r="I34" s="40">
        <v>0</v>
      </c>
      <c r="J34" s="42">
        <v>4</v>
      </c>
      <c r="K34" s="40">
        <v>1</v>
      </c>
      <c r="L34" s="843"/>
      <c r="N34" s="841"/>
    </row>
    <row r="35" spans="1:14" ht="21" customHeight="1" thickBot="1">
      <c r="A35" s="6" t="s">
        <v>131</v>
      </c>
      <c r="B35" s="819">
        <f t="shared" si="2"/>
        <v>15</v>
      </c>
      <c r="C35" s="824">
        <v>3</v>
      </c>
      <c r="D35" s="836">
        <v>0</v>
      </c>
      <c r="E35" s="820">
        <v>0</v>
      </c>
      <c r="F35" s="842">
        <v>9</v>
      </c>
      <c r="G35" s="820">
        <v>0</v>
      </c>
      <c r="H35" s="842">
        <v>3</v>
      </c>
      <c r="I35" s="40">
        <v>0</v>
      </c>
      <c r="J35" s="42">
        <v>3</v>
      </c>
      <c r="K35" s="40">
        <v>8</v>
      </c>
      <c r="L35" s="843"/>
      <c r="N35" s="841"/>
    </row>
    <row r="36" spans="1:14" ht="21" customHeight="1" thickBot="1">
      <c r="A36" s="6" t="s">
        <v>132</v>
      </c>
      <c r="B36" s="819">
        <f t="shared" si="2"/>
        <v>28</v>
      </c>
      <c r="C36" s="824">
        <v>4</v>
      </c>
      <c r="D36" s="836">
        <v>0</v>
      </c>
      <c r="E36" s="820">
        <v>2</v>
      </c>
      <c r="F36" s="842">
        <v>9</v>
      </c>
      <c r="G36" s="820">
        <v>10</v>
      </c>
      <c r="H36" s="842">
        <v>3</v>
      </c>
      <c r="I36" s="40">
        <v>0</v>
      </c>
      <c r="J36" s="42">
        <v>13</v>
      </c>
      <c r="K36" s="40">
        <v>9</v>
      </c>
      <c r="L36" s="843"/>
      <c r="N36" s="841"/>
    </row>
    <row r="37" spans="1:14" ht="21" customHeight="1" thickBot="1">
      <c r="A37" s="6" t="s">
        <v>24</v>
      </c>
      <c r="B37" s="819">
        <f t="shared" si="2"/>
        <v>11</v>
      </c>
      <c r="C37" s="824">
        <v>2</v>
      </c>
      <c r="D37" s="836">
        <v>0</v>
      </c>
      <c r="E37" s="820">
        <v>3</v>
      </c>
      <c r="F37" s="842">
        <v>5</v>
      </c>
      <c r="G37" s="820">
        <v>1</v>
      </c>
      <c r="H37" s="842">
        <v>0</v>
      </c>
      <c r="I37" s="40">
        <v>0</v>
      </c>
      <c r="J37" s="42">
        <v>1</v>
      </c>
      <c r="K37" s="40">
        <v>7</v>
      </c>
      <c r="L37" s="843"/>
      <c r="N37" s="841"/>
    </row>
    <row r="38" spans="1:14" ht="21" customHeight="1" thickBot="1">
      <c r="A38" s="6" t="s">
        <v>25</v>
      </c>
      <c r="B38" s="819">
        <f t="shared" si="2"/>
        <v>28</v>
      </c>
      <c r="C38" s="824">
        <v>6</v>
      </c>
      <c r="D38" s="836">
        <v>3</v>
      </c>
      <c r="E38" s="820">
        <v>5</v>
      </c>
      <c r="F38" s="842">
        <v>11</v>
      </c>
      <c r="G38" s="820">
        <v>2</v>
      </c>
      <c r="H38" s="842">
        <v>1</v>
      </c>
      <c r="I38" s="40">
        <v>0</v>
      </c>
      <c r="J38" s="42">
        <v>3</v>
      </c>
      <c r="K38" s="40">
        <v>13</v>
      </c>
      <c r="L38" s="843"/>
      <c r="N38" s="841"/>
    </row>
    <row r="39" spans="1:14" ht="21" customHeight="1" thickBot="1">
      <c r="A39" s="6" t="s">
        <v>58</v>
      </c>
      <c r="B39" s="819">
        <f t="shared" si="2"/>
        <v>16</v>
      </c>
      <c r="C39" s="824">
        <v>3</v>
      </c>
      <c r="D39" s="836">
        <v>1</v>
      </c>
      <c r="E39" s="820">
        <v>1</v>
      </c>
      <c r="F39" s="842">
        <v>5</v>
      </c>
      <c r="G39" s="820">
        <v>1</v>
      </c>
      <c r="H39" s="842">
        <v>5</v>
      </c>
      <c r="I39" s="40">
        <v>0</v>
      </c>
      <c r="J39" s="42">
        <v>6</v>
      </c>
      <c r="K39" s="40">
        <v>7</v>
      </c>
      <c r="N39" s="841"/>
    </row>
    <row r="40" spans="1:14" ht="21" customHeight="1" thickBot="1">
      <c r="A40" s="6" t="s">
        <v>26</v>
      </c>
      <c r="B40" s="819">
        <f t="shared" si="2"/>
        <v>17</v>
      </c>
      <c r="C40" s="824">
        <v>3</v>
      </c>
      <c r="D40" s="836">
        <v>1</v>
      </c>
      <c r="E40" s="820">
        <v>2</v>
      </c>
      <c r="F40" s="842">
        <v>3</v>
      </c>
      <c r="G40" s="820">
        <v>6</v>
      </c>
      <c r="H40" s="842">
        <v>2</v>
      </c>
      <c r="I40" s="40">
        <v>0</v>
      </c>
      <c r="J40" s="42">
        <v>8</v>
      </c>
      <c r="K40" s="40">
        <v>6</v>
      </c>
      <c r="N40" s="841"/>
    </row>
    <row r="41" spans="1:14" ht="21" customHeight="1" thickBot="1">
      <c r="A41" s="6" t="s">
        <v>27</v>
      </c>
      <c r="B41" s="819">
        <f t="shared" si="2"/>
        <v>13</v>
      </c>
      <c r="C41" s="824">
        <v>3</v>
      </c>
      <c r="D41" s="836">
        <v>0</v>
      </c>
      <c r="E41" s="820">
        <v>1</v>
      </c>
      <c r="F41" s="842">
        <v>6</v>
      </c>
      <c r="G41" s="820">
        <v>1</v>
      </c>
      <c r="H41" s="842">
        <v>2</v>
      </c>
      <c r="I41" s="40">
        <v>0</v>
      </c>
      <c r="J41" s="42">
        <v>3</v>
      </c>
      <c r="K41" s="40">
        <v>5</v>
      </c>
      <c r="N41" s="841"/>
    </row>
    <row r="42" spans="1:14" ht="21" customHeight="1" thickBot="1">
      <c r="A42" s="6" t="s">
        <v>134</v>
      </c>
      <c r="B42" s="819">
        <f t="shared" si="2"/>
        <v>16</v>
      </c>
      <c r="C42" s="824">
        <v>2</v>
      </c>
      <c r="D42" s="836">
        <v>0</v>
      </c>
      <c r="E42" s="820">
        <v>4</v>
      </c>
      <c r="F42" s="842">
        <v>6</v>
      </c>
      <c r="G42" s="820">
        <v>2</v>
      </c>
      <c r="H42" s="842">
        <v>2</v>
      </c>
      <c r="I42" s="40">
        <v>0</v>
      </c>
      <c r="J42" s="42">
        <v>0</v>
      </c>
      <c r="K42" s="40">
        <v>5</v>
      </c>
      <c r="N42" s="841"/>
    </row>
    <row r="43" spans="1:14">
      <c r="B43" s="827"/>
      <c r="C43" s="827"/>
      <c r="D43" s="827"/>
      <c r="E43" s="827"/>
      <c r="F43" s="827"/>
      <c r="G43" s="827"/>
      <c r="H43" s="827"/>
    </row>
    <row r="44" spans="1:14">
      <c r="B44" s="827"/>
      <c r="C44" s="827"/>
      <c r="D44" s="827"/>
      <c r="E44" s="827"/>
      <c r="F44" s="827"/>
      <c r="G44" s="827"/>
      <c r="H44" s="827"/>
    </row>
    <row r="45" spans="1:14">
      <c r="B45" s="827"/>
      <c r="C45" s="827"/>
      <c r="D45" s="827"/>
      <c r="E45" s="827"/>
      <c r="F45" s="827"/>
      <c r="G45" s="827"/>
      <c r="H45" s="827"/>
    </row>
    <row r="46" spans="1:14">
      <c r="B46" s="827"/>
      <c r="C46" s="827"/>
      <c r="D46" s="827"/>
      <c r="E46" s="827"/>
      <c r="F46" s="827"/>
      <c r="G46" s="827"/>
      <c r="H46" s="827"/>
    </row>
    <row r="47" spans="1:14">
      <c r="B47" s="827"/>
      <c r="C47" s="827"/>
      <c r="D47" s="827"/>
      <c r="E47" s="827"/>
      <c r="F47" s="827"/>
      <c r="G47" s="827"/>
      <c r="H47" s="827"/>
    </row>
    <row r="48" spans="1:14">
      <c r="B48" s="827"/>
      <c r="C48" s="827"/>
      <c r="D48" s="827"/>
      <c r="E48" s="827"/>
      <c r="F48" s="827"/>
      <c r="G48" s="827"/>
      <c r="H48" s="827"/>
    </row>
    <row r="49" spans="2:8">
      <c r="B49" s="827"/>
      <c r="C49" s="827"/>
      <c r="D49" s="827"/>
      <c r="E49" s="827"/>
      <c r="F49" s="827"/>
      <c r="G49" s="827"/>
      <c r="H49" s="827"/>
    </row>
    <row r="50" spans="2:8">
      <c r="B50" s="827"/>
      <c r="C50" s="827"/>
      <c r="D50" s="827"/>
      <c r="E50" s="827"/>
      <c r="F50" s="827"/>
      <c r="G50" s="827"/>
      <c r="H50" s="827"/>
    </row>
    <row r="51" spans="2:8">
      <c r="B51" s="827"/>
      <c r="C51" s="827"/>
      <c r="D51" s="827"/>
      <c r="E51" s="827"/>
      <c r="F51" s="827"/>
      <c r="G51" s="827"/>
      <c r="H51" s="827"/>
    </row>
    <row r="52" spans="2:8">
      <c r="B52" s="827"/>
      <c r="C52" s="827"/>
      <c r="D52" s="827"/>
      <c r="E52" s="827"/>
      <c r="F52" s="827"/>
      <c r="G52" s="827"/>
      <c r="H52" s="827"/>
    </row>
  </sheetData>
  <mergeCells count="1">
    <mergeCell ref="A1:K1"/>
  </mergeCells>
  <printOptions horizontalCentered="1" verticalCentered="1"/>
  <pageMargins left="0.39370078740157499" right="0.39370078740157499" top="0.45" bottom="0.55000000000000004" header="0" footer="0"/>
  <pageSetup paperSize="9" scale="86" orientation="portrait" r:id="rId1"/>
  <headerFooter alignWithMargins="0"/>
  <rowBreaks count="1" manualBreakCount="1">
    <brk id="8"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99B59-4225-4744-883E-23DEFDC5030E}">
  <sheetPr>
    <tabColor theme="7" tint="0.39997558519241921"/>
    <pageSetUpPr fitToPage="1"/>
  </sheetPr>
  <dimension ref="A1:M52"/>
  <sheetViews>
    <sheetView rightToLeft="1" view="pageBreakPreview" topLeftCell="A7" zoomScaleNormal="100" zoomScaleSheetLayoutView="100" workbookViewId="0">
      <selection activeCell="M14" sqref="M14"/>
    </sheetView>
  </sheetViews>
  <sheetFormatPr defaultRowHeight="18"/>
  <cols>
    <col min="1" max="1" width="24.7109375" style="93" customWidth="1"/>
    <col min="2" max="4" width="25.42578125" style="93" customWidth="1"/>
    <col min="5" max="256" width="9.140625" style="93"/>
    <col min="257" max="260" width="23.7109375" style="93" customWidth="1"/>
    <col min="261" max="512" width="9.140625" style="93"/>
    <col min="513" max="516" width="23.7109375" style="93" customWidth="1"/>
    <col min="517" max="768" width="9.140625" style="93"/>
    <col min="769" max="772" width="23.7109375" style="93" customWidth="1"/>
    <col min="773" max="1024" width="9.140625" style="93"/>
    <col min="1025" max="1028" width="23.7109375" style="93" customWidth="1"/>
    <col min="1029" max="1280" width="9.140625" style="93"/>
    <col min="1281" max="1284" width="23.7109375" style="93" customWidth="1"/>
    <col min="1285" max="1536" width="9.140625" style="93"/>
    <col min="1537" max="1540" width="23.7109375" style="93" customWidth="1"/>
    <col min="1541" max="1792" width="9.140625" style="93"/>
    <col min="1793" max="1796" width="23.7109375" style="93" customWidth="1"/>
    <col min="1797" max="2048" width="9.140625" style="93"/>
    <col min="2049" max="2052" width="23.7109375" style="93" customWidth="1"/>
    <col min="2053" max="2304" width="9.140625" style="93"/>
    <col min="2305" max="2308" width="23.7109375" style="93" customWidth="1"/>
    <col min="2309" max="2560" width="9.140625" style="93"/>
    <col min="2561" max="2564" width="23.7109375" style="93" customWidth="1"/>
    <col min="2565" max="2816" width="9.140625" style="93"/>
    <col min="2817" max="2820" width="23.7109375" style="93" customWidth="1"/>
    <col min="2821" max="3072" width="9.140625" style="93"/>
    <col min="3073" max="3076" width="23.7109375" style="93" customWidth="1"/>
    <col min="3077" max="3328" width="9.140625" style="93"/>
    <col min="3329" max="3332" width="23.7109375" style="93" customWidth="1"/>
    <col min="3333" max="3584" width="9.140625" style="93"/>
    <col min="3585" max="3588" width="23.7109375" style="93" customWidth="1"/>
    <col min="3589" max="3840" width="9.140625" style="93"/>
    <col min="3841" max="3844" width="23.7109375" style="93" customWidth="1"/>
    <col min="3845" max="4096" width="9.140625" style="93"/>
    <col min="4097" max="4100" width="23.7109375" style="93" customWidth="1"/>
    <col min="4101" max="4352" width="9.140625" style="93"/>
    <col min="4353" max="4356" width="23.7109375" style="93" customWidth="1"/>
    <col min="4357" max="4608" width="9.140625" style="93"/>
    <col min="4609" max="4612" width="23.7109375" style="93" customWidth="1"/>
    <col min="4613" max="4864" width="9.140625" style="93"/>
    <col min="4865" max="4868" width="23.7109375" style="93" customWidth="1"/>
    <col min="4869" max="5120" width="9.140625" style="93"/>
    <col min="5121" max="5124" width="23.7109375" style="93" customWidth="1"/>
    <col min="5125" max="5376" width="9.140625" style="93"/>
    <col min="5377" max="5380" width="23.7109375" style="93" customWidth="1"/>
    <col min="5381" max="5632" width="9.140625" style="93"/>
    <col min="5633" max="5636" width="23.7109375" style="93" customWidth="1"/>
    <col min="5637" max="5888" width="9.140625" style="93"/>
    <col min="5889" max="5892" width="23.7109375" style="93" customWidth="1"/>
    <col min="5893" max="6144" width="9.140625" style="93"/>
    <col min="6145" max="6148" width="23.7109375" style="93" customWidth="1"/>
    <col min="6149" max="6400" width="9.140625" style="93"/>
    <col min="6401" max="6404" width="23.7109375" style="93" customWidth="1"/>
    <col min="6405" max="6656" width="9.140625" style="93"/>
    <col min="6657" max="6660" width="23.7109375" style="93" customWidth="1"/>
    <col min="6661" max="6912" width="9.140625" style="93"/>
    <col min="6913" max="6916" width="23.7109375" style="93" customWidth="1"/>
    <col min="6917" max="7168" width="9.140625" style="93"/>
    <col min="7169" max="7172" width="23.7109375" style="93" customWidth="1"/>
    <col min="7173" max="7424" width="9.140625" style="93"/>
    <col min="7425" max="7428" width="23.7109375" style="93" customWidth="1"/>
    <col min="7429" max="7680" width="9.140625" style="93"/>
    <col min="7681" max="7684" width="23.7109375" style="93" customWidth="1"/>
    <col min="7685" max="7936" width="9.140625" style="93"/>
    <col min="7937" max="7940" width="23.7109375" style="93" customWidth="1"/>
    <col min="7941" max="8192" width="9.140625" style="93"/>
    <col min="8193" max="8196" width="23.7109375" style="93" customWidth="1"/>
    <col min="8197" max="8448" width="9.140625" style="93"/>
    <col min="8449" max="8452" width="23.7109375" style="93" customWidth="1"/>
    <col min="8453" max="8704" width="9.140625" style="93"/>
    <col min="8705" max="8708" width="23.7109375" style="93" customWidth="1"/>
    <col min="8709" max="8960" width="9.140625" style="93"/>
    <col min="8961" max="8964" width="23.7109375" style="93" customWidth="1"/>
    <col min="8965" max="9216" width="9.140625" style="93"/>
    <col min="9217" max="9220" width="23.7109375" style="93" customWidth="1"/>
    <col min="9221" max="9472" width="9.140625" style="93"/>
    <col min="9473" max="9476" width="23.7109375" style="93" customWidth="1"/>
    <col min="9477" max="9728" width="9.140625" style="93"/>
    <col min="9729" max="9732" width="23.7109375" style="93" customWidth="1"/>
    <col min="9733" max="9984" width="9.140625" style="93"/>
    <col min="9985" max="9988" width="23.7109375" style="93" customWidth="1"/>
    <col min="9989" max="10240" width="9.140625" style="93"/>
    <col min="10241" max="10244" width="23.7109375" style="93" customWidth="1"/>
    <col min="10245" max="10496" width="9.140625" style="93"/>
    <col min="10497" max="10500" width="23.7109375" style="93" customWidth="1"/>
    <col min="10501" max="10752" width="9.140625" style="93"/>
    <col min="10753" max="10756" width="23.7109375" style="93" customWidth="1"/>
    <col min="10757" max="11008" width="9.140625" style="93"/>
    <col min="11009" max="11012" width="23.7109375" style="93" customWidth="1"/>
    <col min="11013" max="11264" width="9.140625" style="93"/>
    <col min="11265" max="11268" width="23.7109375" style="93" customWidth="1"/>
    <col min="11269" max="11520" width="9.140625" style="93"/>
    <col min="11521" max="11524" width="23.7109375" style="93" customWidth="1"/>
    <col min="11525" max="11776" width="9.140625" style="93"/>
    <col min="11777" max="11780" width="23.7109375" style="93" customWidth="1"/>
    <col min="11781" max="12032" width="9.140625" style="93"/>
    <col min="12033" max="12036" width="23.7109375" style="93" customWidth="1"/>
    <col min="12037" max="12288" width="9.140625" style="93"/>
    <col min="12289" max="12292" width="23.7109375" style="93" customWidth="1"/>
    <col min="12293" max="12544" width="9.140625" style="93"/>
    <col min="12545" max="12548" width="23.7109375" style="93" customWidth="1"/>
    <col min="12549" max="12800" width="9.140625" style="93"/>
    <col min="12801" max="12804" width="23.7109375" style="93" customWidth="1"/>
    <col min="12805" max="13056" width="9.140625" style="93"/>
    <col min="13057" max="13060" width="23.7109375" style="93" customWidth="1"/>
    <col min="13061" max="13312" width="9.140625" style="93"/>
    <col min="13313" max="13316" width="23.7109375" style="93" customWidth="1"/>
    <col min="13317" max="13568" width="9.140625" style="93"/>
    <col min="13569" max="13572" width="23.7109375" style="93" customWidth="1"/>
    <col min="13573" max="13824" width="9.140625" style="93"/>
    <col min="13825" max="13828" width="23.7109375" style="93" customWidth="1"/>
    <col min="13829" max="14080" width="9.140625" style="93"/>
    <col min="14081" max="14084" width="23.7109375" style="93" customWidth="1"/>
    <col min="14085" max="14336" width="9.140625" style="93"/>
    <col min="14337" max="14340" width="23.7109375" style="93" customWidth="1"/>
    <col min="14341" max="14592" width="9.140625" style="93"/>
    <col min="14593" max="14596" width="23.7109375" style="93" customWidth="1"/>
    <col min="14597" max="14848" width="9.140625" style="93"/>
    <col min="14849" max="14852" width="23.7109375" style="93" customWidth="1"/>
    <col min="14853" max="15104" width="9.140625" style="93"/>
    <col min="15105" max="15108" width="23.7109375" style="93" customWidth="1"/>
    <col min="15109" max="15360" width="9.140625" style="93"/>
    <col min="15361" max="15364" width="23.7109375" style="93" customWidth="1"/>
    <col min="15365" max="15616" width="9.140625" style="93"/>
    <col min="15617" max="15620" width="23.7109375" style="93" customWidth="1"/>
    <col min="15621" max="15872" width="9.140625" style="93"/>
    <col min="15873" max="15876" width="23.7109375" style="93" customWidth="1"/>
    <col min="15877" max="16128" width="9.140625" style="93"/>
    <col min="16129" max="16132" width="23.7109375" style="93" customWidth="1"/>
    <col min="16133" max="16384" width="9.140625" style="93"/>
  </cols>
  <sheetData>
    <row r="1" spans="1:13" s="92" customFormat="1" ht="34.5" customHeight="1" thickBot="1">
      <c r="A1" s="971" t="s">
        <v>431</v>
      </c>
      <c r="B1" s="971"/>
      <c r="C1" s="971"/>
      <c r="D1" s="971"/>
      <c r="E1" s="129"/>
      <c r="F1" s="129"/>
      <c r="G1" s="129"/>
      <c r="H1" s="129"/>
      <c r="I1" s="129"/>
      <c r="J1" s="129"/>
      <c r="K1" s="129"/>
      <c r="L1" s="129"/>
      <c r="M1" s="129"/>
    </row>
    <row r="2" spans="1:13" ht="41.25" customHeight="1" thickBot="1">
      <c r="A2" s="90" t="s">
        <v>34</v>
      </c>
      <c r="B2" s="90" t="s">
        <v>267</v>
      </c>
      <c r="C2" s="90" t="s">
        <v>268</v>
      </c>
      <c r="D2" s="90" t="s">
        <v>430</v>
      </c>
    </row>
    <row r="3" spans="1:13" ht="21" customHeight="1">
      <c r="A3" s="4">
        <v>1396</v>
      </c>
      <c r="B3" s="845">
        <v>12829722</v>
      </c>
      <c r="C3" s="845">
        <v>18876</v>
      </c>
      <c r="D3" s="109">
        <v>1.4712711623837211</v>
      </c>
    </row>
    <row r="4" spans="1:13" ht="21" customHeight="1">
      <c r="A4" s="4">
        <v>1397</v>
      </c>
      <c r="B4" s="845">
        <v>12721924</v>
      </c>
      <c r="C4" s="845">
        <v>17619</v>
      </c>
      <c r="D4" s="109">
        <v>1.3849320275769608</v>
      </c>
      <c r="E4" s="846"/>
      <c r="F4" s="846"/>
      <c r="G4" s="846"/>
      <c r="H4" s="846"/>
      <c r="L4" s="141"/>
    </row>
    <row r="5" spans="1:13" ht="21" customHeight="1">
      <c r="A5" s="4">
        <v>1398</v>
      </c>
      <c r="B5" s="845">
        <v>13073229</v>
      </c>
      <c r="C5" s="845">
        <v>21562</v>
      </c>
      <c r="D5" s="109">
        <v>1.6493247383641791</v>
      </c>
      <c r="E5" s="846"/>
      <c r="F5" s="846"/>
      <c r="G5" s="846"/>
      <c r="H5" s="846"/>
      <c r="L5" s="141"/>
    </row>
    <row r="6" spans="1:13" ht="21" customHeight="1">
      <c r="A6" s="4">
        <v>1399</v>
      </c>
      <c r="B6" s="845">
        <v>13277261</v>
      </c>
      <c r="C6" s="845">
        <v>44491</v>
      </c>
      <c r="D6" s="109">
        <v>3.3509170302519475</v>
      </c>
      <c r="E6" s="846"/>
      <c r="F6" s="846"/>
      <c r="G6" s="846"/>
      <c r="H6" s="846"/>
      <c r="L6" s="141"/>
    </row>
    <row r="7" spans="1:13" ht="21" customHeight="1">
      <c r="A7" s="4">
        <v>1400</v>
      </c>
      <c r="B7" s="845">
        <f>'1'!B8-'2'!E7-'11'!C7-'7'!F7</f>
        <v>13727393</v>
      </c>
      <c r="C7" s="845">
        <v>45904</v>
      </c>
      <c r="D7" s="109">
        <v>3.3439707015017346</v>
      </c>
      <c r="E7" s="846"/>
      <c r="F7" s="846"/>
      <c r="G7" s="846"/>
      <c r="H7" s="846"/>
      <c r="L7" s="141"/>
    </row>
    <row r="8" spans="1:13" ht="21" customHeight="1">
      <c r="A8" s="4">
        <v>1401</v>
      </c>
      <c r="B8" s="845">
        <f>'1'!B10-'2'!E8-'11'!C8-'7'!F8</f>
        <v>14880225</v>
      </c>
      <c r="C8" s="845">
        <v>38734</v>
      </c>
      <c r="D8" s="109">
        <v>2.7408271730646896</v>
      </c>
      <c r="E8" s="846"/>
      <c r="F8" s="846"/>
      <c r="G8" s="846"/>
      <c r="H8" s="846"/>
      <c r="L8" s="141"/>
    </row>
    <row r="9" spans="1:13" ht="21" customHeight="1" thickBot="1">
      <c r="A9" s="4">
        <v>1402</v>
      </c>
      <c r="B9" s="845">
        <f>SUM(B10:B42)</f>
        <v>14829327</v>
      </c>
      <c r="C9" s="845">
        <f>SUM(C10:C42)</f>
        <v>41120</v>
      </c>
      <c r="D9" s="109">
        <f>C9/B9*1000</f>
        <v>2.7728837593236699</v>
      </c>
      <c r="E9" s="846"/>
      <c r="F9" s="846"/>
      <c r="G9" s="846"/>
      <c r="H9" s="846"/>
      <c r="L9" s="141"/>
    </row>
    <row r="10" spans="1:13" ht="21" customHeight="1" thickBot="1">
      <c r="A10" s="5" t="s">
        <v>258</v>
      </c>
      <c r="B10" s="831">
        <f>'1'!B11-'2'!E10-'11'!C10-'7'!F10</f>
        <v>718177</v>
      </c>
      <c r="C10" s="820">
        <f>'49'!D11</f>
        <v>2050</v>
      </c>
      <c r="D10" s="108">
        <f t="shared" ref="D10:D42" si="0">C10/B10*1000</f>
        <v>2.8544495298512764</v>
      </c>
      <c r="E10" s="846"/>
      <c r="F10" s="846"/>
      <c r="G10" s="846"/>
      <c r="H10" s="846"/>
      <c r="L10" s="141"/>
    </row>
    <row r="11" spans="1:13" ht="21" customHeight="1" thickBot="1">
      <c r="A11" s="6" t="s">
        <v>259</v>
      </c>
      <c r="B11" s="836">
        <f>'1'!B12-'2'!E11-'11'!C11-'7'!F11</f>
        <v>380447</v>
      </c>
      <c r="C11" s="820">
        <f>'49'!D12</f>
        <v>1109</v>
      </c>
      <c r="D11" s="108">
        <f t="shared" si="0"/>
        <v>2.9149921013965154</v>
      </c>
      <c r="E11" s="846"/>
      <c r="F11" s="846"/>
      <c r="G11" s="846"/>
      <c r="H11" s="846"/>
      <c r="L11" s="141"/>
    </row>
    <row r="12" spans="1:13" ht="21" customHeight="1" thickBot="1">
      <c r="A12" s="6" t="s">
        <v>13</v>
      </c>
      <c r="B12" s="836">
        <f>'1'!B13-'2'!E12-'11'!C12-'7'!F12</f>
        <v>194965</v>
      </c>
      <c r="C12" s="820">
        <f>'49'!D13</f>
        <v>293</v>
      </c>
      <c r="D12" s="108">
        <f t="shared" si="0"/>
        <v>1.5028338419716358</v>
      </c>
      <c r="E12" s="846"/>
      <c r="F12" s="846"/>
      <c r="G12" s="846"/>
      <c r="H12" s="846"/>
      <c r="L12" s="141"/>
    </row>
    <row r="13" spans="1:13" ht="21" customHeight="1" thickBot="1">
      <c r="A13" s="6" t="s">
        <v>14</v>
      </c>
      <c r="B13" s="836">
        <f>'1'!B14-'2'!E13-'11'!C13-'7'!F13</f>
        <v>1140607</v>
      </c>
      <c r="C13" s="820">
        <f>'49'!D14</f>
        <v>3152</v>
      </c>
      <c r="D13" s="108">
        <f t="shared" si="0"/>
        <v>2.763440869642217</v>
      </c>
      <c r="E13" s="846"/>
      <c r="F13" s="846"/>
      <c r="G13" s="846"/>
      <c r="H13" s="846"/>
      <c r="L13" s="141"/>
    </row>
    <row r="14" spans="1:13" ht="21" customHeight="1" thickBot="1">
      <c r="A14" s="6" t="s">
        <v>33</v>
      </c>
      <c r="B14" s="836">
        <f>'1'!B15-'2'!E14-'11'!C14-'7'!F14</f>
        <v>481871</v>
      </c>
      <c r="C14" s="820">
        <f>'49'!D15</f>
        <v>5004</v>
      </c>
      <c r="D14" s="108">
        <f t="shared" si="0"/>
        <v>10.384521998626187</v>
      </c>
      <c r="E14" s="846"/>
      <c r="F14" s="846"/>
      <c r="G14" s="846"/>
      <c r="H14" s="846"/>
      <c r="L14" s="141"/>
    </row>
    <row r="15" spans="1:13" ht="21" customHeight="1" thickBot="1">
      <c r="A15" s="6" t="s">
        <v>15</v>
      </c>
      <c r="B15" s="836">
        <f>'1'!B16-'2'!E15-'11'!C15-'7'!F15</f>
        <v>110408</v>
      </c>
      <c r="C15" s="820">
        <f>'49'!D16</f>
        <v>464</v>
      </c>
      <c r="D15" s="108">
        <f t="shared" si="0"/>
        <v>4.2025940149264542</v>
      </c>
      <c r="E15" s="846"/>
      <c r="F15" s="846"/>
      <c r="G15" s="846"/>
      <c r="H15" s="846"/>
      <c r="L15" s="141"/>
    </row>
    <row r="16" spans="1:13" ht="21" customHeight="1" thickBot="1">
      <c r="A16" s="6" t="s">
        <v>16</v>
      </c>
      <c r="B16" s="836">
        <f>'1'!B17-'2'!E16-'11'!C16-'7'!F16</f>
        <v>336835</v>
      </c>
      <c r="C16" s="820">
        <f>'49'!D17</f>
        <v>1670</v>
      </c>
      <c r="D16" s="108">
        <f t="shared" si="0"/>
        <v>4.957917081063429</v>
      </c>
      <c r="E16" s="846"/>
      <c r="F16" s="846"/>
      <c r="G16" s="846"/>
      <c r="H16" s="846"/>
      <c r="L16" s="141"/>
    </row>
    <row r="17" spans="1:12" ht="21" customHeight="1" thickBot="1">
      <c r="A17" s="6" t="s">
        <v>260</v>
      </c>
      <c r="B17" s="836">
        <f>'1'!B18-'2'!E17-'11'!C17-'7'!F17</f>
        <v>151551</v>
      </c>
      <c r="C17" s="820">
        <f>'49'!D18</f>
        <v>737</v>
      </c>
      <c r="D17" s="108">
        <f t="shared" si="0"/>
        <v>4.8630494025113657</v>
      </c>
      <c r="E17" s="846"/>
      <c r="F17" s="846"/>
      <c r="G17" s="846"/>
      <c r="H17" s="846"/>
      <c r="L17" s="141"/>
    </row>
    <row r="18" spans="1:12" ht="21" customHeight="1" thickBot="1">
      <c r="A18" s="6" t="s">
        <v>31</v>
      </c>
      <c r="B18" s="836">
        <f>'1'!B19-'2'!E18-'11'!C18-'7'!F18</f>
        <v>132173</v>
      </c>
      <c r="C18" s="820">
        <f>'49'!D19</f>
        <v>1051</v>
      </c>
      <c r="D18" s="108">
        <f t="shared" si="0"/>
        <v>7.9516996663463786</v>
      </c>
      <c r="E18" s="846"/>
      <c r="F18" s="846"/>
      <c r="G18" s="846"/>
      <c r="H18" s="846"/>
      <c r="L18" s="141"/>
    </row>
    <row r="19" spans="1:12" ht="21" customHeight="1" thickBot="1">
      <c r="A19" s="6" t="s">
        <v>30</v>
      </c>
      <c r="B19" s="836">
        <f>'1'!B20-'2'!E19-'11'!C19-'7'!F19</f>
        <v>975673</v>
      </c>
      <c r="C19" s="820">
        <f>'49'!D20</f>
        <v>1662</v>
      </c>
      <c r="D19" s="108">
        <f t="shared" si="0"/>
        <v>1.7034395745295812</v>
      </c>
      <c r="E19" s="846"/>
      <c r="F19" s="846"/>
      <c r="G19" s="846"/>
      <c r="H19" s="846"/>
      <c r="L19" s="141"/>
    </row>
    <row r="20" spans="1:12" ht="21" customHeight="1" thickBot="1">
      <c r="A20" s="6" t="s">
        <v>29</v>
      </c>
      <c r="B20" s="836">
        <f>'1'!B21-'2'!E20-'11'!C20-'7'!F20</f>
        <v>107236</v>
      </c>
      <c r="C20" s="820">
        <f>'49'!D21</f>
        <v>117</v>
      </c>
      <c r="D20" s="108">
        <f t="shared" si="0"/>
        <v>1.091051512551755</v>
      </c>
      <c r="E20" s="846"/>
      <c r="F20" s="846"/>
      <c r="G20" s="846"/>
      <c r="H20" s="846"/>
      <c r="L20" s="141"/>
    </row>
    <row r="21" spans="1:12" ht="21" customHeight="1" thickBot="1">
      <c r="A21" s="6" t="s">
        <v>17</v>
      </c>
      <c r="B21" s="836">
        <f>'1'!B22-'2'!E21-'11'!C21-'7'!F21</f>
        <v>899603</v>
      </c>
      <c r="C21" s="820">
        <f>'49'!D22</f>
        <v>1185</v>
      </c>
      <c r="D21" s="108">
        <f t="shared" si="0"/>
        <v>1.3172477192717233</v>
      </c>
      <c r="E21" s="846"/>
      <c r="F21" s="846"/>
      <c r="G21" s="846"/>
      <c r="H21" s="846"/>
      <c r="L21" s="141"/>
    </row>
    <row r="22" spans="1:12" ht="21" customHeight="1" thickBot="1">
      <c r="A22" s="6" t="s">
        <v>18</v>
      </c>
      <c r="B22" s="836">
        <f>'1'!B23-'2'!E22-'11'!C22-'7'!F22</f>
        <v>196296</v>
      </c>
      <c r="C22" s="820">
        <f>'49'!D23</f>
        <v>1671</v>
      </c>
      <c r="D22" s="108">
        <f t="shared" si="0"/>
        <v>8.5126543587235606</v>
      </c>
      <c r="E22" s="846"/>
      <c r="F22" s="846"/>
      <c r="G22" s="846"/>
      <c r="H22" s="846"/>
      <c r="L22" s="141"/>
    </row>
    <row r="23" spans="1:12" ht="21" customHeight="1" thickBot="1">
      <c r="A23" s="6" t="s">
        <v>19</v>
      </c>
      <c r="B23" s="836">
        <f>'1'!B24-'2'!E23-'11'!C23-'7'!F23</f>
        <v>171384</v>
      </c>
      <c r="C23" s="820">
        <f>'49'!D24</f>
        <v>839</v>
      </c>
      <c r="D23" s="108">
        <f t="shared" si="0"/>
        <v>4.8954394809317092</v>
      </c>
      <c r="E23" s="846"/>
      <c r="F23" s="846"/>
      <c r="G23" s="846"/>
      <c r="H23" s="846"/>
      <c r="L23" s="141"/>
    </row>
    <row r="24" spans="1:12" ht="21" customHeight="1" thickBot="1">
      <c r="A24" s="6" t="s">
        <v>261</v>
      </c>
      <c r="B24" s="836">
        <f>'1'!B25-'2'!E24-'11'!C24-'7'!F24</f>
        <v>231017</v>
      </c>
      <c r="C24" s="820">
        <f>'49'!D25</f>
        <v>200</v>
      </c>
      <c r="D24" s="108">
        <f t="shared" si="0"/>
        <v>0.86573715354281289</v>
      </c>
      <c r="E24" s="846"/>
      <c r="F24" s="846"/>
      <c r="G24" s="846"/>
      <c r="H24" s="846"/>
      <c r="L24" s="141"/>
    </row>
    <row r="25" spans="1:12" ht="21" customHeight="1" thickBot="1">
      <c r="A25" s="6" t="s">
        <v>262</v>
      </c>
      <c r="B25" s="836">
        <f>'1'!B26-'2'!E25-'11'!C25-'7'!F25</f>
        <v>1300805</v>
      </c>
      <c r="C25" s="820">
        <f>'49'!D26</f>
        <v>613</v>
      </c>
      <c r="D25" s="108">
        <f t="shared" si="0"/>
        <v>0.47124665111219594</v>
      </c>
      <c r="E25" s="846"/>
      <c r="F25" s="846"/>
      <c r="G25" s="846"/>
      <c r="H25" s="846"/>
      <c r="L25" s="141"/>
    </row>
    <row r="26" spans="1:12" ht="21" customHeight="1" thickBot="1">
      <c r="A26" s="6" t="s">
        <v>263</v>
      </c>
      <c r="B26" s="836">
        <f>'1'!B27-'2'!E26-'11'!C26-'7'!F26</f>
        <v>667353</v>
      </c>
      <c r="C26" s="820">
        <f>'49'!D27</f>
        <v>3100</v>
      </c>
      <c r="D26" s="108">
        <f t="shared" si="0"/>
        <v>4.645217748328097</v>
      </c>
      <c r="E26" s="846"/>
      <c r="F26" s="846"/>
      <c r="G26" s="846"/>
      <c r="H26" s="846"/>
      <c r="L26" s="141"/>
    </row>
    <row r="27" spans="1:12" ht="21" customHeight="1" thickBot="1">
      <c r="A27" s="6" t="s">
        <v>264</v>
      </c>
      <c r="B27" s="836">
        <f>'1'!B28-'2'!E27-'11'!C27-'7'!F27</f>
        <v>1434950</v>
      </c>
      <c r="C27" s="820">
        <f>'49'!D28</f>
        <v>1460</v>
      </c>
      <c r="D27" s="108">
        <f t="shared" si="0"/>
        <v>1.0174570542527615</v>
      </c>
      <c r="E27" s="846"/>
      <c r="F27" s="846"/>
      <c r="G27" s="846"/>
      <c r="H27" s="846"/>
      <c r="L27" s="141"/>
    </row>
    <row r="28" spans="1:12" ht="21" customHeight="1" thickBot="1">
      <c r="A28" s="6" t="s">
        <v>20</v>
      </c>
      <c r="B28" s="836">
        <f>'1'!B29-'2'!E28-'11'!C28-'7'!F28</f>
        <v>789511</v>
      </c>
      <c r="C28" s="820">
        <f>'49'!D29</f>
        <v>1196</v>
      </c>
      <c r="D28" s="108">
        <f t="shared" si="0"/>
        <v>1.5148617308688543</v>
      </c>
      <c r="E28" s="846"/>
      <c r="F28" s="846"/>
      <c r="G28" s="846"/>
      <c r="H28" s="846"/>
      <c r="L28" s="141"/>
    </row>
    <row r="29" spans="1:12" ht="21" customHeight="1" thickBot="1">
      <c r="A29" s="6" t="s">
        <v>21</v>
      </c>
      <c r="B29" s="836">
        <f>'1'!B30-'2'!E29-'11'!C29-'7'!F29</f>
        <v>259911</v>
      </c>
      <c r="C29" s="820">
        <f>'49'!D30</f>
        <v>2480</v>
      </c>
      <c r="D29" s="108">
        <f t="shared" si="0"/>
        <v>9.5417277452666482</v>
      </c>
      <c r="E29" s="846"/>
      <c r="F29" s="846"/>
      <c r="G29" s="846"/>
      <c r="H29" s="846"/>
      <c r="L29" s="141"/>
    </row>
    <row r="30" spans="1:12" ht="21" customHeight="1" thickBot="1">
      <c r="A30" s="6" t="s">
        <v>22</v>
      </c>
      <c r="B30" s="836">
        <f>'1'!B31-'2'!E30-'11'!C30-'7'!F30</f>
        <v>244490</v>
      </c>
      <c r="C30" s="820">
        <f>'49'!D31</f>
        <v>977</v>
      </c>
      <c r="D30" s="108">
        <f t="shared" si="0"/>
        <v>3.9960734590371789</v>
      </c>
      <c r="E30" s="846"/>
      <c r="F30" s="846"/>
      <c r="G30" s="846"/>
      <c r="H30" s="846"/>
      <c r="L30" s="141"/>
    </row>
    <row r="31" spans="1:12" ht="21" customHeight="1" thickBot="1">
      <c r="A31" s="6" t="s">
        <v>128</v>
      </c>
      <c r="B31" s="836">
        <f>'1'!B32-'2'!E31-'11'!C31-'7'!F31</f>
        <v>214881</v>
      </c>
      <c r="C31" s="820">
        <f>'49'!D32</f>
        <v>499</v>
      </c>
      <c r="D31" s="108">
        <f t="shared" si="0"/>
        <v>2.3222155518635894</v>
      </c>
      <c r="E31" s="846"/>
      <c r="F31" s="846"/>
      <c r="G31" s="846"/>
      <c r="H31" s="846"/>
      <c r="L31" s="141"/>
    </row>
    <row r="32" spans="1:12" ht="21" customHeight="1" thickBot="1">
      <c r="A32" s="6" t="s">
        <v>129</v>
      </c>
      <c r="B32" s="836">
        <f>'1'!B33-'2'!E32-'11'!C32-'7'!F32</f>
        <v>548777</v>
      </c>
      <c r="C32" s="820">
        <f>'49'!D33</f>
        <v>878</v>
      </c>
      <c r="D32" s="108">
        <f t="shared" si="0"/>
        <v>1.5999212794996875</v>
      </c>
      <c r="E32" s="846"/>
      <c r="F32" s="846"/>
      <c r="G32" s="846"/>
      <c r="H32" s="846"/>
      <c r="L32" s="141"/>
    </row>
    <row r="33" spans="1:12" ht="21" customHeight="1" thickBot="1">
      <c r="A33" s="6" t="s">
        <v>130</v>
      </c>
      <c r="B33" s="836">
        <f>'1'!B34-'2'!E33-'11'!C33-'7'!F33</f>
        <v>242966</v>
      </c>
      <c r="C33" s="820">
        <f>'49'!D34</f>
        <v>542</v>
      </c>
      <c r="D33" s="108">
        <f t="shared" si="0"/>
        <v>2.2307647983668497</v>
      </c>
      <c r="E33" s="846"/>
      <c r="F33" s="846"/>
      <c r="G33" s="846"/>
      <c r="H33" s="846"/>
      <c r="L33" s="141"/>
    </row>
    <row r="34" spans="1:12" ht="21" customHeight="1" thickBot="1">
      <c r="A34" s="6" t="s">
        <v>265</v>
      </c>
      <c r="B34" s="836">
        <f>'1'!B35-'2'!E34-'11'!C34-'7'!F34</f>
        <v>104118</v>
      </c>
      <c r="C34" s="820">
        <f>'49'!D35</f>
        <v>322</v>
      </c>
      <c r="D34" s="108">
        <f t="shared" si="0"/>
        <v>3.0926448836896601</v>
      </c>
      <c r="E34" s="846"/>
      <c r="F34" s="846"/>
      <c r="G34" s="846"/>
      <c r="H34" s="846"/>
      <c r="L34" s="141"/>
    </row>
    <row r="35" spans="1:12" ht="21" customHeight="1" thickBot="1">
      <c r="A35" s="6" t="s">
        <v>131</v>
      </c>
      <c r="B35" s="836">
        <f>'1'!B36-'2'!E35-'11'!C35-'7'!F35</f>
        <v>271321</v>
      </c>
      <c r="C35" s="820">
        <f>'49'!D36</f>
        <v>553</v>
      </c>
      <c r="D35" s="108">
        <f t="shared" si="0"/>
        <v>2.0381761824554681</v>
      </c>
      <c r="E35" s="846"/>
      <c r="F35" s="846"/>
      <c r="G35" s="846"/>
      <c r="H35" s="846"/>
      <c r="L35" s="141"/>
    </row>
    <row r="36" spans="1:12" ht="21" customHeight="1" thickBot="1">
      <c r="A36" s="6" t="s">
        <v>23</v>
      </c>
      <c r="B36" s="836">
        <f>'1'!B37-'2'!E36-'11'!C36-'7'!F36</f>
        <v>417094</v>
      </c>
      <c r="C36" s="820">
        <f>'49'!D37</f>
        <v>974</v>
      </c>
      <c r="D36" s="108">
        <f t="shared" si="0"/>
        <v>2.3352050137379106</v>
      </c>
      <c r="E36" s="846"/>
      <c r="F36" s="846"/>
      <c r="G36" s="846"/>
      <c r="H36" s="846"/>
      <c r="L36" s="141"/>
    </row>
    <row r="37" spans="1:12" ht="21" customHeight="1" thickBot="1">
      <c r="A37" s="6" t="s">
        <v>24</v>
      </c>
      <c r="B37" s="836">
        <f>'1'!B38-'2'!E37-'11'!C37-'7'!F37</f>
        <v>216812</v>
      </c>
      <c r="C37" s="820">
        <f>'49'!D38</f>
        <v>219</v>
      </c>
      <c r="D37" s="108">
        <f t="shared" si="0"/>
        <v>1.0100916923417524</v>
      </c>
      <c r="E37" s="846"/>
      <c r="F37" s="846"/>
      <c r="G37" s="846"/>
      <c r="H37" s="846"/>
      <c r="L37" s="141"/>
    </row>
    <row r="38" spans="1:12" ht="21" customHeight="1" thickBot="1">
      <c r="A38" s="6" t="s">
        <v>25</v>
      </c>
      <c r="B38" s="836">
        <f>'1'!B39-'2'!E38-'11'!C38-'7'!F38</f>
        <v>629455</v>
      </c>
      <c r="C38" s="820">
        <f>'49'!D39</f>
        <v>923</v>
      </c>
      <c r="D38" s="108">
        <f t="shared" si="0"/>
        <v>1.4663478723657768</v>
      </c>
      <c r="E38" s="846"/>
      <c r="F38" s="846"/>
      <c r="G38" s="846"/>
      <c r="H38" s="846"/>
      <c r="L38" s="141"/>
    </row>
    <row r="39" spans="1:12" ht="21" customHeight="1" thickBot="1">
      <c r="A39" s="6" t="s">
        <v>266</v>
      </c>
      <c r="B39" s="836">
        <f>'1'!B40-'2'!E39-'11'!C39-'7'!F39</f>
        <v>321358</v>
      </c>
      <c r="C39" s="820">
        <f>'49'!D40</f>
        <v>1456</v>
      </c>
      <c r="D39" s="108">
        <f t="shared" si="0"/>
        <v>4.5307725340585892</v>
      </c>
      <c r="E39" s="846"/>
      <c r="F39" s="846"/>
      <c r="G39" s="846"/>
      <c r="H39" s="846"/>
    </row>
    <row r="40" spans="1:12" ht="21" customHeight="1" thickBot="1">
      <c r="A40" s="6" t="s">
        <v>26</v>
      </c>
      <c r="B40" s="836">
        <f>'1'!B41-'2'!E40-'11'!C40-'7'!F40</f>
        <v>346439</v>
      </c>
      <c r="C40" s="820">
        <f>'49'!D41</f>
        <v>544</v>
      </c>
      <c r="D40" s="108">
        <f t="shared" si="0"/>
        <v>1.570262008607576</v>
      </c>
      <c r="E40" s="846"/>
      <c r="F40" s="846"/>
      <c r="G40" s="846"/>
      <c r="H40" s="846"/>
    </row>
    <row r="41" spans="1:12" ht="21" customHeight="1" thickBot="1">
      <c r="A41" s="6" t="s">
        <v>27</v>
      </c>
      <c r="B41" s="836">
        <f>'1'!B42-'2'!E41-'11'!C41-'7'!F41</f>
        <v>245913</v>
      </c>
      <c r="C41" s="820">
        <f>'49'!D42</f>
        <v>609</v>
      </c>
      <c r="D41" s="108">
        <f t="shared" si="0"/>
        <v>2.4764855863659099</v>
      </c>
      <c r="E41" s="846"/>
      <c r="F41" s="846"/>
      <c r="G41" s="846"/>
      <c r="H41" s="846"/>
    </row>
    <row r="42" spans="1:12" ht="21" customHeight="1" thickBot="1">
      <c r="A42" s="6" t="s">
        <v>12</v>
      </c>
      <c r="B42" s="836">
        <f>'1'!B43-'2'!E42-'11'!C42-'7'!F42</f>
        <v>344930</v>
      </c>
      <c r="C42" s="820">
        <f>'49'!D43</f>
        <v>2571</v>
      </c>
      <c r="D42" s="108">
        <f t="shared" si="0"/>
        <v>7.4536862551822107</v>
      </c>
      <c r="E42" s="846"/>
      <c r="F42" s="846"/>
      <c r="G42" s="846"/>
      <c r="H42" s="846"/>
    </row>
    <row r="43" spans="1:12">
      <c r="A43" s="972"/>
      <c r="B43" s="973"/>
      <c r="C43" s="973"/>
      <c r="D43" s="973"/>
      <c r="E43" s="846"/>
      <c r="F43" s="846"/>
      <c r="G43" s="846"/>
      <c r="H43" s="846"/>
    </row>
    <row r="44" spans="1:12" ht="21" customHeight="1">
      <c r="B44" s="846"/>
      <c r="C44" s="846"/>
      <c r="D44" s="846"/>
      <c r="E44" s="846"/>
      <c r="F44" s="846"/>
      <c r="G44" s="846"/>
      <c r="H44" s="846"/>
    </row>
    <row r="45" spans="1:12" ht="21" customHeight="1">
      <c r="B45" s="846"/>
      <c r="C45" s="846"/>
      <c r="D45" s="846"/>
      <c r="E45" s="846"/>
      <c r="F45" s="846"/>
      <c r="G45" s="846"/>
      <c r="H45" s="846"/>
    </row>
    <row r="46" spans="1:12">
      <c r="B46" s="846"/>
      <c r="C46" s="846"/>
      <c r="D46" s="847"/>
      <c r="E46" s="846"/>
      <c r="F46" s="846"/>
      <c r="G46" s="846"/>
      <c r="H46" s="846"/>
    </row>
    <row r="47" spans="1:12">
      <c r="B47" s="846"/>
      <c r="C47" s="846"/>
      <c r="D47" s="846"/>
      <c r="E47" s="846"/>
      <c r="F47" s="846"/>
      <c r="G47" s="846"/>
      <c r="H47" s="846"/>
    </row>
    <row r="48" spans="1:12">
      <c r="B48" s="846"/>
      <c r="C48" s="846"/>
      <c r="D48" s="846"/>
      <c r="E48" s="846"/>
      <c r="F48" s="846"/>
      <c r="G48" s="846"/>
      <c r="H48" s="846"/>
    </row>
    <row r="49" spans="2:8">
      <c r="B49" s="846"/>
      <c r="C49" s="846"/>
      <c r="D49" s="846"/>
      <c r="E49" s="846"/>
      <c r="F49" s="846"/>
      <c r="G49" s="846"/>
      <c r="H49" s="846"/>
    </row>
    <row r="50" spans="2:8">
      <c r="B50" s="846"/>
      <c r="C50" s="846"/>
      <c r="D50" s="846"/>
      <c r="E50" s="846"/>
      <c r="F50" s="846"/>
      <c r="G50" s="846"/>
      <c r="H50" s="846"/>
    </row>
    <row r="51" spans="2:8">
      <c r="B51" s="846"/>
      <c r="C51" s="846"/>
      <c r="D51" s="846"/>
      <c r="E51" s="846"/>
      <c r="F51" s="846"/>
      <c r="G51" s="846"/>
      <c r="H51" s="846"/>
    </row>
    <row r="52" spans="2:8">
      <c r="B52" s="846"/>
      <c r="C52" s="846"/>
      <c r="D52" s="846"/>
      <c r="E52" s="846"/>
      <c r="F52" s="846"/>
      <c r="G52" s="846"/>
      <c r="H52" s="846"/>
    </row>
  </sheetData>
  <mergeCells count="2">
    <mergeCell ref="A1:D1"/>
    <mergeCell ref="A43:D43"/>
  </mergeCells>
  <printOptions horizontalCentered="1" verticalCentered="1"/>
  <pageMargins left="0.39370078740157499" right="0.39370078740157499" top="0.45" bottom="0.55000000000000004" header="0" footer="0"/>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FFD66-55B7-48F5-9681-A141AED123A0}">
  <sheetPr>
    <tabColor theme="7" tint="0.39997558519241921"/>
    <pageSetUpPr fitToPage="1"/>
  </sheetPr>
  <dimension ref="A1:L52"/>
  <sheetViews>
    <sheetView rightToLeft="1" view="pageBreakPreview" topLeftCell="A22" zoomScaleNormal="100" zoomScaleSheetLayoutView="100" workbookViewId="0">
      <selection activeCell="M14" sqref="M14"/>
    </sheetView>
  </sheetViews>
  <sheetFormatPr defaultColWidth="10.140625" defaultRowHeight="21"/>
  <cols>
    <col min="1" max="1" width="22.140625" style="91" customWidth="1"/>
    <col min="2" max="3" width="11.140625" style="89" customWidth="1"/>
    <col min="4" max="4" width="14.5703125" style="89" customWidth="1"/>
    <col min="5" max="6" width="11.140625" style="89" customWidth="1"/>
    <col min="7" max="7" width="15" style="89" customWidth="1"/>
    <col min="8" max="8" width="13.5703125" style="89" customWidth="1"/>
    <col min="9" max="9" width="10.140625" style="89"/>
    <col min="10" max="10" width="22.7109375" style="89" bestFit="1" customWidth="1"/>
    <col min="11" max="256" width="10.140625" style="89"/>
    <col min="257" max="257" width="20.28515625" style="89" bestFit="1" customWidth="1"/>
    <col min="258" max="259" width="11.140625" style="89" customWidth="1"/>
    <col min="260" max="260" width="14.5703125" style="89" customWidth="1"/>
    <col min="261" max="262" width="11.140625" style="89" customWidth="1"/>
    <col min="263" max="263" width="15" style="89" customWidth="1"/>
    <col min="264" max="264" width="19.28515625" style="89" customWidth="1"/>
    <col min="265" max="512" width="10.140625" style="89"/>
    <col min="513" max="513" width="20.28515625" style="89" bestFit="1" customWidth="1"/>
    <col min="514" max="515" width="11.140625" style="89" customWidth="1"/>
    <col min="516" max="516" width="14.5703125" style="89" customWidth="1"/>
    <col min="517" max="518" width="11.140625" style="89" customWidth="1"/>
    <col min="519" max="519" width="15" style="89" customWidth="1"/>
    <col min="520" max="520" width="19.28515625" style="89" customWidth="1"/>
    <col min="521" max="768" width="10.140625" style="89"/>
    <col min="769" max="769" width="20.28515625" style="89" bestFit="1" customWidth="1"/>
    <col min="770" max="771" width="11.140625" style="89" customWidth="1"/>
    <col min="772" max="772" width="14.5703125" style="89" customWidth="1"/>
    <col min="773" max="774" width="11.140625" style="89" customWidth="1"/>
    <col min="775" max="775" width="15" style="89" customWidth="1"/>
    <col min="776" max="776" width="19.28515625" style="89" customWidth="1"/>
    <col min="777" max="1024" width="10.140625" style="89"/>
    <col min="1025" max="1025" width="20.28515625" style="89" bestFit="1" customWidth="1"/>
    <col min="1026" max="1027" width="11.140625" style="89" customWidth="1"/>
    <col min="1028" max="1028" width="14.5703125" style="89" customWidth="1"/>
    <col min="1029" max="1030" width="11.140625" style="89" customWidth="1"/>
    <col min="1031" max="1031" width="15" style="89" customWidth="1"/>
    <col min="1032" max="1032" width="19.28515625" style="89" customWidth="1"/>
    <col min="1033" max="1280" width="10.140625" style="89"/>
    <col min="1281" max="1281" width="20.28515625" style="89" bestFit="1" customWidth="1"/>
    <col min="1282" max="1283" width="11.140625" style="89" customWidth="1"/>
    <col min="1284" max="1284" width="14.5703125" style="89" customWidth="1"/>
    <col min="1285" max="1286" width="11.140625" style="89" customWidth="1"/>
    <col min="1287" max="1287" width="15" style="89" customWidth="1"/>
    <col min="1288" max="1288" width="19.28515625" style="89" customWidth="1"/>
    <col min="1289" max="1536" width="10.140625" style="89"/>
    <col min="1537" max="1537" width="20.28515625" style="89" bestFit="1" customWidth="1"/>
    <col min="1538" max="1539" width="11.140625" style="89" customWidth="1"/>
    <col min="1540" max="1540" width="14.5703125" style="89" customWidth="1"/>
    <col min="1541" max="1542" width="11.140625" style="89" customWidth="1"/>
    <col min="1543" max="1543" width="15" style="89" customWidth="1"/>
    <col min="1544" max="1544" width="19.28515625" style="89" customWidth="1"/>
    <col min="1545" max="1792" width="10.140625" style="89"/>
    <col min="1793" max="1793" width="20.28515625" style="89" bestFit="1" customWidth="1"/>
    <col min="1794" max="1795" width="11.140625" style="89" customWidth="1"/>
    <col min="1796" max="1796" width="14.5703125" style="89" customWidth="1"/>
    <col min="1797" max="1798" width="11.140625" style="89" customWidth="1"/>
    <col min="1799" max="1799" width="15" style="89" customWidth="1"/>
    <col min="1800" max="1800" width="19.28515625" style="89" customWidth="1"/>
    <col min="1801" max="2048" width="10.140625" style="89"/>
    <col min="2049" max="2049" width="20.28515625" style="89" bestFit="1" customWidth="1"/>
    <col min="2050" max="2051" width="11.140625" style="89" customWidth="1"/>
    <col min="2052" max="2052" width="14.5703125" style="89" customWidth="1"/>
    <col min="2053" max="2054" width="11.140625" style="89" customWidth="1"/>
    <col min="2055" max="2055" width="15" style="89" customWidth="1"/>
    <col min="2056" max="2056" width="19.28515625" style="89" customWidth="1"/>
    <col min="2057" max="2304" width="10.140625" style="89"/>
    <col min="2305" max="2305" width="20.28515625" style="89" bestFit="1" customWidth="1"/>
    <col min="2306" max="2307" width="11.140625" style="89" customWidth="1"/>
    <col min="2308" max="2308" width="14.5703125" style="89" customWidth="1"/>
    <col min="2309" max="2310" width="11.140625" style="89" customWidth="1"/>
    <col min="2311" max="2311" width="15" style="89" customWidth="1"/>
    <col min="2312" max="2312" width="19.28515625" style="89" customWidth="1"/>
    <col min="2313" max="2560" width="10.140625" style="89"/>
    <col min="2561" max="2561" width="20.28515625" style="89" bestFit="1" customWidth="1"/>
    <col min="2562" max="2563" width="11.140625" style="89" customWidth="1"/>
    <col min="2564" max="2564" width="14.5703125" style="89" customWidth="1"/>
    <col min="2565" max="2566" width="11.140625" style="89" customWidth="1"/>
    <col min="2567" max="2567" width="15" style="89" customWidth="1"/>
    <col min="2568" max="2568" width="19.28515625" style="89" customWidth="1"/>
    <col min="2569" max="2816" width="10.140625" style="89"/>
    <col min="2817" max="2817" width="20.28515625" style="89" bestFit="1" customWidth="1"/>
    <col min="2818" max="2819" width="11.140625" style="89" customWidth="1"/>
    <col min="2820" max="2820" width="14.5703125" style="89" customWidth="1"/>
    <col min="2821" max="2822" width="11.140625" style="89" customWidth="1"/>
    <col min="2823" max="2823" width="15" style="89" customWidth="1"/>
    <col min="2824" max="2824" width="19.28515625" style="89" customWidth="1"/>
    <col min="2825" max="3072" width="10.140625" style="89"/>
    <col min="3073" max="3073" width="20.28515625" style="89" bestFit="1" customWidth="1"/>
    <col min="3074" max="3075" width="11.140625" style="89" customWidth="1"/>
    <col min="3076" max="3076" width="14.5703125" style="89" customWidth="1"/>
    <col min="3077" max="3078" width="11.140625" style="89" customWidth="1"/>
    <col min="3079" max="3079" width="15" style="89" customWidth="1"/>
    <col min="3080" max="3080" width="19.28515625" style="89" customWidth="1"/>
    <col min="3081" max="3328" width="10.140625" style="89"/>
    <col min="3329" max="3329" width="20.28515625" style="89" bestFit="1" customWidth="1"/>
    <col min="3330" max="3331" width="11.140625" style="89" customWidth="1"/>
    <col min="3332" max="3332" width="14.5703125" style="89" customWidth="1"/>
    <col min="3333" max="3334" width="11.140625" style="89" customWidth="1"/>
    <col min="3335" max="3335" width="15" style="89" customWidth="1"/>
    <col min="3336" max="3336" width="19.28515625" style="89" customWidth="1"/>
    <col min="3337" max="3584" width="10.140625" style="89"/>
    <col min="3585" max="3585" width="20.28515625" style="89" bestFit="1" customWidth="1"/>
    <col min="3586" max="3587" width="11.140625" style="89" customWidth="1"/>
    <col min="3588" max="3588" width="14.5703125" style="89" customWidth="1"/>
    <col min="3589" max="3590" width="11.140625" style="89" customWidth="1"/>
    <col min="3591" max="3591" width="15" style="89" customWidth="1"/>
    <col min="3592" max="3592" width="19.28515625" style="89" customWidth="1"/>
    <col min="3593" max="3840" width="10.140625" style="89"/>
    <col min="3841" max="3841" width="20.28515625" style="89" bestFit="1" customWidth="1"/>
    <col min="3842" max="3843" width="11.140625" style="89" customWidth="1"/>
    <col min="3844" max="3844" width="14.5703125" style="89" customWidth="1"/>
    <col min="3845" max="3846" width="11.140625" style="89" customWidth="1"/>
    <col min="3847" max="3847" width="15" style="89" customWidth="1"/>
    <col min="3848" max="3848" width="19.28515625" style="89" customWidth="1"/>
    <col min="3849" max="4096" width="10.140625" style="89"/>
    <col min="4097" max="4097" width="20.28515625" style="89" bestFit="1" customWidth="1"/>
    <col min="4098" max="4099" width="11.140625" style="89" customWidth="1"/>
    <col min="4100" max="4100" width="14.5703125" style="89" customWidth="1"/>
    <col min="4101" max="4102" width="11.140625" style="89" customWidth="1"/>
    <col min="4103" max="4103" width="15" style="89" customWidth="1"/>
    <col min="4104" max="4104" width="19.28515625" style="89" customWidth="1"/>
    <col min="4105" max="4352" width="10.140625" style="89"/>
    <col min="4353" max="4353" width="20.28515625" style="89" bestFit="1" customWidth="1"/>
    <col min="4354" max="4355" width="11.140625" style="89" customWidth="1"/>
    <col min="4356" max="4356" width="14.5703125" style="89" customWidth="1"/>
    <col min="4357" max="4358" width="11.140625" style="89" customWidth="1"/>
    <col min="4359" max="4359" width="15" style="89" customWidth="1"/>
    <col min="4360" max="4360" width="19.28515625" style="89" customWidth="1"/>
    <col min="4361" max="4608" width="10.140625" style="89"/>
    <col min="4609" max="4609" width="20.28515625" style="89" bestFit="1" customWidth="1"/>
    <col min="4610" max="4611" width="11.140625" style="89" customWidth="1"/>
    <col min="4612" max="4612" width="14.5703125" style="89" customWidth="1"/>
    <col min="4613" max="4614" width="11.140625" style="89" customWidth="1"/>
    <col min="4615" max="4615" width="15" style="89" customWidth="1"/>
    <col min="4616" max="4616" width="19.28515625" style="89" customWidth="1"/>
    <col min="4617" max="4864" width="10.140625" style="89"/>
    <col min="4865" max="4865" width="20.28515625" style="89" bestFit="1" customWidth="1"/>
    <col min="4866" max="4867" width="11.140625" style="89" customWidth="1"/>
    <col min="4868" max="4868" width="14.5703125" style="89" customWidth="1"/>
    <col min="4869" max="4870" width="11.140625" style="89" customWidth="1"/>
    <col min="4871" max="4871" width="15" style="89" customWidth="1"/>
    <col min="4872" max="4872" width="19.28515625" style="89" customWidth="1"/>
    <col min="4873" max="5120" width="10.140625" style="89"/>
    <col min="5121" max="5121" width="20.28515625" style="89" bestFit="1" customWidth="1"/>
    <col min="5122" max="5123" width="11.140625" style="89" customWidth="1"/>
    <col min="5124" max="5124" width="14.5703125" style="89" customWidth="1"/>
    <col min="5125" max="5126" width="11.140625" style="89" customWidth="1"/>
    <col min="5127" max="5127" width="15" style="89" customWidth="1"/>
    <col min="5128" max="5128" width="19.28515625" style="89" customWidth="1"/>
    <col min="5129" max="5376" width="10.140625" style="89"/>
    <col min="5377" max="5377" width="20.28515625" style="89" bestFit="1" customWidth="1"/>
    <col min="5378" max="5379" width="11.140625" style="89" customWidth="1"/>
    <col min="5380" max="5380" width="14.5703125" style="89" customWidth="1"/>
    <col min="5381" max="5382" width="11.140625" style="89" customWidth="1"/>
    <col min="5383" max="5383" width="15" style="89" customWidth="1"/>
    <col min="5384" max="5384" width="19.28515625" style="89" customWidth="1"/>
    <col min="5385" max="5632" width="10.140625" style="89"/>
    <col min="5633" max="5633" width="20.28515625" style="89" bestFit="1" customWidth="1"/>
    <col min="5634" max="5635" width="11.140625" style="89" customWidth="1"/>
    <col min="5636" max="5636" width="14.5703125" style="89" customWidth="1"/>
    <col min="5637" max="5638" width="11.140625" style="89" customWidth="1"/>
    <col min="5639" max="5639" width="15" style="89" customWidth="1"/>
    <col min="5640" max="5640" width="19.28515625" style="89" customWidth="1"/>
    <col min="5641" max="5888" width="10.140625" style="89"/>
    <col min="5889" max="5889" width="20.28515625" style="89" bestFit="1" customWidth="1"/>
    <col min="5890" max="5891" width="11.140625" style="89" customWidth="1"/>
    <col min="5892" max="5892" width="14.5703125" style="89" customWidth="1"/>
    <col min="5893" max="5894" width="11.140625" style="89" customWidth="1"/>
    <col min="5895" max="5895" width="15" style="89" customWidth="1"/>
    <col min="5896" max="5896" width="19.28515625" style="89" customWidth="1"/>
    <col min="5897" max="6144" width="10.140625" style="89"/>
    <col min="6145" max="6145" width="20.28515625" style="89" bestFit="1" customWidth="1"/>
    <col min="6146" max="6147" width="11.140625" style="89" customWidth="1"/>
    <col min="6148" max="6148" width="14.5703125" style="89" customWidth="1"/>
    <col min="6149" max="6150" width="11.140625" style="89" customWidth="1"/>
    <col min="6151" max="6151" width="15" style="89" customWidth="1"/>
    <col min="6152" max="6152" width="19.28515625" style="89" customWidth="1"/>
    <col min="6153" max="6400" width="10.140625" style="89"/>
    <col min="6401" max="6401" width="20.28515625" style="89" bestFit="1" customWidth="1"/>
    <col min="6402" max="6403" width="11.140625" style="89" customWidth="1"/>
    <col min="6404" max="6404" width="14.5703125" style="89" customWidth="1"/>
    <col min="6405" max="6406" width="11.140625" style="89" customWidth="1"/>
    <col min="6407" max="6407" width="15" style="89" customWidth="1"/>
    <col min="6408" max="6408" width="19.28515625" style="89" customWidth="1"/>
    <col min="6409" max="6656" width="10.140625" style="89"/>
    <col min="6657" max="6657" width="20.28515625" style="89" bestFit="1" customWidth="1"/>
    <col min="6658" max="6659" width="11.140625" style="89" customWidth="1"/>
    <col min="6660" max="6660" width="14.5703125" style="89" customWidth="1"/>
    <col min="6661" max="6662" width="11.140625" style="89" customWidth="1"/>
    <col min="6663" max="6663" width="15" style="89" customWidth="1"/>
    <col min="6664" max="6664" width="19.28515625" style="89" customWidth="1"/>
    <col min="6665" max="6912" width="10.140625" style="89"/>
    <col min="6913" max="6913" width="20.28515625" style="89" bestFit="1" customWidth="1"/>
    <col min="6914" max="6915" width="11.140625" style="89" customWidth="1"/>
    <col min="6916" max="6916" width="14.5703125" style="89" customWidth="1"/>
    <col min="6917" max="6918" width="11.140625" style="89" customWidth="1"/>
    <col min="6919" max="6919" width="15" style="89" customWidth="1"/>
    <col min="6920" max="6920" width="19.28515625" style="89" customWidth="1"/>
    <col min="6921" max="7168" width="10.140625" style="89"/>
    <col min="7169" max="7169" width="20.28515625" style="89" bestFit="1" customWidth="1"/>
    <col min="7170" max="7171" width="11.140625" style="89" customWidth="1"/>
    <col min="7172" max="7172" width="14.5703125" style="89" customWidth="1"/>
    <col min="7173" max="7174" width="11.140625" style="89" customWidth="1"/>
    <col min="7175" max="7175" width="15" style="89" customWidth="1"/>
    <col min="7176" max="7176" width="19.28515625" style="89" customWidth="1"/>
    <col min="7177" max="7424" width="10.140625" style="89"/>
    <col min="7425" max="7425" width="20.28515625" style="89" bestFit="1" customWidth="1"/>
    <col min="7426" max="7427" width="11.140625" style="89" customWidth="1"/>
    <col min="7428" max="7428" width="14.5703125" style="89" customWidth="1"/>
    <col min="7429" max="7430" width="11.140625" style="89" customWidth="1"/>
    <col min="7431" max="7431" width="15" style="89" customWidth="1"/>
    <col min="7432" max="7432" width="19.28515625" style="89" customWidth="1"/>
    <col min="7433" max="7680" width="10.140625" style="89"/>
    <col min="7681" max="7681" width="20.28515625" style="89" bestFit="1" customWidth="1"/>
    <col min="7682" max="7683" width="11.140625" style="89" customWidth="1"/>
    <col min="7684" max="7684" width="14.5703125" style="89" customWidth="1"/>
    <col min="7685" max="7686" width="11.140625" style="89" customWidth="1"/>
    <col min="7687" max="7687" width="15" style="89" customWidth="1"/>
    <col min="7688" max="7688" width="19.28515625" style="89" customWidth="1"/>
    <col min="7689" max="7936" width="10.140625" style="89"/>
    <col min="7937" max="7937" width="20.28515625" style="89" bestFit="1" customWidth="1"/>
    <col min="7938" max="7939" width="11.140625" style="89" customWidth="1"/>
    <col min="7940" max="7940" width="14.5703125" style="89" customWidth="1"/>
    <col min="7941" max="7942" width="11.140625" style="89" customWidth="1"/>
    <col min="7943" max="7943" width="15" style="89" customWidth="1"/>
    <col min="7944" max="7944" width="19.28515625" style="89" customWidth="1"/>
    <col min="7945" max="8192" width="10.140625" style="89"/>
    <col min="8193" max="8193" width="20.28515625" style="89" bestFit="1" customWidth="1"/>
    <col min="8194" max="8195" width="11.140625" style="89" customWidth="1"/>
    <col min="8196" max="8196" width="14.5703125" style="89" customWidth="1"/>
    <col min="8197" max="8198" width="11.140625" style="89" customWidth="1"/>
    <col min="8199" max="8199" width="15" style="89" customWidth="1"/>
    <col min="8200" max="8200" width="19.28515625" style="89" customWidth="1"/>
    <col min="8201" max="8448" width="10.140625" style="89"/>
    <col min="8449" max="8449" width="20.28515625" style="89" bestFit="1" customWidth="1"/>
    <col min="8450" max="8451" width="11.140625" style="89" customWidth="1"/>
    <col min="8452" max="8452" width="14.5703125" style="89" customWidth="1"/>
    <col min="8453" max="8454" width="11.140625" style="89" customWidth="1"/>
    <col min="8455" max="8455" width="15" style="89" customWidth="1"/>
    <col min="8456" max="8456" width="19.28515625" style="89" customWidth="1"/>
    <col min="8457" max="8704" width="10.140625" style="89"/>
    <col min="8705" max="8705" width="20.28515625" style="89" bestFit="1" customWidth="1"/>
    <col min="8706" max="8707" width="11.140625" style="89" customWidth="1"/>
    <col min="8708" max="8708" width="14.5703125" style="89" customWidth="1"/>
    <col min="8709" max="8710" width="11.140625" style="89" customWidth="1"/>
    <col min="8711" max="8711" width="15" style="89" customWidth="1"/>
    <col min="8712" max="8712" width="19.28515625" style="89" customWidth="1"/>
    <col min="8713" max="8960" width="10.140625" style="89"/>
    <col min="8961" max="8961" width="20.28515625" style="89" bestFit="1" customWidth="1"/>
    <col min="8962" max="8963" width="11.140625" style="89" customWidth="1"/>
    <col min="8964" max="8964" width="14.5703125" style="89" customWidth="1"/>
    <col min="8965" max="8966" width="11.140625" style="89" customWidth="1"/>
    <col min="8967" max="8967" width="15" style="89" customWidth="1"/>
    <col min="8968" max="8968" width="19.28515625" style="89" customWidth="1"/>
    <col min="8969" max="9216" width="10.140625" style="89"/>
    <col min="9217" max="9217" width="20.28515625" style="89" bestFit="1" customWidth="1"/>
    <col min="9218" max="9219" width="11.140625" style="89" customWidth="1"/>
    <col min="9220" max="9220" width="14.5703125" style="89" customWidth="1"/>
    <col min="9221" max="9222" width="11.140625" style="89" customWidth="1"/>
    <col min="9223" max="9223" width="15" style="89" customWidth="1"/>
    <col min="9224" max="9224" width="19.28515625" style="89" customWidth="1"/>
    <col min="9225" max="9472" width="10.140625" style="89"/>
    <col min="9473" max="9473" width="20.28515625" style="89" bestFit="1" customWidth="1"/>
    <col min="9474" max="9475" width="11.140625" style="89" customWidth="1"/>
    <col min="9476" max="9476" width="14.5703125" style="89" customWidth="1"/>
    <col min="9477" max="9478" width="11.140625" style="89" customWidth="1"/>
    <col min="9479" max="9479" width="15" style="89" customWidth="1"/>
    <col min="9480" max="9480" width="19.28515625" style="89" customWidth="1"/>
    <col min="9481" max="9728" width="10.140625" style="89"/>
    <col min="9729" max="9729" width="20.28515625" style="89" bestFit="1" customWidth="1"/>
    <col min="9730" max="9731" width="11.140625" style="89" customWidth="1"/>
    <col min="9732" max="9732" width="14.5703125" style="89" customWidth="1"/>
    <col min="9733" max="9734" width="11.140625" style="89" customWidth="1"/>
    <col min="9735" max="9735" width="15" style="89" customWidth="1"/>
    <col min="9736" max="9736" width="19.28515625" style="89" customWidth="1"/>
    <col min="9737" max="9984" width="10.140625" style="89"/>
    <col min="9985" max="9985" width="20.28515625" style="89" bestFit="1" customWidth="1"/>
    <col min="9986" max="9987" width="11.140625" style="89" customWidth="1"/>
    <col min="9988" max="9988" width="14.5703125" style="89" customWidth="1"/>
    <col min="9989" max="9990" width="11.140625" style="89" customWidth="1"/>
    <col min="9991" max="9991" width="15" style="89" customWidth="1"/>
    <col min="9992" max="9992" width="19.28515625" style="89" customWidth="1"/>
    <col min="9993" max="10240" width="10.140625" style="89"/>
    <col min="10241" max="10241" width="20.28515625" style="89" bestFit="1" customWidth="1"/>
    <col min="10242" max="10243" width="11.140625" style="89" customWidth="1"/>
    <col min="10244" max="10244" width="14.5703125" style="89" customWidth="1"/>
    <col min="10245" max="10246" width="11.140625" style="89" customWidth="1"/>
    <col min="10247" max="10247" width="15" style="89" customWidth="1"/>
    <col min="10248" max="10248" width="19.28515625" style="89" customWidth="1"/>
    <col min="10249" max="10496" width="10.140625" style="89"/>
    <col min="10497" max="10497" width="20.28515625" style="89" bestFit="1" customWidth="1"/>
    <col min="10498" max="10499" width="11.140625" style="89" customWidth="1"/>
    <col min="10500" max="10500" width="14.5703125" style="89" customWidth="1"/>
    <col min="10501" max="10502" width="11.140625" style="89" customWidth="1"/>
    <col min="10503" max="10503" width="15" style="89" customWidth="1"/>
    <col min="10504" max="10504" width="19.28515625" style="89" customWidth="1"/>
    <col min="10505" max="10752" width="10.140625" style="89"/>
    <col min="10753" max="10753" width="20.28515625" style="89" bestFit="1" customWidth="1"/>
    <col min="10754" max="10755" width="11.140625" style="89" customWidth="1"/>
    <col min="10756" max="10756" width="14.5703125" style="89" customWidth="1"/>
    <col min="10757" max="10758" width="11.140625" style="89" customWidth="1"/>
    <col min="10759" max="10759" width="15" style="89" customWidth="1"/>
    <col min="10760" max="10760" width="19.28515625" style="89" customWidth="1"/>
    <col min="10761" max="11008" width="10.140625" style="89"/>
    <col min="11009" max="11009" width="20.28515625" style="89" bestFit="1" customWidth="1"/>
    <col min="11010" max="11011" width="11.140625" style="89" customWidth="1"/>
    <col min="11012" max="11012" width="14.5703125" style="89" customWidth="1"/>
    <col min="11013" max="11014" width="11.140625" style="89" customWidth="1"/>
    <col min="11015" max="11015" width="15" style="89" customWidth="1"/>
    <col min="11016" max="11016" width="19.28515625" style="89" customWidth="1"/>
    <col min="11017" max="11264" width="10.140625" style="89"/>
    <col min="11265" max="11265" width="20.28515625" style="89" bestFit="1" customWidth="1"/>
    <col min="11266" max="11267" width="11.140625" style="89" customWidth="1"/>
    <col min="11268" max="11268" width="14.5703125" style="89" customWidth="1"/>
    <col min="11269" max="11270" width="11.140625" style="89" customWidth="1"/>
    <col min="11271" max="11271" width="15" style="89" customWidth="1"/>
    <col min="11272" max="11272" width="19.28515625" style="89" customWidth="1"/>
    <col min="11273" max="11520" width="10.140625" style="89"/>
    <col min="11521" max="11521" width="20.28515625" style="89" bestFit="1" customWidth="1"/>
    <col min="11522" max="11523" width="11.140625" style="89" customWidth="1"/>
    <col min="11524" max="11524" width="14.5703125" style="89" customWidth="1"/>
    <col min="11525" max="11526" width="11.140625" style="89" customWidth="1"/>
    <col min="11527" max="11527" width="15" style="89" customWidth="1"/>
    <col min="11528" max="11528" width="19.28515625" style="89" customWidth="1"/>
    <col min="11529" max="11776" width="10.140625" style="89"/>
    <col min="11777" max="11777" width="20.28515625" style="89" bestFit="1" customWidth="1"/>
    <col min="11778" max="11779" width="11.140625" style="89" customWidth="1"/>
    <col min="11780" max="11780" width="14.5703125" style="89" customWidth="1"/>
    <col min="11781" max="11782" width="11.140625" style="89" customWidth="1"/>
    <col min="11783" max="11783" width="15" style="89" customWidth="1"/>
    <col min="11784" max="11784" width="19.28515625" style="89" customWidth="1"/>
    <col min="11785" max="12032" width="10.140625" style="89"/>
    <col min="12033" max="12033" width="20.28515625" style="89" bestFit="1" customWidth="1"/>
    <col min="12034" max="12035" width="11.140625" style="89" customWidth="1"/>
    <col min="12036" max="12036" width="14.5703125" style="89" customWidth="1"/>
    <col min="12037" max="12038" width="11.140625" style="89" customWidth="1"/>
    <col min="12039" max="12039" width="15" style="89" customWidth="1"/>
    <col min="12040" max="12040" width="19.28515625" style="89" customWidth="1"/>
    <col min="12041" max="12288" width="10.140625" style="89"/>
    <col min="12289" max="12289" width="20.28515625" style="89" bestFit="1" customWidth="1"/>
    <col min="12290" max="12291" width="11.140625" style="89" customWidth="1"/>
    <col min="12292" max="12292" width="14.5703125" style="89" customWidth="1"/>
    <col min="12293" max="12294" width="11.140625" style="89" customWidth="1"/>
    <col min="12295" max="12295" width="15" style="89" customWidth="1"/>
    <col min="12296" max="12296" width="19.28515625" style="89" customWidth="1"/>
    <col min="12297" max="12544" width="10.140625" style="89"/>
    <col min="12545" max="12545" width="20.28515625" style="89" bestFit="1" customWidth="1"/>
    <col min="12546" max="12547" width="11.140625" style="89" customWidth="1"/>
    <col min="12548" max="12548" width="14.5703125" style="89" customWidth="1"/>
    <col min="12549" max="12550" width="11.140625" style="89" customWidth="1"/>
    <col min="12551" max="12551" width="15" style="89" customWidth="1"/>
    <col min="12552" max="12552" width="19.28515625" style="89" customWidth="1"/>
    <col min="12553" max="12800" width="10.140625" style="89"/>
    <col min="12801" max="12801" width="20.28515625" style="89" bestFit="1" customWidth="1"/>
    <col min="12802" max="12803" width="11.140625" style="89" customWidth="1"/>
    <col min="12804" max="12804" width="14.5703125" style="89" customWidth="1"/>
    <col min="12805" max="12806" width="11.140625" style="89" customWidth="1"/>
    <col min="12807" max="12807" width="15" style="89" customWidth="1"/>
    <col min="12808" max="12808" width="19.28515625" style="89" customWidth="1"/>
    <col min="12809" max="13056" width="10.140625" style="89"/>
    <col min="13057" max="13057" width="20.28515625" style="89" bestFit="1" customWidth="1"/>
    <col min="13058" max="13059" width="11.140625" style="89" customWidth="1"/>
    <col min="13060" max="13060" width="14.5703125" style="89" customWidth="1"/>
    <col min="13061" max="13062" width="11.140625" style="89" customWidth="1"/>
    <col min="13063" max="13063" width="15" style="89" customWidth="1"/>
    <col min="13064" max="13064" width="19.28515625" style="89" customWidth="1"/>
    <col min="13065" max="13312" width="10.140625" style="89"/>
    <col min="13313" max="13313" width="20.28515625" style="89" bestFit="1" customWidth="1"/>
    <col min="13314" max="13315" width="11.140625" style="89" customWidth="1"/>
    <col min="13316" max="13316" width="14.5703125" style="89" customWidth="1"/>
    <col min="13317" max="13318" width="11.140625" style="89" customWidth="1"/>
    <col min="13319" max="13319" width="15" style="89" customWidth="1"/>
    <col min="13320" max="13320" width="19.28515625" style="89" customWidth="1"/>
    <col min="13321" max="13568" width="10.140625" style="89"/>
    <col min="13569" max="13569" width="20.28515625" style="89" bestFit="1" customWidth="1"/>
    <col min="13570" max="13571" width="11.140625" style="89" customWidth="1"/>
    <col min="13572" max="13572" width="14.5703125" style="89" customWidth="1"/>
    <col min="13573" max="13574" width="11.140625" style="89" customWidth="1"/>
    <col min="13575" max="13575" width="15" style="89" customWidth="1"/>
    <col min="13576" max="13576" width="19.28515625" style="89" customWidth="1"/>
    <col min="13577" max="13824" width="10.140625" style="89"/>
    <col min="13825" max="13825" width="20.28515625" style="89" bestFit="1" customWidth="1"/>
    <col min="13826" max="13827" width="11.140625" style="89" customWidth="1"/>
    <col min="13828" max="13828" width="14.5703125" style="89" customWidth="1"/>
    <col min="13829" max="13830" width="11.140625" style="89" customWidth="1"/>
    <col min="13831" max="13831" width="15" style="89" customWidth="1"/>
    <col min="13832" max="13832" width="19.28515625" style="89" customWidth="1"/>
    <col min="13833" max="14080" width="10.140625" style="89"/>
    <col min="14081" max="14081" width="20.28515625" style="89" bestFit="1" customWidth="1"/>
    <col min="14082" max="14083" width="11.140625" style="89" customWidth="1"/>
    <col min="14084" max="14084" width="14.5703125" style="89" customWidth="1"/>
    <col min="14085" max="14086" width="11.140625" style="89" customWidth="1"/>
    <col min="14087" max="14087" width="15" style="89" customWidth="1"/>
    <col min="14088" max="14088" width="19.28515625" style="89" customWidth="1"/>
    <col min="14089" max="14336" width="10.140625" style="89"/>
    <col min="14337" max="14337" width="20.28515625" style="89" bestFit="1" customWidth="1"/>
    <col min="14338" max="14339" width="11.140625" style="89" customWidth="1"/>
    <col min="14340" max="14340" width="14.5703125" style="89" customWidth="1"/>
    <col min="14341" max="14342" width="11.140625" style="89" customWidth="1"/>
    <col min="14343" max="14343" width="15" style="89" customWidth="1"/>
    <col min="14344" max="14344" width="19.28515625" style="89" customWidth="1"/>
    <col min="14345" max="14592" width="10.140625" style="89"/>
    <col min="14593" max="14593" width="20.28515625" style="89" bestFit="1" customWidth="1"/>
    <col min="14594" max="14595" width="11.140625" style="89" customWidth="1"/>
    <col min="14596" max="14596" width="14.5703125" style="89" customWidth="1"/>
    <col min="14597" max="14598" width="11.140625" style="89" customWidth="1"/>
    <col min="14599" max="14599" width="15" style="89" customWidth="1"/>
    <col min="14600" max="14600" width="19.28515625" style="89" customWidth="1"/>
    <col min="14601" max="14848" width="10.140625" style="89"/>
    <col min="14849" max="14849" width="20.28515625" style="89" bestFit="1" customWidth="1"/>
    <col min="14850" max="14851" width="11.140625" style="89" customWidth="1"/>
    <col min="14852" max="14852" width="14.5703125" style="89" customWidth="1"/>
    <col min="14853" max="14854" width="11.140625" style="89" customWidth="1"/>
    <col min="14855" max="14855" width="15" style="89" customWidth="1"/>
    <col min="14856" max="14856" width="19.28515625" style="89" customWidth="1"/>
    <col min="14857" max="15104" width="10.140625" style="89"/>
    <col min="15105" max="15105" width="20.28515625" style="89" bestFit="1" customWidth="1"/>
    <col min="15106" max="15107" width="11.140625" style="89" customWidth="1"/>
    <col min="15108" max="15108" width="14.5703125" style="89" customWidth="1"/>
    <col min="15109" max="15110" width="11.140625" style="89" customWidth="1"/>
    <col min="15111" max="15111" width="15" style="89" customWidth="1"/>
    <col min="15112" max="15112" width="19.28515625" style="89" customWidth="1"/>
    <col min="15113" max="15360" width="10.140625" style="89"/>
    <col min="15361" max="15361" width="20.28515625" style="89" bestFit="1" customWidth="1"/>
    <col min="15362" max="15363" width="11.140625" style="89" customWidth="1"/>
    <col min="15364" max="15364" width="14.5703125" style="89" customWidth="1"/>
    <col min="15365" max="15366" width="11.140625" style="89" customWidth="1"/>
    <col min="15367" max="15367" width="15" style="89" customWidth="1"/>
    <col min="15368" max="15368" width="19.28515625" style="89" customWidth="1"/>
    <col min="15369" max="15616" width="10.140625" style="89"/>
    <col min="15617" max="15617" width="20.28515625" style="89" bestFit="1" customWidth="1"/>
    <col min="15618" max="15619" width="11.140625" style="89" customWidth="1"/>
    <col min="15620" max="15620" width="14.5703125" style="89" customWidth="1"/>
    <col min="15621" max="15622" width="11.140625" style="89" customWidth="1"/>
    <col min="15623" max="15623" width="15" style="89" customWidth="1"/>
    <col min="15624" max="15624" width="19.28515625" style="89" customWidth="1"/>
    <col min="15625" max="15872" width="10.140625" style="89"/>
    <col min="15873" max="15873" width="20.28515625" style="89" bestFit="1" customWidth="1"/>
    <col min="15874" max="15875" width="11.140625" style="89" customWidth="1"/>
    <col min="15876" max="15876" width="14.5703125" style="89" customWidth="1"/>
    <col min="15877" max="15878" width="11.140625" style="89" customWidth="1"/>
    <col min="15879" max="15879" width="15" style="89" customWidth="1"/>
    <col min="15880" max="15880" width="19.28515625" style="89" customWidth="1"/>
    <col min="15881" max="16128" width="10.140625" style="89"/>
    <col min="16129" max="16129" width="20.28515625" style="89" bestFit="1" customWidth="1"/>
    <col min="16130" max="16131" width="11.140625" style="89" customWidth="1"/>
    <col min="16132" max="16132" width="14.5703125" style="89" customWidth="1"/>
    <col min="16133" max="16134" width="11.140625" style="89" customWidth="1"/>
    <col min="16135" max="16135" width="15" style="89" customWidth="1"/>
    <col min="16136" max="16136" width="19.28515625" style="89" customWidth="1"/>
    <col min="16137" max="16384" width="10.140625" style="89"/>
  </cols>
  <sheetData>
    <row r="1" spans="1:12" ht="34.5" customHeight="1" thickBot="1">
      <c r="A1" s="920" t="s">
        <v>432</v>
      </c>
      <c r="B1" s="920"/>
      <c r="C1" s="920"/>
      <c r="D1" s="920"/>
      <c r="E1" s="920"/>
      <c r="F1" s="920"/>
      <c r="G1" s="920"/>
      <c r="H1" s="974"/>
      <c r="I1" s="975"/>
      <c r="J1" s="975"/>
    </row>
    <row r="2" spans="1:12" ht="21.75" thickBot="1">
      <c r="A2" s="976" t="s">
        <v>253</v>
      </c>
      <c r="B2" s="976" t="s">
        <v>254</v>
      </c>
      <c r="C2" s="976"/>
      <c r="D2" s="976"/>
      <c r="E2" s="976" t="s">
        <v>255</v>
      </c>
      <c r="F2" s="976"/>
      <c r="G2" s="976"/>
    </row>
    <row r="3" spans="1:12" ht="21.75" thickBot="1">
      <c r="A3" s="977"/>
      <c r="B3" s="90" t="s">
        <v>104</v>
      </c>
      <c r="C3" s="90" t="s">
        <v>106</v>
      </c>
      <c r="D3" s="90" t="s">
        <v>40</v>
      </c>
      <c r="E3" s="90" t="s">
        <v>256</v>
      </c>
      <c r="F3" s="90" t="s">
        <v>257</v>
      </c>
      <c r="G3" s="90" t="s">
        <v>40</v>
      </c>
    </row>
    <row r="4" spans="1:12">
      <c r="A4" s="4">
        <v>1396</v>
      </c>
      <c r="B4" s="153">
        <v>18329</v>
      </c>
      <c r="C4" s="153">
        <v>547</v>
      </c>
      <c r="D4" s="153">
        <v>18876</v>
      </c>
      <c r="E4" s="153">
        <v>4010</v>
      </c>
      <c r="F4" s="153">
        <v>14866</v>
      </c>
      <c r="G4" s="153">
        <v>18876</v>
      </c>
      <c r="H4" s="848"/>
      <c r="L4" s="140"/>
    </row>
    <row r="5" spans="1:12">
      <c r="A5" s="4">
        <v>1397</v>
      </c>
      <c r="B5" s="153">
        <v>16330</v>
      </c>
      <c r="C5" s="153">
        <v>1289</v>
      </c>
      <c r="D5" s="153">
        <v>17619</v>
      </c>
      <c r="E5" s="153">
        <v>5488</v>
      </c>
      <c r="F5" s="153">
        <v>12131</v>
      </c>
      <c r="G5" s="153">
        <v>17619</v>
      </c>
      <c r="H5" s="848"/>
      <c r="L5" s="140"/>
    </row>
    <row r="6" spans="1:12">
      <c r="A6" s="4">
        <v>1398</v>
      </c>
      <c r="B6" s="153">
        <v>20857</v>
      </c>
      <c r="C6" s="153">
        <v>705</v>
      </c>
      <c r="D6" s="153">
        <v>21562</v>
      </c>
      <c r="E6" s="153">
        <v>11153</v>
      </c>
      <c r="F6" s="153">
        <v>10409</v>
      </c>
      <c r="G6" s="153">
        <v>21562</v>
      </c>
      <c r="H6" s="848"/>
      <c r="L6" s="140"/>
    </row>
    <row r="7" spans="1:12">
      <c r="A7" s="4">
        <v>1399</v>
      </c>
      <c r="B7" s="153">
        <v>42898</v>
      </c>
      <c r="C7" s="153">
        <v>1593</v>
      </c>
      <c r="D7" s="153">
        <v>44491</v>
      </c>
      <c r="E7" s="153">
        <v>22587</v>
      </c>
      <c r="F7" s="153">
        <v>21904</v>
      </c>
      <c r="G7" s="153">
        <v>44491</v>
      </c>
      <c r="H7" s="848"/>
      <c r="L7" s="140"/>
    </row>
    <row r="8" spans="1:12">
      <c r="A8" s="4">
        <v>1400</v>
      </c>
      <c r="B8" s="153">
        <v>43990</v>
      </c>
      <c r="C8" s="153">
        <v>1914</v>
      </c>
      <c r="D8" s="153">
        <v>45904</v>
      </c>
      <c r="E8" s="153">
        <v>24910</v>
      </c>
      <c r="F8" s="153">
        <v>20994</v>
      </c>
      <c r="G8" s="153">
        <v>45904</v>
      </c>
      <c r="H8" s="848"/>
      <c r="L8" s="140"/>
    </row>
    <row r="9" spans="1:12">
      <c r="A9" s="4">
        <v>1401</v>
      </c>
      <c r="B9" s="153">
        <v>36719</v>
      </c>
      <c r="C9" s="153">
        <v>2015</v>
      </c>
      <c r="D9" s="153">
        <f>C9+B9</f>
        <v>38734</v>
      </c>
      <c r="E9" s="153">
        <v>21334</v>
      </c>
      <c r="F9" s="153">
        <v>17400</v>
      </c>
      <c r="G9" s="153">
        <v>38734</v>
      </c>
      <c r="H9" s="848"/>
      <c r="L9" s="140"/>
    </row>
    <row r="10" spans="1:12" ht="21.75" thickBot="1">
      <c r="A10" s="4">
        <v>1402</v>
      </c>
      <c r="B10" s="153">
        <f t="shared" ref="B10:D10" si="0">SUM(B11:B43)</f>
        <v>38480</v>
      </c>
      <c r="C10" s="153">
        <f t="shared" si="0"/>
        <v>2640</v>
      </c>
      <c r="D10" s="153">
        <f t="shared" si="0"/>
        <v>41120</v>
      </c>
      <c r="E10" s="153">
        <f>SUM(E11:E43)</f>
        <v>26980</v>
      </c>
      <c r="F10" s="153">
        <f>SUM(F11:F43)</f>
        <v>14140</v>
      </c>
      <c r="G10" s="153">
        <f>SUM(E10:F10)</f>
        <v>41120</v>
      </c>
      <c r="H10" s="848"/>
    </row>
    <row r="11" spans="1:12" ht="21.75" thickBot="1">
      <c r="A11" s="5" t="s">
        <v>258</v>
      </c>
      <c r="B11" s="132">
        <v>1991</v>
      </c>
      <c r="C11" s="820">
        <v>59</v>
      </c>
      <c r="D11" s="706">
        <f>SUM(B11:C11)</f>
        <v>2050</v>
      </c>
      <c r="E11" s="820">
        <v>1777</v>
      </c>
      <c r="F11" s="732">
        <v>273</v>
      </c>
      <c r="G11" s="849">
        <f>SUM(E11:F11)</f>
        <v>2050</v>
      </c>
      <c r="H11" s="848"/>
      <c r="I11" s="98">
        <f>G11-D11</f>
        <v>0</v>
      </c>
    </row>
    <row r="12" spans="1:12" ht="21.75" thickBot="1">
      <c r="A12" s="6" t="s">
        <v>259</v>
      </c>
      <c r="B12" s="541">
        <v>1066</v>
      </c>
      <c r="C12" s="820">
        <v>43</v>
      </c>
      <c r="D12" s="706">
        <f t="shared" ref="D12:D43" si="1">SUM(B12:C12)</f>
        <v>1109</v>
      </c>
      <c r="E12" s="820">
        <v>758</v>
      </c>
      <c r="F12" s="131">
        <v>351</v>
      </c>
      <c r="G12" s="849">
        <f t="shared" ref="G12:G43" si="2">SUM(E12:F12)</f>
        <v>1109</v>
      </c>
      <c r="H12" s="848"/>
      <c r="I12" s="98">
        <f t="shared" ref="I12:I43" si="3">G12-D12</f>
        <v>0</v>
      </c>
    </row>
    <row r="13" spans="1:12" ht="21.75" thickBot="1">
      <c r="A13" s="6" t="s">
        <v>13</v>
      </c>
      <c r="B13" s="541">
        <v>287</v>
      </c>
      <c r="C13" s="820">
        <v>6</v>
      </c>
      <c r="D13" s="706">
        <f t="shared" si="1"/>
        <v>293</v>
      </c>
      <c r="E13" s="820">
        <v>208</v>
      </c>
      <c r="F13" s="131">
        <v>85</v>
      </c>
      <c r="G13" s="849">
        <f t="shared" si="2"/>
        <v>293</v>
      </c>
      <c r="H13" s="848"/>
      <c r="I13" s="98">
        <f t="shared" si="3"/>
        <v>0</v>
      </c>
    </row>
    <row r="14" spans="1:12" ht="21.75" thickBot="1">
      <c r="A14" s="6" t="s">
        <v>14</v>
      </c>
      <c r="B14" s="132">
        <v>2917</v>
      </c>
      <c r="C14" s="820">
        <v>235</v>
      </c>
      <c r="D14" s="706">
        <f t="shared" si="1"/>
        <v>3152</v>
      </c>
      <c r="E14" s="820">
        <v>1783</v>
      </c>
      <c r="F14" s="131">
        <v>1369</v>
      </c>
      <c r="G14" s="849">
        <f t="shared" si="2"/>
        <v>3152</v>
      </c>
      <c r="H14" s="848"/>
      <c r="I14" s="98">
        <f t="shared" si="3"/>
        <v>0</v>
      </c>
    </row>
    <row r="15" spans="1:12" ht="21.75" thickBot="1">
      <c r="A15" s="6" t="s">
        <v>33</v>
      </c>
      <c r="B15" s="132">
        <v>4280</v>
      </c>
      <c r="C15" s="820">
        <v>724</v>
      </c>
      <c r="D15" s="706">
        <f t="shared" si="1"/>
        <v>5004</v>
      </c>
      <c r="E15" s="820">
        <v>3828</v>
      </c>
      <c r="F15" s="132">
        <v>1176</v>
      </c>
      <c r="G15" s="849">
        <f t="shared" si="2"/>
        <v>5004</v>
      </c>
      <c r="H15" s="848"/>
      <c r="I15" s="98">
        <f t="shared" si="3"/>
        <v>0</v>
      </c>
    </row>
    <row r="16" spans="1:12" ht="21.75" thickBot="1">
      <c r="A16" s="6" t="s">
        <v>15</v>
      </c>
      <c r="B16" s="132">
        <v>458</v>
      </c>
      <c r="C16" s="820">
        <v>6</v>
      </c>
      <c r="D16" s="706">
        <f t="shared" si="1"/>
        <v>464</v>
      </c>
      <c r="E16" s="820">
        <v>345</v>
      </c>
      <c r="F16" s="132">
        <v>119</v>
      </c>
      <c r="G16" s="849">
        <f t="shared" si="2"/>
        <v>464</v>
      </c>
      <c r="H16" s="848"/>
      <c r="I16" s="98">
        <f t="shared" si="3"/>
        <v>0</v>
      </c>
    </row>
    <row r="17" spans="1:9" ht="21.75" thickBot="1">
      <c r="A17" s="6" t="s">
        <v>16</v>
      </c>
      <c r="B17" s="132">
        <v>1653</v>
      </c>
      <c r="C17" s="820">
        <v>17</v>
      </c>
      <c r="D17" s="706">
        <f t="shared" si="1"/>
        <v>1670</v>
      </c>
      <c r="E17" s="820">
        <v>790</v>
      </c>
      <c r="F17" s="132">
        <v>880</v>
      </c>
      <c r="G17" s="849">
        <f t="shared" si="2"/>
        <v>1670</v>
      </c>
      <c r="H17" s="848"/>
      <c r="I17" s="98">
        <f t="shared" si="3"/>
        <v>0</v>
      </c>
    </row>
    <row r="18" spans="1:9" ht="21.75" thickBot="1">
      <c r="A18" s="6" t="s">
        <v>260</v>
      </c>
      <c r="B18" s="132">
        <v>708</v>
      </c>
      <c r="C18" s="820">
        <v>29</v>
      </c>
      <c r="D18" s="706">
        <f t="shared" si="1"/>
        <v>737</v>
      </c>
      <c r="E18" s="820">
        <v>316</v>
      </c>
      <c r="F18" s="132">
        <v>421</v>
      </c>
      <c r="G18" s="849">
        <f t="shared" si="2"/>
        <v>737</v>
      </c>
      <c r="H18" s="848"/>
      <c r="I18" s="98">
        <f t="shared" si="3"/>
        <v>0</v>
      </c>
    </row>
    <row r="19" spans="1:9" ht="21.75" thickBot="1">
      <c r="A19" s="6" t="s">
        <v>31</v>
      </c>
      <c r="B19" s="132">
        <v>1039</v>
      </c>
      <c r="C19" s="820">
        <v>12</v>
      </c>
      <c r="D19" s="706">
        <f t="shared" si="1"/>
        <v>1051</v>
      </c>
      <c r="E19" s="820">
        <v>876</v>
      </c>
      <c r="F19" s="132">
        <v>175</v>
      </c>
      <c r="G19" s="849">
        <f t="shared" si="2"/>
        <v>1051</v>
      </c>
      <c r="H19" s="848"/>
      <c r="I19" s="98">
        <f t="shared" si="3"/>
        <v>0</v>
      </c>
    </row>
    <row r="20" spans="1:9" ht="21.75" thickBot="1">
      <c r="A20" s="6" t="s">
        <v>30</v>
      </c>
      <c r="B20" s="132">
        <v>1596</v>
      </c>
      <c r="C20" s="820">
        <v>66</v>
      </c>
      <c r="D20" s="706">
        <f t="shared" si="1"/>
        <v>1662</v>
      </c>
      <c r="E20" s="820">
        <v>811</v>
      </c>
      <c r="F20" s="132">
        <v>851</v>
      </c>
      <c r="G20" s="849">
        <f t="shared" si="2"/>
        <v>1662</v>
      </c>
      <c r="H20" s="848"/>
      <c r="I20" s="98">
        <f t="shared" si="3"/>
        <v>0</v>
      </c>
    </row>
    <row r="21" spans="1:9" ht="21.75" thickBot="1">
      <c r="A21" s="6" t="s">
        <v>29</v>
      </c>
      <c r="B21" s="132">
        <v>108</v>
      </c>
      <c r="C21" s="820">
        <v>9</v>
      </c>
      <c r="D21" s="706">
        <f t="shared" si="1"/>
        <v>117</v>
      </c>
      <c r="E21" s="820">
        <v>86</v>
      </c>
      <c r="F21" s="132">
        <v>31</v>
      </c>
      <c r="G21" s="849">
        <f t="shared" si="2"/>
        <v>117</v>
      </c>
      <c r="H21" s="848"/>
      <c r="I21" s="98">
        <f t="shared" si="3"/>
        <v>0</v>
      </c>
    </row>
    <row r="22" spans="1:9" ht="21.75" thickBot="1">
      <c r="A22" s="6" t="s">
        <v>17</v>
      </c>
      <c r="B22" s="132">
        <v>1143</v>
      </c>
      <c r="C22" s="820">
        <v>42</v>
      </c>
      <c r="D22" s="706">
        <f t="shared" si="1"/>
        <v>1185</v>
      </c>
      <c r="E22" s="820">
        <v>680</v>
      </c>
      <c r="F22" s="132">
        <v>505</v>
      </c>
      <c r="G22" s="849">
        <f t="shared" si="2"/>
        <v>1185</v>
      </c>
      <c r="H22" s="848"/>
      <c r="I22" s="98">
        <f t="shared" si="3"/>
        <v>0</v>
      </c>
    </row>
    <row r="23" spans="1:9" ht="21.75" thickBot="1">
      <c r="A23" s="6" t="s">
        <v>18</v>
      </c>
      <c r="B23" s="132">
        <v>1551</v>
      </c>
      <c r="C23" s="820">
        <v>120</v>
      </c>
      <c r="D23" s="706">
        <f t="shared" si="1"/>
        <v>1671</v>
      </c>
      <c r="E23" s="820">
        <v>905</v>
      </c>
      <c r="F23" s="132">
        <v>766</v>
      </c>
      <c r="G23" s="849">
        <f t="shared" si="2"/>
        <v>1671</v>
      </c>
      <c r="H23" s="848"/>
      <c r="I23" s="98">
        <f t="shared" si="3"/>
        <v>0</v>
      </c>
    </row>
    <row r="24" spans="1:9" ht="21.75" thickBot="1">
      <c r="A24" s="6" t="s">
        <v>19</v>
      </c>
      <c r="B24" s="132">
        <v>767</v>
      </c>
      <c r="C24" s="820">
        <v>72</v>
      </c>
      <c r="D24" s="706">
        <f t="shared" si="1"/>
        <v>839</v>
      </c>
      <c r="E24" s="820">
        <v>722</v>
      </c>
      <c r="F24" s="132">
        <v>117</v>
      </c>
      <c r="G24" s="849">
        <f t="shared" si="2"/>
        <v>839</v>
      </c>
      <c r="H24" s="848"/>
      <c r="I24" s="98">
        <f t="shared" si="3"/>
        <v>0</v>
      </c>
    </row>
    <row r="25" spans="1:9" ht="21.75" thickBot="1">
      <c r="A25" s="6" t="s">
        <v>261</v>
      </c>
      <c r="B25" s="132">
        <v>199</v>
      </c>
      <c r="C25" s="820">
        <v>1</v>
      </c>
      <c r="D25" s="706">
        <f t="shared" si="1"/>
        <v>200</v>
      </c>
      <c r="E25" s="820">
        <v>103</v>
      </c>
      <c r="F25" s="132">
        <v>97</v>
      </c>
      <c r="G25" s="849">
        <f t="shared" si="2"/>
        <v>200</v>
      </c>
      <c r="H25" s="848"/>
      <c r="I25" s="98">
        <f t="shared" si="3"/>
        <v>0</v>
      </c>
    </row>
    <row r="26" spans="1:9" ht="21.75" thickBot="1">
      <c r="A26" s="6" t="s">
        <v>262</v>
      </c>
      <c r="B26" s="132">
        <v>566</v>
      </c>
      <c r="C26" s="820">
        <v>47</v>
      </c>
      <c r="D26" s="706">
        <f t="shared" si="1"/>
        <v>613</v>
      </c>
      <c r="E26" s="820">
        <v>504</v>
      </c>
      <c r="F26" s="132">
        <v>109</v>
      </c>
      <c r="G26" s="849">
        <f t="shared" si="2"/>
        <v>613</v>
      </c>
      <c r="H26" s="848"/>
      <c r="I26" s="98">
        <f t="shared" si="3"/>
        <v>0</v>
      </c>
    </row>
    <row r="27" spans="1:9" ht="21.75" thickBot="1">
      <c r="A27" s="6" t="s">
        <v>263</v>
      </c>
      <c r="B27" s="132">
        <v>2876</v>
      </c>
      <c r="C27" s="820">
        <v>224</v>
      </c>
      <c r="D27" s="706">
        <f t="shared" si="1"/>
        <v>3100</v>
      </c>
      <c r="E27" s="820">
        <v>2156</v>
      </c>
      <c r="F27" s="132">
        <v>944</v>
      </c>
      <c r="G27" s="849">
        <f t="shared" si="2"/>
        <v>3100</v>
      </c>
      <c r="H27" s="848"/>
      <c r="I27" s="98">
        <f t="shared" si="3"/>
        <v>0</v>
      </c>
    </row>
    <row r="28" spans="1:9" ht="21.75" thickBot="1">
      <c r="A28" s="6" t="s">
        <v>264</v>
      </c>
      <c r="B28" s="132">
        <v>1190</v>
      </c>
      <c r="C28" s="820">
        <v>270</v>
      </c>
      <c r="D28" s="706">
        <f t="shared" si="1"/>
        <v>1460</v>
      </c>
      <c r="E28" s="820">
        <v>1326</v>
      </c>
      <c r="F28" s="132">
        <v>134</v>
      </c>
      <c r="G28" s="849">
        <f t="shared" si="2"/>
        <v>1460</v>
      </c>
      <c r="H28" s="848"/>
      <c r="I28" s="98">
        <f t="shared" si="3"/>
        <v>0</v>
      </c>
    </row>
    <row r="29" spans="1:9" ht="21.75" thickBot="1">
      <c r="A29" s="6" t="s">
        <v>20</v>
      </c>
      <c r="B29" s="132">
        <v>1144</v>
      </c>
      <c r="C29" s="820">
        <v>52</v>
      </c>
      <c r="D29" s="706">
        <f t="shared" si="1"/>
        <v>1196</v>
      </c>
      <c r="E29" s="820">
        <v>653</v>
      </c>
      <c r="F29" s="132">
        <v>543</v>
      </c>
      <c r="G29" s="849">
        <f t="shared" si="2"/>
        <v>1196</v>
      </c>
      <c r="H29" s="848"/>
      <c r="I29" s="98">
        <f t="shared" si="3"/>
        <v>0</v>
      </c>
    </row>
    <row r="30" spans="1:9" ht="21.75" thickBot="1">
      <c r="A30" s="6" t="s">
        <v>21</v>
      </c>
      <c r="B30" s="132">
        <v>2381</v>
      </c>
      <c r="C30" s="820">
        <v>99</v>
      </c>
      <c r="D30" s="706">
        <f t="shared" si="1"/>
        <v>2480</v>
      </c>
      <c r="E30" s="820">
        <v>947</v>
      </c>
      <c r="F30" s="132">
        <v>1533</v>
      </c>
      <c r="G30" s="849">
        <f t="shared" si="2"/>
        <v>2480</v>
      </c>
      <c r="H30" s="848"/>
      <c r="I30" s="98">
        <f t="shared" si="3"/>
        <v>0</v>
      </c>
    </row>
    <row r="31" spans="1:9" ht="21.75" thickBot="1">
      <c r="A31" s="6" t="s">
        <v>22</v>
      </c>
      <c r="B31" s="132">
        <v>925</v>
      </c>
      <c r="C31" s="820">
        <v>52</v>
      </c>
      <c r="D31" s="706">
        <f t="shared" si="1"/>
        <v>977</v>
      </c>
      <c r="E31" s="820">
        <v>944</v>
      </c>
      <c r="F31" s="132">
        <v>33</v>
      </c>
      <c r="G31" s="849">
        <f t="shared" si="2"/>
        <v>977</v>
      </c>
      <c r="H31" s="848"/>
      <c r="I31" s="98">
        <f t="shared" si="3"/>
        <v>0</v>
      </c>
    </row>
    <row r="32" spans="1:9" ht="21.75" thickBot="1">
      <c r="A32" s="6" t="s">
        <v>128</v>
      </c>
      <c r="B32" s="132">
        <v>484</v>
      </c>
      <c r="C32" s="820">
        <v>15</v>
      </c>
      <c r="D32" s="706">
        <f t="shared" si="1"/>
        <v>499</v>
      </c>
      <c r="E32" s="820">
        <v>265</v>
      </c>
      <c r="F32" s="132">
        <v>234</v>
      </c>
      <c r="G32" s="849">
        <f t="shared" si="2"/>
        <v>499</v>
      </c>
      <c r="H32" s="848"/>
      <c r="I32" s="98">
        <f t="shared" si="3"/>
        <v>0</v>
      </c>
    </row>
    <row r="33" spans="1:9" ht="21.75" thickBot="1">
      <c r="A33" s="6" t="s">
        <v>129</v>
      </c>
      <c r="B33" s="132">
        <v>857</v>
      </c>
      <c r="C33" s="820">
        <v>21</v>
      </c>
      <c r="D33" s="706">
        <f t="shared" si="1"/>
        <v>878</v>
      </c>
      <c r="E33" s="820">
        <v>556</v>
      </c>
      <c r="F33" s="132">
        <v>322</v>
      </c>
      <c r="G33" s="849">
        <f t="shared" si="2"/>
        <v>878</v>
      </c>
      <c r="H33" s="848"/>
      <c r="I33" s="98">
        <f t="shared" si="3"/>
        <v>0</v>
      </c>
    </row>
    <row r="34" spans="1:9" ht="21.75" thickBot="1">
      <c r="A34" s="6" t="s">
        <v>130</v>
      </c>
      <c r="B34" s="132">
        <v>531</v>
      </c>
      <c r="C34" s="820">
        <v>11</v>
      </c>
      <c r="D34" s="706">
        <f t="shared" si="1"/>
        <v>542</v>
      </c>
      <c r="E34" s="820">
        <v>410</v>
      </c>
      <c r="F34" s="132">
        <v>132</v>
      </c>
      <c r="G34" s="849">
        <f t="shared" si="2"/>
        <v>542</v>
      </c>
      <c r="H34" s="848"/>
      <c r="I34" s="98">
        <f t="shared" si="3"/>
        <v>0</v>
      </c>
    </row>
    <row r="35" spans="1:9" ht="21.75" thickBot="1">
      <c r="A35" s="6" t="s">
        <v>265</v>
      </c>
      <c r="B35" s="132">
        <v>310</v>
      </c>
      <c r="C35" s="820">
        <v>12</v>
      </c>
      <c r="D35" s="706">
        <f t="shared" si="1"/>
        <v>322</v>
      </c>
      <c r="E35" s="820">
        <v>117</v>
      </c>
      <c r="F35" s="132">
        <v>205</v>
      </c>
      <c r="G35" s="849">
        <f t="shared" si="2"/>
        <v>322</v>
      </c>
      <c r="H35" s="848"/>
      <c r="I35" s="98">
        <f t="shared" si="3"/>
        <v>0</v>
      </c>
    </row>
    <row r="36" spans="1:9" ht="21.75" thickBot="1">
      <c r="A36" s="6" t="s">
        <v>131</v>
      </c>
      <c r="B36" s="132">
        <v>542</v>
      </c>
      <c r="C36" s="820">
        <v>11</v>
      </c>
      <c r="D36" s="706">
        <f t="shared" si="1"/>
        <v>553</v>
      </c>
      <c r="E36" s="820">
        <v>280</v>
      </c>
      <c r="F36" s="132">
        <v>273</v>
      </c>
      <c r="G36" s="849">
        <f t="shared" si="2"/>
        <v>553</v>
      </c>
      <c r="H36" s="848"/>
      <c r="I36" s="98">
        <f t="shared" si="3"/>
        <v>0</v>
      </c>
    </row>
    <row r="37" spans="1:9" ht="21.75" thickBot="1">
      <c r="A37" s="6" t="s">
        <v>23</v>
      </c>
      <c r="B37" s="132">
        <v>906</v>
      </c>
      <c r="C37" s="820">
        <v>68</v>
      </c>
      <c r="D37" s="706">
        <f t="shared" si="1"/>
        <v>974</v>
      </c>
      <c r="E37" s="820">
        <v>516</v>
      </c>
      <c r="F37" s="132">
        <v>458</v>
      </c>
      <c r="G37" s="849">
        <f t="shared" si="2"/>
        <v>974</v>
      </c>
      <c r="H37" s="848"/>
      <c r="I37" s="98">
        <f t="shared" si="3"/>
        <v>0</v>
      </c>
    </row>
    <row r="38" spans="1:9" ht="21.75" thickBot="1">
      <c r="A38" s="6" t="s">
        <v>24</v>
      </c>
      <c r="B38" s="132">
        <v>210</v>
      </c>
      <c r="C38" s="820">
        <v>9</v>
      </c>
      <c r="D38" s="706">
        <f t="shared" si="1"/>
        <v>219</v>
      </c>
      <c r="E38" s="820">
        <v>150</v>
      </c>
      <c r="F38" s="132">
        <v>69</v>
      </c>
      <c r="G38" s="849">
        <f t="shared" si="2"/>
        <v>219</v>
      </c>
      <c r="H38" s="848"/>
      <c r="I38" s="98">
        <f t="shared" si="3"/>
        <v>0</v>
      </c>
    </row>
    <row r="39" spans="1:9" ht="21.75" thickBot="1">
      <c r="A39" s="6" t="s">
        <v>25</v>
      </c>
      <c r="B39" s="132">
        <v>896</v>
      </c>
      <c r="C39" s="820">
        <v>27</v>
      </c>
      <c r="D39" s="706">
        <f t="shared" si="1"/>
        <v>923</v>
      </c>
      <c r="E39" s="820">
        <v>586</v>
      </c>
      <c r="F39" s="132">
        <v>337</v>
      </c>
      <c r="G39" s="849">
        <f t="shared" si="2"/>
        <v>923</v>
      </c>
      <c r="H39" s="848"/>
      <c r="I39" s="98">
        <f t="shared" si="3"/>
        <v>0</v>
      </c>
    </row>
    <row r="40" spans="1:9" ht="21.75" thickBot="1">
      <c r="A40" s="6" t="s">
        <v>266</v>
      </c>
      <c r="B40" s="132">
        <v>1351</v>
      </c>
      <c r="C40" s="820">
        <v>105</v>
      </c>
      <c r="D40" s="706">
        <f t="shared" si="1"/>
        <v>1456</v>
      </c>
      <c r="E40" s="820">
        <v>924</v>
      </c>
      <c r="F40" s="132">
        <v>532</v>
      </c>
      <c r="G40" s="849">
        <f t="shared" si="2"/>
        <v>1456</v>
      </c>
      <c r="H40" s="848"/>
      <c r="I40" s="98">
        <f t="shared" si="3"/>
        <v>0</v>
      </c>
    </row>
    <row r="41" spans="1:9" ht="21.75" thickBot="1">
      <c r="A41" s="6" t="s">
        <v>26</v>
      </c>
      <c r="B41" s="132">
        <v>543</v>
      </c>
      <c r="C41" s="820">
        <v>1</v>
      </c>
      <c r="D41" s="706">
        <f t="shared" si="1"/>
        <v>544</v>
      </c>
      <c r="E41" s="820">
        <v>386</v>
      </c>
      <c r="F41" s="132">
        <v>158</v>
      </c>
      <c r="G41" s="849">
        <f t="shared" si="2"/>
        <v>544</v>
      </c>
      <c r="H41" s="848"/>
      <c r="I41" s="98">
        <f t="shared" si="3"/>
        <v>0</v>
      </c>
    </row>
    <row r="42" spans="1:9" ht="21.75" thickBot="1">
      <c r="A42" s="6" t="s">
        <v>27</v>
      </c>
      <c r="B42" s="132">
        <v>587</v>
      </c>
      <c r="C42" s="820">
        <v>22</v>
      </c>
      <c r="D42" s="706">
        <f t="shared" si="1"/>
        <v>609</v>
      </c>
      <c r="E42" s="820">
        <v>469</v>
      </c>
      <c r="F42" s="132">
        <v>140</v>
      </c>
      <c r="G42" s="849">
        <f t="shared" si="2"/>
        <v>609</v>
      </c>
      <c r="H42" s="848"/>
      <c r="I42" s="98">
        <f t="shared" si="3"/>
        <v>0</v>
      </c>
    </row>
    <row r="43" spans="1:9" ht="21.75" thickBot="1">
      <c r="A43" s="6" t="s">
        <v>12</v>
      </c>
      <c r="B43" s="132">
        <v>2418</v>
      </c>
      <c r="C43" s="820">
        <v>153</v>
      </c>
      <c r="D43" s="706">
        <f t="shared" si="1"/>
        <v>2571</v>
      </c>
      <c r="E43" s="820">
        <v>1803</v>
      </c>
      <c r="F43" s="132">
        <v>768</v>
      </c>
      <c r="G43" s="849">
        <f t="shared" si="2"/>
        <v>2571</v>
      </c>
      <c r="H43" s="848"/>
      <c r="I43" s="98">
        <f t="shared" si="3"/>
        <v>0</v>
      </c>
    </row>
    <row r="44" spans="1:9">
      <c r="B44" s="848"/>
      <c r="C44" s="848"/>
      <c r="D44" s="848"/>
      <c r="E44" s="848"/>
      <c r="F44" s="848"/>
      <c r="G44" s="848"/>
      <c r="H44" s="848"/>
    </row>
    <row r="45" spans="1:9">
      <c r="B45" s="848"/>
      <c r="C45" s="848"/>
      <c r="D45" s="848"/>
      <c r="E45" s="848"/>
      <c r="F45" s="848"/>
      <c r="G45" s="848"/>
      <c r="H45" s="848"/>
    </row>
    <row r="46" spans="1:9">
      <c r="B46" s="848"/>
      <c r="C46" s="848"/>
      <c r="D46" s="848"/>
      <c r="E46" s="848"/>
      <c r="F46" s="848"/>
      <c r="G46" s="848"/>
      <c r="H46" s="848"/>
    </row>
    <row r="47" spans="1:9">
      <c r="B47" s="848"/>
      <c r="C47" s="848"/>
      <c r="D47" s="848"/>
      <c r="E47" s="848"/>
      <c r="F47" s="848"/>
      <c r="G47" s="848"/>
      <c r="H47" s="848"/>
    </row>
    <row r="48" spans="1:9">
      <c r="B48" s="848"/>
      <c r="C48" s="848"/>
      <c r="D48" s="848"/>
      <c r="E48" s="848"/>
      <c r="F48" s="848"/>
      <c r="G48" s="848"/>
      <c r="H48" s="848"/>
    </row>
    <row r="49" spans="2:8">
      <c r="B49" s="848"/>
      <c r="C49" s="848"/>
      <c r="D49" s="848"/>
      <c r="E49" s="848"/>
      <c r="F49" s="848"/>
      <c r="G49" s="848"/>
      <c r="H49" s="848"/>
    </row>
    <row r="50" spans="2:8">
      <c r="B50" s="848"/>
      <c r="C50" s="848"/>
      <c r="D50" s="848"/>
      <c r="E50" s="848"/>
      <c r="F50" s="848"/>
      <c r="G50" s="848"/>
      <c r="H50" s="848"/>
    </row>
    <row r="51" spans="2:8">
      <c r="B51" s="848"/>
      <c r="C51" s="848"/>
      <c r="D51" s="848"/>
      <c r="E51" s="848"/>
      <c r="F51" s="848"/>
      <c r="G51" s="848"/>
      <c r="H51" s="848"/>
    </row>
    <row r="52" spans="2:8">
      <c r="B52" s="848"/>
      <c r="C52" s="848"/>
      <c r="D52" s="848"/>
      <c r="E52" s="848"/>
      <c r="F52" s="848"/>
      <c r="G52" s="848"/>
      <c r="H52" s="848"/>
    </row>
  </sheetData>
  <mergeCells count="5">
    <mergeCell ref="A1:G1"/>
    <mergeCell ref="H1:J1"/>
    <mergeCell ref="A2:A3"/>
    <mergeCell ref="B2:D2"/>
    <mergeCell ref="E2:G2"/>
  </mergeCells>
  <printOptions horizontalCentered="1" verticalCentered="1"/>
  <pageMargins left="0.39370078740157499" right="0.39370078740157499" top="0.45" bottom="0.55000000000000004" header="0" footer="0"/>
  <pageSetup paperSize="9" scale="83" orientation="portrait" r:id="rId1"/>
  <headerFooter alignWithMargins="0"/>
  <colBreaks count="1" manualBreakCount="1">
    <brk id="7"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D90E8-237D-4FD6-94B0-0A8ABFCDF6D8}">
  <sheetPr>
    <tabColor theme="7" tint="0.39997558519241921"/>
    <pageSetUpPr fitToPage="1"/>
  </sheetPr>
  <dimension ref="A1:N52"/>
  <sheetViews>
    <sheetView rightToLeft="1" view="pageBreakPreview" topLeftCell="A22" zoomScaleNormal="100" zoomScaleSheetLayoutView="100" workbookViewId="0">
      <selection activeCell="M14" sqref="M14"/>
    </sheetView>
  </sheetViews>
  <sheetFormatPr defaultColWidth="10.140625" defaultRowHeight="21"/>
  <cols>
    <col min="1" max="1" width="19.28515625" style="100" customWidth="1"/>
    <col min="2" max="10" width="9.140625" style="95" customWidth="1"/>
    <col min="11" max="255" width="10.140625" style="95"/>
    <col min="256" max="256" width="20.28515625" style="95" bestFit="1" customWidth="1"/>
    <col min="257" max="257" width="11.140625" style="95" customWidth="1"/>
    <col min="258" max="265" width="8.85546875" style="95" customWidth="1"/>
    <col min="266" max="511" width="10.140625" style="95"/>
    <col min="512" max="512" width="20.28515625" style="95" bestFit="1" customWidth="1"/>
    <col min="513" max="513" width="11.140625" style="95" customWidth="1"/>
    <col min="514" max="521" width="8.85546875" style="95" customWidth="1"/>
    <col min="522" max="767" width="10.140625" style="95"/>
    <col min="768" max="768" width="20.28515625" style="95" bestFit="1" customWidth="1"/>
    <col min="769" max="769" width="11.140625" style="95" customWidth="1"/>
    <col min="770" max="777" width="8.85546875" style="95" customWidth="1"/>
    <col min="778" max="1023" width="10.140625" style="95"/>
    <col min="1024" max="1024" width="20.28515625" style="95" bestFit="1" customWidth="1"/>
    <col min="1025" max="1025" width="11.140625" style="95" customWidth="1"/>
    <col min="1026" max="1033" width="8.85546875" style="95" customWidth="1"/>
    <col min="1034" max="1279" width="10.140625" style="95"/>
    <col min="1280" max="1280" width="20.28515625" style="95" bestFit="1" customWidth="1"/>
    <col min="1281" max="1281" width="11.140625" style="95" customWidth="1"/>
    <col min="1282" max="1289" width="8.85546875" style="95" customWidth="1"/>
    <col min="1290" max="1535" width="10.140625" style="95"/>
    <col min="1536" max="1536" width="20.28515625" style="95" bestFit="1" customWidth="1"/>
    <col min="1537" max="1537" width="11.140625" style="95" customWidth="1"/>
    <col min="1538" max="1545" width="8.85546875" style="95" customWidth="1"/>
    <col min="1546" max="1791" width="10.140625" style="95"/>
    <col min="1792" max="1792" width="20.28515625" style="95" bestFit="1" customWidth="1"/>
    <col min="1793" max="1793" width="11.140625" style="95" customWidth="1"/>
    <col min="1794" max="1801" width="8.85546875" style="95" customWidth="1"/>
    <col min="1802" max="2047" width="10.140625" style="95"/>
    <col min="2048" max="2048" width="20.28515625" style="95" bestFit="1" customWidth="1"/>
    <col min="2049" max="2049" width="11.140625" style="95" customWidth="1"/>
    <col min="2050" max="2057" width="8.85546875" style="95" customWidth="1"/>
    <col min="2058" max="2303" width="10.140625" style="95"/>
    <col min="2304" max="2304" width="20.28515625" style="95" bestFit="1" customWidth="1"/>
    <col min="2305" max="2305" width="11.140625" style="95" customWidth="1"/>
    <col min="2306" max="2313" width="8.85546875" style="95" customWidth="1"/>
    <col min="2314" max="2559" width="10.140625" style="95"/>
    <col min="2560" max="2560" width="20.28515625" style="95" bestFit="1" customWidth="1"/>
    <col min="2561" max="2561" width="11.140625" style="95" customWidth="1"/>
    <col min="2562" max="2569" width="8.85546875" style="95" customWidth="1"/>
    <col min="2570" max="2815" width="10.140625" style="95"/>
    <col min="2816" max="2816" width="20.28515625" style="95" bestFit="1" customWidth="1"/>
    <col min="2817" max="2817" width="11.140625" style="95" customWidth="1"/>
    <col min="2818" max="2825" width="8.85546875" style="95" customWidth="1"/>
    <col min="2826" max="3071" width="10.140625" style="95"/>
    <col min="3072" max="3072" width="20.28515625" style="95" bestFit="1" customWidth="1"/>
    <col min="3073" max="3073" width="11.140625" style="95" customWidth="1"/>
    <col min="3074" max="3081" width="8.85546875" style="95" customWidth="1"/>
    <col min="3082" max="3327" width="10.140625" style="95"/>
    <col min="3328" max="3328" width="20.28515625" style="95" bestFit="1" customWidth="1"/>
    <col min="3329" max="3329" width="11.140625" style="95" customWidth="1"/>
    <col min="3330" max="3337" width="8.85546875" style="95" customWidth="1"/>
    <col min="3338" max="3583" width="10.140625" style="95"/>
    <col min="3584" max="3584" width="20.28515625" style="95" bestFit="1" customWidth="1"/>
    <col min="3585" max="3585" width="11.140625" style="95" customWidth="1"/>
    <col min="3586" max="3593" width="8.85546875" style="95" customWidth="1"/>
    <col min="3594" max="3839" width="10.140625" style="95"/>
    <col min="3840" max="3840" width="20.28515625" style="95" bestFit="1" customWidth="1"/>
    <col min="3841" max="3841" width="11.140625" style="95" customWidth="1"/>
    <col min="3842" max="3849" width="8.85546875" style="95" customWidth="1"/>
    <col min="3850" max="4095" width="10.140625" style="95"/>
    <col min="4096" max="4096" width="20.28515625" style="95" bestFit="1" customWidth="1"/>
    <col min="4097" max="4097" width="11.140625" style="95" customWidth="1"/>
    <col min="4098" max="4105" width="8.85546875" style="95" customWidth="1"/>
    <col min="4106" max="4351" width="10.140625" style="95"/>
    <col min="4352" max="4352" width="20.28515625" style="95" bestFit="1" customWidth="1"/>
    <col min="4353" max="4353" width="11.140625" style="95" customWidth="1"/>
    <col min="4354" max="4361" width="8.85546875" style="95" customWidth="1"/>
    <col min="4362" max="4607" width="10.140625" style="95"/>
    <col min="4608" max="4608" width="20.28515625" style="95" bestFit="1" customWidth="1"/>
    <col min="4609" max="4609" width="11.140625" style="95" customWidth="1"/>
    <col min="4610" max="4617" width="8.85546875" style="95" customWidth="1"/>
    <col min="4618" max="4863" width="10.140625" style="95"/>
    <col min="4864" max="4864" width="20.28515625" style="95" bestFit="1" customWidth="1"/>
    <col min="4865" max="4865" width="11.140625" style="95" customWidth="1"/>
    <col min="4866" max="4873" width="8.85546875" style="95" customWidth="1"/>
    <col min="4874" max="5119" width="10.140625" style="95"/>
    <col min="5120" max="5120" width="20.28515625" style="95" bestFit="1" customWidth="1"/>
    <col min="5121" max="5121" width="11.140625" style="95" customWidth="1"/>
    <col min="5122" max="5129" width="8.85546875" style="95" customWidth="1"/>
    <col min="5130" max="5375" width="10.140625" style="95"/>
    <col min="5376" max="5376" width="20.28515625" style="95" bestFit="1" customWidth="1"/>
    <col min="5377" max="5377" width="11.140625" style="95" customWidth="1"/>
    <col min="5378" max="5385" width="8.85546875" style="95" customWidth="1"/>
    <col min="5386" max="5631" width="10.140625" style="95"/>
    <col min="5632" max="5632" width="20.28515625" style="95" bestFit="1" customWidth="1"/>
    <col min="5633" max="5633" width="11.140625" style="95" customWidth="1"/>
    <col min="5634" max="5641" width="8.85546875" style="95" customWidth="1"/>
    <col min="5642" max="5887" width="10.140625" style="95"/>
    <col min="5888" max="5888" width="20.28515625" style="95" bestFit="1" customWidth="1"/>
    <col min="5889" max="5889" width="11.140625" style="95" customWidth="1"/>
    <col min="5890" max="5897" width="8.85546875" style="95" customWidth="1"/>
    <col min="5898" max="6143" width="10.140625" style="95"/>
    <col min="6144" max="6144" width="20.28515625" style="95" bestFit="1" customWidth="1"/>
    <col min="6145" max="6145" width="11.140625" style="95" customWidth="1"/>
    <col min="6146" max="6153" width="8.85546875" style="95" customWidth="1"/>
    <col min="6154" max="6399" width="10.140625" style="95"/>
    <col min="6400" max="6400" width="20.28515625" style="95" bestFit="1" customWidth="1"/>
    <col min="6401" max="6401" width="11.140625" style="95" customWidth="1"/>
    <col min="6402" max="6409" width="8.85546875" style="95" customWidth="1"/>
    <col min="6410" max="6655" width="10.140625" style="95"/>
    <col min="6656" max="6656" width="20.28515625" style="95" bestFit="1" customWidth="1"/>
    <col min="6657" max="6657" width="11.140625" style="95" customWidth="1"/>
    <col min="6658" max="6665" width="8.85546875" style="95" customWidth="1"/>
    <col min="6666" max="6911" width="10.140625" style="95"/>
    <col min="6912" max="6912" width="20.28515625" style="95" bestFit="1" customWidth="1"/>
    <col min="6913" max="6913" width="11.140625" style="95" customWidth="1"/>
    <col min="6914" max="6921" width="8.85546875" style="95" customWidth="1"/>
    <col min="6922" max="7167" width="10.140625" style="95"/>
    <col min="7168" max="7168" width="20.28515625" style="95" bestFit="1" customWidth="1"/>
    <col min="7169" max="7169" width="11.140625" style="95" customWidth="1"/>
    <col min="7170" max="7177" width="8.85546875" style="95" customWidth="1"/>
    <col min="7178" max="7423" width="10.140625" style="95"/>
    <col min="7424" max="7424" width="20.28515625" style="95" bestFit="1" customWidth="1"/>
    <col min="7425" max="7425" width="11.140625" style="95" customWidth="1"/>
    <col min="7426" max="7433" width="8.85546875" style="95" customWidth="1"/>
    <col min="7434" max="7679" width="10.140625" style="95"/>
    <col min="7680" max="7680" width="20.28515625" style="95" bestFit="1" customWidth="1"/>
    <col min="7681" max="7681" width="11.140625" style="95" customWidth="1"/>
    <col min="7682" max="7689" width="8.85546875" style="95" customWidth="1"/>
    <col min="7690" max="7935" width="10.140625" style="95"/>
    <col min="7936" max="7936" width="20.28515625" style="95" bestFit="1" customWidth="1"/>
    <col min="7937" max="7937" width="11.140625" style="95" customWidth="1"/>
    <col min="7938" max="7945" width="8.85546875" style="95" customWidth="1"/>
    <col min="7946" max="8191" width="10.140625" style="95"/>
    <col min="8192" max="8192" width="20.28515625" style="95" bestFit="1" customWidth="1"/>
    <col min="8193" max="8193" width="11.140625" style="95" customWidth="1"/>
    <col min="8194" max="8201" width="8.85546875" style="95" customWidth="1"/>
    <col min="8202" max="8447" width="10.140625" style="95"/>
    <col min="8448" max="8448" width="20.28515625" style="95" bestFit="1" customWidth="1"/>
    <col min="8449" max="8449" width="11.140625" style="95" customWidth="1"/>
    <col min="8450" max="8457" width="8.85546875" style="95" customWidth="1"/>
    <col min="8458" max="8703" width="10.140625" style="95"/>
    <col min="8704" max="8704" width="20.28515625" style="95" bestFit="1" customWidth="1"/>
    <col min="8705" max="8705" width="11.140625" style="95" customWidth="1"/>
    <col min="8706" max="8713" width="8.85546875" style="95" customWidth="1"/>
    <col min="8714" max="8959" width="10.140625" style="95"/>
    <col min="8960" max="8960" width="20.28515625" style="95" bestFit="1" customWidth="1"/>
    <col min="8961" max="8961" width="11.140625" style="95" customWidth="1"/>
    <col min="8962" max="8969" width="8.85546875" style="95" customWidth="1"/>
    <col min="8970" max="9215" width="10.140625" style="95"/>
    <col min="9216" max="9216" width="20.28515625" style="95" bestFit="1" customWidth="1"/>
    <col min="9217" max="9217" width="11.140625" style="95" customWidth="1"/>
    <col min="9218" max="9225" width="8.85546875" style="95" customWidth="1"/>
    <col min="9226" max="9471" width="10.140625" style="95"/>
    <col min="9472" max="9472" width="20.28515625" style="95" bestFit="1" customWidth="1"/>
    <col min="9473" max="9473" width="11.140625" style="95" customWidth="1"/>
    <col min="9474" max="9481" width="8.85546875" style="95" customWidth="1"/>
    <col min="9482" max="9727" width="10.140625" style="95"/>
    <col min="9728" max="9728" width="20.28515625" style="95" bestFit="1" customWidth="1"/>
    <col min="9729" max="9729" width="11.140625" style="95" customWidth="1"/>
    <col min="9730" max="9737" width="8.85546875" style="95" customWidth="1"/>
    <col min="9738" max="9983" width="10.140625" style="95"/>
    <col min="9984" max="9984" width="20.28515625" style="95" bestFit="1" customWidth="1"/>
    <col min="9985" max="9985" width="11.140625" style="95" customWidth="1"/>
    <col min="9986" max="9993" width="8.85546875" style="95" customWidth="1"/>
    <col min="9994" max="10239" width="10.140625" style="95"/>
    <col min="10240" max="10240" width="20.28515625" style="95" bestFit="1" customWidth="1"/>
    <col min="10241" max="10241" width="11.140625" style="95" customWidth="1"/>
    <col min="10242" max="10249" width="8.85546875" style="95" customWidth="1"/>
    <col min="10250" max="10495" width="10.140625" style="95"/>
    <col min="10496" max="10496" width="20.28515625" style="95" bestFit="1" customWidth="1"/>
    <col min="10497" max="10497" width="11.140625" style="95" customWidth="1"/>
    <col min="10498" max="10505" width="8.85546875" style="95" customWidth="1"/>
    <col min="10506" max="10751" width="10.140625" style="95"/>
    <col min="10752" max="10752" width="20.28515625" style="95" bestFit="1" customWidth="1"/>
    <col min="10753" max="10753" width="11.140625" style="95" customWidth="1"/>
    <col min="10754" max="10761" width="8.85546875" style="95" customWidth="1"/>
    <col min="10762" max="11007" width="10.140625" style="95"/>
    <col min="11008" max="11008" width="20.28515625" style="95" bestFit="1" customWidth="1"/>
    <col min="11009" max="11009" width="11.140625" style="95" customWidth="1"/>
    <col min="11010" max="11017" width="8.85546875" style="95" customWidth="1"/>
    <col min="11018" max="11263" width="10.140625" style="95"/>
    <col min="11264" max="11264" width="20.28515625" style="95" bestFit="1" customWidth="1"/>
    <col min="11265" max="11265" width="11.140625" style="95" customWidth="1"/>
    <col min="11266" max="11273" width="8.85546875" style="95" customWidth="1"/>
    <col min="11274" max="11519" width="10.140625" style="95"/>
    <col min="11520" max="11520" width="20.28515625" style="95" bestFit="1" customWidth="1"/>
    <col min="11521" max="11521" width="11.140625" style="95" customWidth="1"/>
    <col min="11522" max="11529" width="8.85546875" style="95" customWidth="1"/>
    <col min="11530" max="11775" width="10.140625" style="95"/>
    <col min="11776" max="11776" width="20.28515625" style="95" bestFit="1" customWidth="1"/>
    <col min="11777" max="11777" width="11.140625" style="95" customWidth="1"/>
    <col min="11778" max="11785" width="8.85546875" style="95" customWidth="1"/>
    <col min="11786" max="12031" width="10.140625" style="95"/>
    <col min="12032" max="12032" width="20.28515625" style="95" bestFit="1" customWidth="1"/>
    <col min="12033" max="12033" width="11.140625" style="95" customWidth="1"/>
    <col min="12034" max="12041" width="8.85546875" style="95" customWidth="1"/>
    <col min="12042" max="12287" width="10.140625" style="95"/>
    <col min="12288" max="12288" width="20.28515625" style="95" bestFit="1" customWidth="1"/>
    <col min="12289" max="12289" width="11.140625" style="95" customWidth="1"/>
    <col min="12290" max="12297" width="8.85546875" style="95" customWidth="1"/>
    <col min="12298" max="12543" width="10.140625" style="95"/>
    <col min="12544" max="12544" width="20.28515625" style="95" bestFit="1" customWidth="1"/>
    <col min="12545" max="12545" width="11.140625" style="95" customWidth="1"/>
    <col min="12546" max="12553" width="8.85546875" style="95" customWidth="1"/>
    <col min="12554" max="12799" width="10.140625" style="95"/>
    <col min="12800" max="12800" width="20.28515625" style="95" bestFit="1" customWidth="1"/>
    <col min="12801" max="12801" width="11.140625" style="95" customWidth="1"/>
    <col min="12802" max="12809" width="8.85546875" style="95" customWidth="1"/>
    <col min="12810" max="13055" width="10.140625" style="95"/>
    <col min="13056" max="13056" width="20.28515625" style="95" bestFit="1" customWidth="1"/>
    <col min="13057" max="13057" width="11.140625" style="95" customWidth="1"/>
    <col min="13058" max="13065" width="8.85546875" style="95" customWidth="1"/>
    <col min="13066" max="13311" width="10.140625" style="95"/>
    <col min="13312" max="13312" width="20.28515625" style="95" bestFit="1" customWidth="1"/>
    <col min="13313" max="13313" width="11.140625" style="95" customWidth="1"/>
    <col min="13314" max="13321" width="8.85546875" style="95" customWidth="1"/>
    <col min="13322" max="13567" width="10.140625" style="95"/>
    <col min="13568" max="13568" width="20.28515625" style="95" bestFit="1" customWidth="1"/>
    <col min="13569" max="13569" width="11.140625" style="95" customWidth="1"/>
    <col min="13570" max="13577" width="8.85546875" style="95" customWidth="1"/>
    <col min="13578" max="13823" width="10.140625" style="95"/>
    <col min="13824" max="13824" width="20.28515625" style="95" bestFit="1" customWidth="1"/>
    <col min="13825" max="13825" width="11.140625" style="95" customWidth="1"/>
    <col min="13826" max="13833" width="8.85546875" style="95" customWidth="1"/>
    <col min="13834" max="14079" width="10.140625" style="95"/>
    <col min="14080" max="14080" width="20.28515625" style="95" bestFit="1" customWidth="1"/>
    <col min="14081" max="14081" width="11.140625" style="95" customWidth="1"/>
    <col min="14082" max="14089" width="8.85546875" style="95" customWidth="1"/>
    <col min="14090" max="14335" width="10.140625" style="95"/>
    <col min="14336" max="14336" width="20.28515625" style="95" bestFit="1" customWidth="1"/>
    <col min="14337" max="14337" width="11.140625" style="95" customWidth="1"/>
    <col min="14338" max="14345" width="8.85546875" style="95" customWidth="1"/>
    <col min="14346" max="14591" width="10.140625" style="95"/>
    <col min="14592" max="14592" width="20.28515625" style="95" bestFit="1" customWidth="1"/>
    <col min="14593" max="14593" width="11.140625" style="95" customWidth="1"/>
    <col min="14594" max="14601" width="8.85546875" style="95" customWidth="1"/>
    <col min="14602" max="14847" width="10.140625" style="95"/>
    <col min="14848" max="14848" width="20.28515625" style="95" bestFit="1" customWidth="1"/>
    <col min="14849" max="14849" width="11.140625" style="95" customWidth="1"/>
    <col min="14850" max="14857" width="8.85546875" style="95" customWidth="1"/>
    <col min="14858" max="15103" width="10.140625" style="95"/>
    <col min="15104" max="15104" width="20.28515625" style="95" bestFit="1" customWidth="1"/>
    <col min="15105" max="15105" width="11.140625" style="95" customWidth="1"/>
    <col min="15106" max="15113" width="8.85546875" style="95" customWidth="1"/>
    <col min="15114" max="15359" width="10.140625" style="95"/>
    <col min="15360" max="15360" width="20.28515625" style="95" bestFit="1" customWidth="1"/>
    <col min="15361" max="15361" width="11.140625" style="95" customWidth="1"/>
    <col min="15362" max="15369" width="8.85546875" style="95" customWidth="1"/>
    <col min="15370" max="15615" width="10.140625" style="95"/>
    <col min="15616" max="15616" width="20.28515625" style="95" bestFit="1" customWidth="1"/>
    <col min="15617" max="15617" width="11.140625" style="95" customWidth="1"/>
    <col min="15618" max="15625" width="8.85546875" style="95" customWidth="1"/>
    <col min="15626" max="15871" width="10.140625" style="95"/>
    <col min="15872" max="15872" width="20.28515625" style="95" bestFit="1" customWidth="1"/>
    <col min="15873" max="15873" width="11.140625" style="95" customWidth="1"/>
    <col min="15874" max="15881" width="8.85546875" style="95" customWidth="1"/>
    <col min="15882" max="16127" width="10.140625" style="95"/>
    <col min="16128" max="16128" width="20.28515625" style="95" bestFit="1" customWidth="1"/>
    <col min="16129" max="16129" width="11.140625" style="95" customWidth="1"/>
    <col min="16130" max="16137" width="8.85546875" style="95" customWidth="1"/>
    <col min="16138" max="16384" width="10.140625" style="95"/>
  </cols>
  <sheetData>
    <row r="1" spans="1:14" ht="34.5" customHeight="1" thickBot="1">
      <c r="A1" s="978" t="s">
        <v>315</v>
      </c>
      <c r="B1" s="978"/>
      <c r="C1" s="978"/>
      <c r="D1" s="978"/>
      <c r="E1" s="978"/>
      <c r="F1" s="978"/>
      <c r="G1" s="978"/>
      <c r="H1" s="978"/>
      <c r="I1" s="978"/>
      <c r="J1" s="978"/>
    </row>
    <row r="2" spans="1:14" ht="39.75" thickBot="1">
      <c r="A2" s="96" t="s">
        <v>253</v>
      </c>
      <c r="B2" s="96" t="s">
        <v>32</v>
      </c>
      <c r="C2" s="97" t="s">
        <v>269</v>
      </c>
      <c r="D2" s="97" t="s">
        <v>270</v>
      </c>
      <c r="E2" s="97" t="s">
        <v>271</v>
      </c>
      <c r="F2" s="97" t="s">
        <v>272</v>
      </c>
      <c r="G2" s="97" t="s">
        <v>273</v>
      </c>
      <c r="H2" s="97" t="s">
        <v>274</v>
      </c>
      <c r="I2" s="97" t="s">
        <v>275</v>
      </c>
      <c r="J2" s="97" t="s">
        <v>276</v>
      </c>
    </row>
    <row r="3" spans="1:14" s="98" customFormat="1" ht="21.75">
      <c r="A3" s="94">
        <v>1396</v>
      </c>
      <c r="B3" s="845">
        <v>19876</v>
      </c>
      <c r="C3" s="845">
        <v>628</v>
      </c>
      <c r="D3" s="845">
        <v>515</v>
      </c>
      <c r="E3" s="845">
        <v>12841</v>
      </c>
      <c r="F3" s="845">
        <v>70</v>
      </c>
      <c r="G3" s="845">
        <v>23</v>
      </c>
      <c r="H3" s="845">
        <v>36</v>
      </c>
      <c r="I3" s="845">
        <v>116</v>
      </c>
      <c r="J3" s="845">
        <v>5647</v>
      </c>
    </row>
    <row r="4" spans="1:14" s="98" customFormat="1" ht="21.75">
      <c r="A4" s="94">
        <v>1397</v>
      </c>
      <c r="B4" s="845">
        <v>18250</v>
      </c>
      <c r="C4" s="845">
        <v>631</v>
      </c>
      <c r="D4" s="845">
        <v>338</v>
      </c>
      <c r="E4" s="845">
        <v>11806</v>
      </c>
      <c r="F4" s="845">
        <v>26</v>
      </c>
      <c r="G4" s="845">
        <v>14</v>
      </c>
      <c r="H4" s="845">
        <v>11</v>
      </c>
      <c r="I4" s="845">
        <v>38</v>
      </c>
      <c r="J4" s="845">
        <v>5386</v>
      </c>
      <c r="L4" s="139"/>
    </row>
    <row r="5" spans="1:14" s="98" customFormat="1" ht="21.75">
      <c r="A5" s="94">
        <v>1398</v>
      </c>
      <c r="B5" s="845">
        <v>21562</v>
      </c>
      <c r="C5" s="845">
        <v>938</v>
      </c>
      <c r="D5" s="845">
        <v>503</v>
      </c>
      <c r="E5" s="845">
        <v>12845</v>
      </c>
      <c r="F5" s="845">
        <v>18</v>
      </c>
      <c r="G5" s="845">
        <v>8</v>
      </c>
      <c r="H5" s="845">
        <v>11</v>
      </c>
      <c r="I5" s="845">
        <v>245</v>
      </c>
      <c r="J5" s="845">
        <v>6994</v>
      </c>
      <c r="L5" s="139"/>
    </row>
    <row r="6" spans="1:14" s="98" customFormat="1" ht="21.75">
      <c r="A6" s="94">
        <v>1399</v>
      </c>
      <c r="B6" s="845">
        <v>44491</v>
      </c>
      <c r="C6" s="845">
        <v>1941</v>
      </c>
      <c r="D6" s="845">
        <v>966</v>
      </c>
      <c r="E6" s="845">
        <v>26958</v>
      </c>
      <c r="F6" s="845">
        <v>15</v>
      </c>
      <c r="G6" s="845">
        <v>12</v>
      </c>
      <c r="H6" s="845">
        <v>19</v>
      </c>
      <c r="I6" s="845">
        <v>404</v>
      </c>
      <c r="J6" s="845">
        <v>14176</v>
      </c>
      <c r="L6" s="139"/>
    </row>
    <row r="7" spans="1:14" s="98" customFormat="1" ht="21.75">
      <c r="A7" s="94">
        <v>1400</v>
      </c>
      <c r="B7" s="845">
        <v>45904</v>
      </c>
      <c r="C7" s="845">
        <v>371</v>
      </c>
      <c r="D7" s="845">
        <v>913</v>
      </c>
      <c r="E7" s="845">
        <v>26579</v>
      </c>
      <c r="F7" s="845">
        <v>23</v>
      </c>
      <c r="G7" s="845">
        <v>17</v>
      </c>
      <c r="H7" s="845">
        <v>16</v>
      </c>
      <c r="I7" s="845">
        <v>464</v>
      </c>
      <c r="J7" s="845">
        <v>17521</v>
      </c>
    </row>
    <row r="8" spans="1:14" s="98" customFormat="1" ht="21.75">
      <c r="A8" s="94">
        <v>1401</v>
      </c>
      <c r="B8" s="845">
        <v>38734</v>
      </c>
      <c r="C8" s="845">
        <v>1145</v>
      </c>
      <c r="D8" s="845">
        <v>817</v>
      </c>
      <c r="E8" s="845">
        <v>22267</v>
      </c>
      <c r="F8" s="845">
        <v>23</v>
      </c>
      <c r="G8" s="845">
        <v>4</v>
      </c>
      <c r="H8" s="845">
        <v>40</v>
      </c>
      <c r="I8" s="845">
        <v>256</v>
      </c>
      <c r="J8" s="845">
        <v>14182</v>
      </c>
    </row>
    <row r="9" spans="1:14" s="98" customFormat="1" ht="22.5" thickBot="1">
      <c r="A9" s="94">
        <v>1402</v>
      </c>
      <c r="B9" s="845">
        <f>SUM(B10:B42)</f>
        <v>41120</v>
      </c>
      <c r="C9" s="845">
        <f t="shared" ref="C9:J9" si="0">SUM(C10:C42)</f>
        <v>1337</v>
      </c>
      <c r="D9" s="845">
        <f t="shared" si="0"/>
        <v>982</v>
      </c>
      <c r="E9" s="845">
        <f t="shared" si="0"/>
        <v>24935</v>
      </c>
      <c r="F9" s="845">
        <f t="shared" si="0"/>
        <v>39</v>
      </c>
      <c r="G9" s="845">
        <f t="shared" si="0"/>
        <v>17</v>
      </c>
      <c r="H9" s="845">
        <f t="shared" si="0"/>
        <v>38</v>
      </c>
      <c r="I9" s="845">
        <f t="shared" si="0"/>
        <v>248</v>
      </c>
      <c r="J9" s="845">
        <f t="shared" si="0"/>
        <v>13524</v>
      </c>
    </row>
    <row r="10" spans="1:14" ht="21.75" thickBot="1">
      <c r="A10" s="5" t="s">
        <v>258</v>
      </c>
      <c r="B10" s="830">
        <f>C10+D10+E10+F10+G10+H10+I10+J10</f>
        <v>2050</v>
      </c>
      <c r="C10" s="820">
        <v>41</v>
      </c>
      <c r="D10" s="836">
        <v>61</v>
      </c>
      <c r="E10" s="820">
        <v>1417</v>
      </c>
      <c r="F10" s="831">
        <v>6</v>
      </c>
      <c r="G10" s="820">
        <v>0</v>
      </c>
      <c r="H10" s="831">
        <v>2</v>
      </c>
      <c r="I10" s="820">
        <v>6</v>
      </c>
      <c r="J10" s="831">
        <v>517</v>
      </c>
      <c r="L10" s="95">
        <f>B10-'49'!D11</f>
        <v>0</v>
      </c>
      <c r="N10" s="98"/>
    </row>
    <row r="11" spans="1:14" ht="21.75" thickBot="1">
      <c r="A11" s="6" t="s">
        <v>259</v>
      </c>
      <c r="B11" s="830">
        <f t="shared" ref="B11:B42" si="1">C11+D11+E11+F11+G11+H11+I11+J11</f>
        <v>1109</v>
      </c>
      <c r="C11" s="824">
        <v>37</v>
      </c>
      <c r="D11" s="836">
        <v>35</v>
      </c>
      <c r="E11" s="824">
        <v>928</v>
      </c>
      <c r="F11" s="836">
        <v>3</v>
      </c>
      <c r="G11" s="820">
        <v>0</v>
      </c>
      <c r="H11" s="836">
        <v>0</v>
      </c>
      <c r="I11" s="820">
        <v>1</v>
      </c>
      <c r="J11" s="836">
        <v>105</v>
      </c>
      <c r="L11" s="95">
        <f>B11-'49'!D12</f>
        <v>0</v>
      </c>
      <c r="N11" s="98"/>
    </row>
    <row r="12" spans="1:14" ht="21.75" thickBot="1">
      <c r="A12" s="6" t="s">
        <v>13</v>
      </c>
      <c r="B12" s="830">
        <f t="shared" si="1"/>
        <v>293</v>
      </c>
      <c r="C12" s="824">
        <v>3</v>
      </c>
      <c r="D12" s="836">
        <v>3</v>
      </c>
      <c r="E12" s="824">
        <v>239</v>
      </c>
      <c r="F12" s="836">
        <v>0</v>
      </c>
      <c r="G12" s="820">
        <v>0</v>
      </c>
      <c r="H12" s="836">
        <v>0</v>
      </c>
      <c r="I12" s="820">
        <v>0</v>
      </c>
      <c r="J12" s="836">
        <v>48</v>
      </c>
      <c r="L12" s="95">
        <f>B12-'49'!D13</f>
        <v>0</v>
      </c>
      <c r="N12" s="98"/>
    </row>
    <row r="13" spans="1:14" ht="21.75" thickBot="1">
      <c r="A13" s="6" t="s">
        <v>14</v>
      </c>
      <c r="B13" s="830">
        <f t="shared" si="1"/>
        <v>3152</v>
      </c>
      <c r="C13" s="824">
        <v>123</v>
      </c>
      <c r="D13" s="836">
        <v>114</v>
      </c>
      <c r="E13" s="824">
        <v>1627</v>
      </c>
      <c r="F13" s="836">
        <v>7</v>
      </c>
      <c r="G13" s="820">
        <v>0</v>
      </c>
      <c r="H13" s="836">
        <v>7</v>
      </c>
      <c r="I13" s="820">
        <v>29</v>
      </c>
      <c r="J13" s="836">
        <v>1245</v>
      </c>
      <c r="L13" s="95">
        <f>B13-'49'!D14</f>
        <v>0</v>
      </c>
      <c r="N13" s="98"/>
    </row>
    <row r="14" spans="1:14" ht="21.75" thickBot="1">
      <c r="A14" s="6" t="s">
        <v>33</v>
      </c>
      <c r="B14" s="830">
        <f t="shared" si="1"/>
        <v>5004</v>
      </c>
      <c r="C14" s="850">
        <v>97</v>
      </c>
      <c r="D14" s="851">
        <v>115</v>
      </c>
      <c r="E14" s="850">
        <v>2175</v>
      </c>
      <c r="F14" s="836">
        <v>0</v>
      </c>
      <c r="G14" s="820">
        <v>3</v>
      </c>
      <c r="H14" s="836">
        <v>0</v>
      </c>
      <c r="I14" s="820">
        <v>39</v>
      </c>
      <c r="J14" s="851">
        <v>2575</v>
      </c>
      <c r="L14" s="95">
        <f>B14-'49'!D15</f>
        <v>0</v>
      </c>
      <c r="N14" s="98"/>
    </row>
    <row r="15" spans="1:14" ht="21.75" thickBot="1">
      <c r="A15" s="6" t="s">
        <v>15</v>
      </c>
      <c r="B15" s="830">
        <f t="shared" si="1"/>
        <v>464</v>
      </c>
      <c r="C15" s="824">
        <v>1</v>
      </c>
      <c r="D15" s="836">
        <v>2</v>
      </c>
      <c r="E15" s="824">
        <v>328</v>
      </c>
      <c r="F15" s="836">
        <v>0</v>
      </c>
      <c r="G15" s="820">
        <v>0</v>
      </c>
      <c r="H15" s="836">
        <v>0</v>
      </c>
      <c r="I15" s="820">
        <v>0</v>
      </c>
      <c r="J15" s="836">
        <v>133</v>
      </c>
      <c r="L15" s="95">
        <f>B15-'49'!D16</f>
        <v>0</v>
      </c>
      <c r="N15" s="98"/>
    </row>
    <row r="16" spans="1:14" ht="21.75" thickBot="1">
      <c r="A16" s="6" t="s">
        <v>16</v>
      </c>
      <c r="B16" s="830">
        <f t="shared" si="1"/>
        <v>1670</v>
      </c>
      <c r="C16" s="824">
        <v>9</v>
      </c>
      <c r="D16" s="836">
        <v>20</v>
      </c>
      <c r="E16" s="824">
        <v>995</v>
      </c>
      <c r="F16" s="836">
        <v>0</v>
      </c>
      <c r="G16" s="820">
        <v>2</v>
      </c>
      <c r="H16" s="836">
        <v>1</v>
      </c>
      <c r="I16" s="820">
        <v>0</v>
      </c>
      <c r="J16" s="836">
        <v>643</v>
      </c>
      <c r="L16" s="95">
        <f>B16-'49'!D17</f>
        <v>0</v>
      </c>
      <c r="N16" s="98"/>
    </row>
    <row r="17" spans="1:14" ht="21.75" thickBot="1">
      <c r="A17" s="6" t="s">
        <v>260</v>
      </c>
      <c r="B17" s="830">
        <f t="shared" si="1"/>
        <v>737</v>
      </c>
      <c r="C17" s="850">
        <v>26</v>
      </c>
      <c r="D17" s="851">
        <v>3</v>
      </c>
      <c r="E17" s="850">
        <v>315</v>
      </c>
      <c r="F17" s="836">
        <v>0</v>
      </c>
      <c r="G17" s="820">
        <v>0</v>
      </c>
      <c r="H17" s="836">
        <v>0</v>
      </c>
      <c r="I17" s="820">
        <v>0</v>
      </c>
      <c r="J17" s="851">
        <v>393</v>
      </c>
      <c r="L17" s="95">
        <f>B17-'49'!D18</f>
        <v>0</v>
      </c>
      <c r="N17" s="98"/>
    </row>
    <row r="18" spans="1:14" ht="21.75" thickBot="1">
      <c r="A18" s="6" t="s">
        <v>31</v>
      </c>
      <c r="B18" s="830">
        <f t="shared" si="1"/>
        <v>1051</v>
      </c>
      <c r="C18" s="824">
        <v>89</v>
      </c>
      <c r="D18" s="836">
        <v>57</v>
      </c>
      <c r="E18" s="824">
        <v>416</v>
      </c>
      <c r="F18" s="836">
        <v>6</v>
      </c>
      <c r="G18" s="820">
        <v>0</v>
      </c>
      <c r="H18" s="836">
        <v>0</v>
      </c>
      <c r="I18" s="820">
        <v>3</v>
      </c>
      <c r="J18" s="836">
        <v>480</v>
      </c>
      <c r="L18" s="95">
        <f>B18-'49'!D19</f>
        <v>0</v>
      </c>
      <c r="N18" s="98"/>
    </row>
    <row r="19" spans="1:14" ht="21.75" thickBot="1">
      <c r="A19" s="6" t="s">
        <v>30</v>
      </c>
      <c r="B19" s="830">
        <f t="shared" si="1"/>
        <v>1662</v>
      </c>
      <c r="C19" s="824">
        <v>43</v>
      </c>
      <c r="D19" s="836">
        <v>34</v>
      </c>
      <c r="E19" s="824">
        <v>665</v>
      </c>
      <c r="F19" s="836">
        <v>0</v>
      </c>
      <c r="G19" s="820">
        <v>0</v>
      </c>
      <c r="H19" s="836">
        <v>5</v>
      </c>
      <c r="I19" s="820">
        <v>20</v>
      </c>
      <c r="J19" s="836">
        <v>895</v>
      </c>
      <c r="L19" s="95">
        <f>B19-'49'!D20</f>
        <v>0</v>
      </c>
      <c r="N19" s="98"/>
    </row>
    <row r="20" spans="1:14" ht="21.75" thickBot="1">
      <c r="A20" s="6" t="s">
        <v>29</v>
      </c>
      <c r="B20" s="830">
        <f t="shared" si="1"/>
        <v>117</v>
      </c>
      <c r="C20" s="824">
        <v>1</v>
      </c>
      <c r="D20" s="836">
        <v>1</v>
      </c>
      <c r="E20" s="824">
        <v>94</v>
      </c>
      <c r="F20" s="836">
        <v>0</v>
      </c>
      <c r="G20" s="820">
        <v>1</v>
      </c>
      <c r="H20" s="836">
        <v>0</v>
      </c>
      <c r="I20" s="820">
        <v>0</v>
      </c>
      <c r="J20" s="836">
        <v>20</v>
      </c>
      <c r="L20" s="95">
        <f>B20-'49'!D21</f>
        <v>0</v>
      </c>
      <c r="N20" s="98"/>
    </row>
    <row r="21" spans="1:14" ht="21.75" thickBot="1">
      <c r="A21" s="6" t="s">
        <v>17</v>
      </c>
      <c r="B21" s="830">
        <f t="shared" si="1"/>
        <v>1185</v>
      </c>
      <c r="C21" s="824">
        <v>129</v>
      </c>
      <c r="D21" s="836">
        <v>14</v>
      </c>
      <c r="E21" s="824">
        <v>812</v>
      </c>
      <c r="F21" s="836">
        <v>0</v>
      </c>
      <c r="G21" s="820">
        <v>0</v>
      </c>
      <c r="H21" s="836">
        <v>0</v>
      </c>
      <c r="I21" s="820">
        <v>0</v>
      </c>
      <c r="J21" s="836">
        <v>230</v>
      </c>
      <c r="L21" s="95">
        <f>B21-'49'!D22</f>
        <v>0</v>
      </c>
      <c r="N21" s="98"/>
    </row>
    <row r="22" spans="1:14" ht="21.75" thickBot="1">
      <c r="A22" s="6" t="s">
        <v>18</v>
      </c>
      <c r="B22" s="830">
        <f t="shared" si="1"/>
        <v>1671</v>
      </c>
      <c r="C22" s="850">
        <v>73</v>
      </c>
      <c r="D22" s="851">
        <v>55</v>
      </c>
      <c r="E22" s="850">
        <v>861</v>
      </c>
      <c r="F22" s="836">
        <v>2</v>
      </c>
      <c r="G22" s="820">
        <v>0</v>
      </c>
      <c r="H22" s="836">
        <v>2</v>
      </c>
      <c r="I22" s="820">
        <v>2</v>
      </c>
      <c r="J22" s="851">
        <v>676</v>
      </c>
      <c r="L22" s="95">
        <f>B22-'49'!D23</f>
        <v>0</v>
      </c>
      <c r="N22" s="98"/>
    </row>
    <row r="23" spans="1:14" ht="21.75" thickBot="1">
      <c r="A23" s="6" t="s">
        <v>19</v>
      </c>
      <c r="B23" s="830">
        <f t="shared" si="1"/>
        <v>839</v>
      </c>
      <c r="C23" s="824">
        <v>37</v>
      </c>
      <c r="D23" s="836">
        <v>6</v>
      </c>
      <c r="E23" s="824">
        <v>536</v>
      </c>
      <c r="F23" s="836">
        <v>0</v>
      </c>
      <c r="G23" s="820">
        <v>0</v>
      </c>
      <c r="H23" s="836">
        <v>0</v>
      </c>
      <c r="I23" s="820">
        <v>27</v>
      </c>
      <c r="J23" s="836">
        <v>233</v>
      </c>
      <c r="L23" s="95">
        <f>B23-'49'!D24</f>
        <v>0</v>
      </c>
      <c r="N23" s="98"/>
    </row>
    <row r="24" spans="1:14" ht="21.75" thickBot="1">
      <c r="A24" s="6" t="s">
        <v>261</v>
      </c>
      <c r="B24" s="830">
        <f t="shared" si="1"/>
        <v>200</v>
      </c>
      <c r="C24" s="824">
        <v>1</v>
      </c>
      <c r="D24" s="836">
        <v>2</v>
      </c>
      <c r="E24" s="824">
        <v>131</v>
      </c>
      <c r="F24" s="836">
        <v>0</v>
      </c>
      <c r="G24" s="820">
        <v>0</v>
      </c>
      <c r="H24" s="836">
        <v>0</v>
      </c>
      <c r="I24" s="820">
        <v>0</v>
      </c>
      <c r="J24" s="836">
        <v>66</v>
      </c>
      <c r="L24" s="95">
        <f>B24-'49'!D25</f>
        <v>0</v>
      </c>
      <c r="N24" s="98"/>
    </row>
    <row r="25" spans="1:14" ht="21.75" thickBot="1">
      <c r="A25" s="6" t="s">
        <v>262</v>
      </c>
      <c r="B25" s="830">
        <f t="shared" si="1"/>
        <v>613</v>
      </c>
      <c r="C25" s="824">
        <v>14</v>
      </c>
      <c r="D25" s="836">
        <v>17</v>
      </c>
      <c r="E25" s="824">
        <v>475</v>
      </c>
      <c r="F25" s="836">
        <v>0</v>
      </c>
      <c r="G25" s="820">
        <v>0</v>
      </c>
      <c r="H25" s="836">
        <v>5</v>
      </c>
      <c r="I25" s="820">
        <v>5</v>
      </c>
      <c r="J25" s="836">
        <v>97</v>
      </c>
      <c r="L25" s="95">
        <f>B25-'49'!D26</f>
        <v>0</v>
      </c>
      <c r="N25" s="98"/>
    </row>
    <row r="26" spans="1:14" ht="21.75" thickBot="1">
      <c r="A26" s="6" t="s">
        <v>263</v>
      </c>
      <c r="B26" s="830">
        <f t="shared" si="1"/>
        <v>3100</v>
      </c>
      <c r="C26" s="824">
        <v>278</v>
      </c>
      <c r="D26" s="836">
        <v>73</v>
      </c>
      <c r="E26" s="824">
        <v>1718</v>
      </c>
      <c r="F26" s="836">
        <v>4</v>
      </c>
      <c r="G26" s="820">
        <v>2</v>
      </c>
      <c r="H26" s="836">
        <v>9</v>
      </c>
      <c r="I26" s="820">
        <v>70</v>
      </c>
      <c r="J26" s="836">
        <v>946</v>
      </c>
      <c r="L26" s="95">
        <f>B26-'49'!D27</f>
        <v>0</v>
      </c>
      <c r="N26" s="98"/>
    </row>
    <row r="27" spans="1:14" ht="21.75" thickBot="1">
      <c r="A27" s="6" t="s">
        <v>264</v>
      </c>
      <c r="B27" s="830">
        <f t="shared" si="1"/>
        <v>1460</v>
      </c>
      <c r="C27" s="824">
        <v>55</v>
      </c>
      <c r="D27" s="836">
        <v>18</v>
      </c>
      <c r="E27" s="824">
        <v>921</v>
      </c>
      <c r="F27" s="836">
        <v>1</v>
      </c>
      <c r="G27" s="820">
        <v>3</v>
      </c>
      <c r="H27" s="836">
        <v>2</v>
      </c>
      <c r="I27" s="820">
        <v>4</v>
      </c>
      <c r="J27" s="836">
        <v>456</v>
      </c>
      <c r="L27" s="95">
        <f>B27-'49'!D28</f>
        <v>0</v>
      </c>
      <c r="N27" s="98"/>
    </row>
    <row r="28" spans="1:14" ht="21.75" thickBot="1">
      <c r="A28" s="6" t="s">
        <v>20</v>
      </c>
      <c r="B28" s="830">
        <f t="shared" si="1"/>
        <v>1196</v>
      </c>
      <c r="C28" s="824">
        <v>14</v>
      </c>
      <c r="D28" s="836">
        <v>24</v>
      </c>
      <c r="E28" s="824">
        <v>903</v>
      </c>
      <c r="F28" s="836">
        <v>0</v>
      </c>
      <c r="G28" s="820">
        <v>1</v>
      </c>
      <c r="H28" s="836">
        <v>0</v>
      </c>
      <c r="I28" s="820">
        <v>4</v>
      </c>
      <c r="J28" s="836">
        <v>250</v>
      </c>
      <c r="L28" s="95">
        <f>B28-'49'!D29</f>
        <v>0</v>
      </c>
      <c r="N28" s="98"/>
    </row>
    <row r="29" spans="1:14" ht="21.75" thickBot="1">
      <c r="A29" s="6" t="s">
        <v>21</v>
      </c>
      <c r="B29" s="830">
        <f t="shared" si="1"/>
        <v>2480</v>
      </c>
      <c r="C29" s="850">
        <v>23</v>
      </c>
      <c r="D29" s="851">
        <v>38</v>
      </c>
      <c r="E29" s="850">
        <v>1725</v>
      </c>
      <c r="F29" s="836">
        <v>2</v>
      </c>
      <c r="G29" s="820">
        <v>1</v>
      </c>
      <c r="H29" s="836">
        <v>0</v>
      </c>
      <c r="I29" s="820">
        <v>2</v>
      </c>
      <c r="J29" s="851">
        <v>689</v>
      </c>
      <c r="L29" s="95">
        <f>B29-'49'!D30</f>
        <v>0</v>
      </c>
      <c r="N29" s="98"/>
    </row>
    <row r="30" spans="1:14" ht="21.75" thickBot="1">
      <c r="A30" s="6" t="s">
        <v>22</v>
      </c>
      <c r="B30" s="830">
        <f t="shared" si="1"/>
        <v>977</v>
      </c>
      <c r="C30" s="824">
        <v>12</v>
      </c>
      <c r="D30" s="836">
        <v>14</v>
      </c>
      <c r="E30" s="824">
        <v>423</v>
      </c>
      <c r="F30" s="836">
        <v>0</v>
      </c>
      <c r="G30" s="820">
        <v>1</v>
      </c>
      <c r="H30" s="836">
        <v>0</v>
      </c>
      <c r="I30" s="820">
        <v>0</v>
      </c>
      <c r="J30" s="836">
        <v>527</v>
      </c>
      <c r="L30" s="95">
        <f>B30-'49'!D31</f>
        <v>0</v>
      </c>
      <c r="N30" s="98"/>
    </row>
    <row r="31" spans="1:14" ht="21.75" thickBot="1">
      <c r="A31" s="6" t="s">
        <v>128</v>
      </c>
      <c r="B31" s="830">
        <f t="shared" si="1"/>
        <v>499</v>
      </c>
      <c r="C31" s="824">
        <v>41</v>
      </c>
      <c r="D31" s="836">
        <v>21</v>
      </c>
      <c r="E31" s="824">
        <v>364</v>
      </c>
      <c r="F31" s="836">
        <v>0</v>
      </c>
      <c r="G31" s="820">
        <v>0</v>
      </c>
      <c r="H31" s="836">
        <v>0</v>
      </c>
      <c r="I31" s="820">
        <v>1</v>
      </c>
      <c r="J31" s="836">
        <v>72</v>
      </c>
      <c r="L31" s="95">
        <f>B31-'49'!D32</f>
        <v>0</v>
      </c>
      <c r="N31" s="98"/>
    </row>
    <row r="32" spans="1:14" ht="21.75" thickBot="1">
      <c r="A32" s="6" t="s">
        <v>129</v>
      </c>
      <c r="B32" s="830">
        <f t="shared" si="1"/>
        <v>878</v>
      </c>
      <c r="C32" s="824">
        <v>13</v>
      </c>
      <c r="D32" s="836">
        <v>21</v>
      </c>
      <c r="E32" s="824">
        <v>672</v>
      </c>
      <c r="F32" s="836">
        <v>1</v>
      </c>
      <c r="G32" s="820">
        <v>0</v>
      </c>
      <c r="H32" s="836">
        <v>0</v>
      </c>
      <c r="I32" s="820">
        <v>11</v>
      </c>
      <c r="J32" s="836">
        <v>160</v>
      </c>
      <c r="L32" s="95">
        <f>B32-'49'!D33</f>
        <v>0</v>
      </c>
      <c r="N32" s="98"/>
    </row>
    <row r="33" spans="1:14" ht="21.75" thickBot="1">
      <c r="A33" s="6" t="s">
        <v>130</v>
      </c>
      <c r="B33" s="830">
        <f t="shared" si="1"/>
        <v>542</v>
      </c>
      <c r="C33" s="824">
        <v>19</v>
      </c>
      <c r="D33" s="836">
        <v>11</v>
      </c>
      <c r="E33" s="824">
        <v>440</v>
      </c>
      <c r="F33" s="836">
        <v>1</v>
      </c>
      <c r="G33" s="820">
        <v>0</v>
      </c>
      <c r="H33" s="836">
        <v>0</v>
      </c>
      <c r="I33" s="820">
        <v>1</v>
      </c>
      <c r="J33" s="836">
        <v>70</v>
      </c>
      <c r="L33" s="95">
        <f>B33-'49'!D34</f>
        <v>0</v>
      </c>
      <c r="N33" s="98"/>
    </row>
    <row r="34" spans="1:14" ht="21.75" thickBot="1">
      <c r="A34" s="6" t="s">
        <v>265</v>
      </c>
      <c r="B34" s="830">
        <f t="shared" si="1"/>
        <v>322</v>
      </c>
      <c r="C34" s="824">
        <v>1</v>
      </c>
      <c r="D34" s="836">
        <v>1</v>
      </c>
      <c r="E34" s="824">
        <v>287</v>
      </c>
      <c r="F34" s="836">
        <v>0</v>
      </c>
      <c r="G34" s="820">
        <v>0</v>
      </c>
      <c r="H34" s="836">
        <v>0</v>
      </c>
      <c r="I34" s="820">
        <v>0</v>
      </c>
      <c r="J34" s="836">
        <v>33</v>
      </c>
      <c r="L34" s="95">
        <f>B34-'49'!D35</f>
        <v>0</v>
      </c>
      <c r="N34" s="98"/>
    </row>
    <row r="35" spans="1:14" ht="21.75" thickBot="1">
      <c r="A35" s="6" t="s">
        <v>131</v>
      </c>
      <c r="B35" s="830">
        <f t="shared" si="1"/>
        <v>553</v>
      </c>
      <c r="C35" s="850">
        <v>6</v>
      </c>
      <c r="D35" s="851">
        <v>9</v>
      </c>
      <c r="E35" s="850">
        <v>428</v>
      </c>
      <c r="F35" s="836">
        <v>0</v>
      </c>
      <c r="G35" s="820">
        <v>0</v>
      </c>
      <c r="H35" s="836">
        <v>0</v>
      </c>
      <c r="I35" s="820">
        <v>0</v>
      </c>
      <c r="J35" s="851">
        <v>110</v>
      </c>
      <c r="L35" s="95">
        <f>B35-'49'!D36</f>
        <v>0</v>
      </c>
      <c r="N35" s="98"/>
    </row>
    <row r="36" spans="1:14" ht="21.75" thickBot="1">
      <c r="A36" s="6" t="s">
        <v>23</v>
      </c>
      <c r="B36" s="830">
        <f t="shared" si="1"/>
        <v>974</v>
      </c>
      <c r="C36" s="824">
        <v>12</v>
      </c>
      <c r="D36" s="836">
        <v>14</v>
      </c>
      <c r="E36" s="824">
        <v>775</v>
      </c>
      <c r="F36" s="836">
        <v>0</v>
      </c>
      <c r="G36" s="820">
        <v>0</v>
      </c>
      <c r="H36" s="836">
        <v>0</v>
      </c>
      <c r="I36" s="820">
        <v>2</v>
      </c>
      <c r="J36" s="836">
        <v>171</v>
      </c>
      <c r="L36" s="95">
        <f>B36-'49'!D37</f>
        <v>0</v>
      </c>
      <c r="N36" s="98"/>
    </row>
    <row r="37" spans="1:14" ht="21.75" thickBot="1">
      <c r="A37" s="6" t="s">
        <v>24</v>
      </c>
      <c r="B37" s="830">
        <f t="shared" si="1"/>
        <v>219</v>
      </c>
      <c r="C37" s="824">
        <v>4</v>
      </c>
      <c r="D37" s="836">
        <v>7</v>
      </c>
      <c r="E37" s="824">
        <v>170</v>
      </c>
      <c r="F37" s="836">
        <v>0</v>
      </c>
      <c r="G37" s="820">
        <v>0</v>
      </c>
      <c r="H37" s="836">
        <v>0</v>
      </c>
      <c r="I37" s="820">
        <v>0</v>
      </c>
      <c r="J37" s="836">
        <v>38</v>
      </c>
      <c r="L37" s="95">
        <f>B37-'49'!D38</f>
        <v>0</v>
      </c>
      <c r="N37" s="98"/>
    </row>
    <row r="38" spans="1:14" ht="21.75" thickBot="1">
      <c r="A38" s="6" t="s">
        <v>25</v>
      </c>
      <c r="B38" s="830">
        <f t="shared" si="1"/>
        <v>923</v>
      </c>
      <c r="C38" s="824">
        <v>31</v>
      </c>
      <c r="D38" s="836">
        <v>32</v>
      </c>
      <c r="E38" s="824">
        <v>553</v>
      </c>
      <c r="F38" s="836">
        <v>0</v>
      </c>
      <c r="G38" s="820">
        <v>0</v>
      </c>
      <c r="H38" s="836">
        <v>1</v>
      </c>
      <c r="I38" s="820">
        <v>11</v>
      </c>
      <c r="J38" s="836">
        <v>295</v>
      </c>
      <c r="L38" s="95">
        <f>B38-'49'!D39</f>
        <v>0</v>
      </c>
      <c r="N38" s="98"/>
    </row>
    <row r="39" spans="1:14" ht="21.75" thickBot="1">
      <c r="A39" s="6" t="s">
        <v>266</v>
      </c>
      <c r="B39" s="830">
        <f t="shared" si="1"/>
        <v>1456</v>
      </c>
      <c r="C39" s="824">
        <v>22</v>
      </c>
      <c r="D39" s="836">
        <v>30</v>
      </c>
      <c r="E39" s="824">
        <v>943</v>
      </c>
      <c r="F39" s="836">
        <v>1</v>
      </c>
      <c r="G39" s="820">
        <v>0</v>
      </c>
      <c r="H39" s="836">
        <v>1</v>
      </c>
      <c r="I39" s="820">
        <v>1</v>
      </c>
      <c r="J39" s="836">
        <v>458</v>
      </c>
      <c r="L39" s="95">
        <f>B39-'49'!D40</f>
        <v>0</v>
      </c>
      <c r="N39" s="98"/>
    </row>
    <row r="40" spans="1:14" ht="21.75" thickBot="1">
      <c r="A40" s="6" t="s">
        <v>26</v>
      </c>
      <c r="B40" s="830">
        <f t="shared" si="1"/>
        <v>544</v>
      </c>
      <c r="C40" s="824">
        <v>15</v>
      </c>
      <c r="D40" s="836">
        <v>10</v>
      </c>
      <c r="E40" s="824">
        <v>403</v>
      </c>
      <c r="F40" s="836">
        <v>1</v>
      </c>
      <c r="G40" s="820">
        <v>1</v>
      </c>
      <c r="H40" s="836">
        <v>0</v>
      </c>
      <c r="I40" s="820">
        <v>4</v>
      </c>
      <c r="J40" s="836">
        <v>110</v>
      </c>
      <c r="L40" s="95">
        <f>B40-'49'!D41</f>
        <v>0</v>
      </c>
      <c r="N40" s="98"/>
    </row>
    <row r="41" spans="1:14" ht="21.75" thickBot="1">
      <c r="A41" s="6" t="s">
        <v>27</v>
      </c>
      <c r="B41" s="830">
        <f t="shared" si="1"/>
        <v>609</v>
      </c>
      <c r="C41" s="824">
        <v>28</v>
      </c>
      <c r="D41" s="836">
        <v>17</v>
      </c>
      <c r="E41" s="824">
        <v>482</v>
      </c>
      <c r="F41" s="836">
        <v>1</v>
      </c>
      <c r="G41" s="820">
        <v>0</v>
      </c>
      <c r="H41" s="836">
        <v>0</v>
      </c>
      <c r="I41" s="820">
        <v>0</v>
      </c>
      <c r="J41" s="836">
        <v>81</v>
      </c>
      <c r="L41" s="95">
        <f>B41-'49'!D42</f>
        <v>0</v>
      </c>
    </row>
    <row r="42" spans="1:14" ht="21.75" thickBot="1">
      <c r="A42" s="6" t="s">
        <v>12</v>
      </c>
      <c r="B42" s="830">
        <f t="shared" si="1"/>
        <v>2571</v>
      </c>
      <c r="C42" s="850">
        <v>39</v>
      </c>
      <c r="D42" s="851">
        <v>103</v>
      </c>
      <c r="E42" s="850">
        <v>1714</v>
      </c>
      <c r="F42" s="851">
        <v>3</v>
      </c>
      <c r="G42" s="820">
        <v>2</v>
      </c>
      <c r="H42" s="836">
        <v>3</v>
      </c>
      <c r="I42" s="820">
        <v>5</v>
      </c>
      <c r="J42" s="851">
        <v>702</v>
      </c>
      <c r="L42" s="95">
        <f>B42-'49'!D43</f>
        <v>0</v>
      </c>
    </row>
    <row r="43" spans="1:14">
      <c r="A43" s="979"/>
      <c r="B43" s="980"/>
      <c r="C43" s="980"/>
      <c r="D43" s="980"/>
      <c r="E43" s="980"/>
      <c r="F43" s="980"/>
      <c r="G43" s="980"/>
      <c r="H43" s="980"/>
      <c r="I43" s="979"/>
      <c r="J43" s="979"/>
    </row>
    <row r="44" spans="1:14">
      <c r="A44" s="99"/>
      <c r="B44" s="852"/>
      <c r="C44" s="852"/>
      <c r="D44" s="852"/>
      <c r="E44" s="852"/>
      <c r="F44" s="852"/>
      <c r="G44" s="852"/>
      <c r="H44" s="852"/>
    </row>
    <row r="45" spans="1:14">
      <c r="B45" s="848"/>
      <c r="C45" s="848"/>
      <c r="D45" s="848"/>
      <c r="E45" s="848"/>
      <c r="F45" s="848"/>
      <c r="G45" s="848"/>
      <c r="H45" s="848"/>
    </row>
    <row r="46" spans="1:14">
      <c r="B46" s="848"/>
      <c r="C46" s="848"/>
      <c r="D46" s="848"/>
      <c r="E46" s="848"/>
      <c r="F46" s="848"/>
      <c r="G46" s="848"/>
      <c r="H46" s="848"/>
    </row>
    <row r="47" spans="1:14">
      <c r="B47" s="848"/>
      <c r="C47" s="848"/>
      <c r="D47" s="848"/>
      <c r="E47" s="848"/>
      <c r="F47" s="848"/>
      <c r="G47" s="848"/>
      <c r="H47" s="848"/>
    </row>
    <row r="48" spans="1:14">
      <c r="B48" s="848"/>
      <c r="C48" s="848"/>
      <c r="D48" s="848"/>
      <c r="E48" s="848"/>
      <c r="F48" s="848"/>
      <c r="G48" s="848"/>
      <c r="H48" s="848"/>
    </row>
    <row r="49" spans="2:8">
      <c r="B49" s="848"/>
      <c r="C49" s="848"/>
      <c r="D49" s="848"/>
      <c r="E49" s="848"/>
      <c r="F49" s="848"/>
      <c r="G49" s="848"/>
      <c r="H49" s="848"/>
    </row>
    <row r="50" spans="2:8">
      <c r="B50" s="848"/>
      <c r="C50" s="848"/>
      <c r="D50" s="848"/>
      <c r="E50" s="848"/>
      <c r="F50" s="848"/>
      <c r="G50" s="848"/>
      <c r="H50" s="848"/>
    </row>
    <row r="51" spans="2:8">
      <c r="B51" s="848"/>
      <c r="C51" s="848"/>
      <c r="D51" s="848"/>
      <c r="E51" s="848"/>
      <c r="F51" s="848"/>
      <c r="G51" s="848"/>
      <c r="H51" s="848"/>
    </row>
    <row r="52" spans="2:8">
      <c r="B52" s="848"/>
      <c r="C52" s="848"/>
      <c r="D52" s="848"/>
      <c r="E52" s="848"/>
      <c r="F52" s="848"/>
      <c r="G52" s="848"/>
      <c r="H52" s="848"/>
    </row>
  </sheetData>
  <mergeCells count="2">
    <mergeCell ref="A1:J1"/>
    <mergeCell ref="A43:J43"/>
  </mergeCells>
  <printOptions horizontalCentered="1" verticalCentered="1"/>
  <pageMargins left="0.39370078740157499" right="0.39370078740157499" top="0.45" bottom="0.55000000000000004" header="0" footer="0"/>
  <pageSetup paperSize="9" scale="83" orientation="portrait" r:id="rId1"/>
  <headerFooter alignWithMargins="0"/>
  <rowBreaks count="1" manualBreakCount="1">
    <brk id="42"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4BF67-F8A9-4806-82AD-FE56C3675A23}">
  <sheetPr>
    <tabColor theme="7" tint="0.39997558519241921"/>
    <pageSetUpPr fitToPage="1"/>
  </sheetPr>
  <dimension ref="A1:L75"/>
  <sheetViews>
    <sheetView rightToLeft="1" view="pageBreakPreview" topLeftCell="A19" zoomScaleNormal="100" zoomScaleSheetLayoutView="100" workbookViewId="0">
      <selection activeCell="M14" sqref="M14"/>
    </sheetView>
  </sheetViews>
  <sheetFormatPr defaultRowHeight="21"/>
  <cols>
    <col min="1" max="1" width="20.28515625" style="45" customWidth="1"/>
    <col min="2" max="2" width="11.7109375" style="46" customWidth="1"/>
    <col min="3" max="3" width="9.42578125" style="47" customWidth="1"/>
    <col min="4" max="4" width="11.7109375" style="47" customWidth="1"/>
    <col min="5" max="5" width="14.5703125" style="47" customWidth="1"/>
    <col min="6" max="6" width="15.140625" style="47" customWidth="1"/>
    <col min="7" max="7" width="13" style="47" customWidth="1"/>
    <col min="8" max="8" width="9.140625" style="43" customWidth="1"/>
    <col min="9" max="9" width="7.140625" style="43" customWidth="1"/>
    <col min="10" max="234" width="9.140625" style="43"/>
    <col min="235" max="235" width="20.28515625" style="43" customWidth="1"/>
    <col min="236" max="236" width="11.7109375" style="43" customWidth="1"/>
    <col min="237" max="237" width="9.42578125" style="43" customWidth="1"/>
    <col min="238" max="238" width="11.7109375" style="43" customWidth="1"/>
    <col min="239" max="239" width="14.5703125" style="43" customWidth="1"/>
    <col min="240" max="240" width="15.140625" style="43" customWidth="1"/>
    <col min="241" max="241" width="13" style="43" customWidth="1"/>
    <col min="242" max="490" width="9.140625" style="43"/>
    <col min="491" max="491" width="20.28515625" style="43" customWidth="1"/>
    <col min="492" max="492" width="11.7109375" style="43" customWidth="1"/>
    <col min="493" max="493" width="9.42578125" style="43" customWidth="1"/>
    <col min="494" max="494" width="11.7109375" style="43" customWidth="1"/>
    <col min="495" max="495" width="14.5703125" style="43" customWidth="1"/>
    <col min="496" max="496" width="15.140625" style="43" customWidth="1"/>
    <col min="497" max="497" width="13" style="43" customWidth="1"/>
    <col min="498" max="746" width="9.140625" style="43"/>
    <col min="747" max="747" width="20.28515625" style="43" customWidth="1"/>
    <col min="748" max="748" width="11.7109375" style="43" customWidth="1"/>
    <col min="749" max="749" width="9.42578125" style="43" customWidth="1"/>
    <col min="750" max="750" width="11.7109375" style="43" customWidth="1"/>
    <col min="751" max="751" width="14.5703125" style="43" customWidth="1"/>
    <col min="752" max="752" width="15.140625" style="43" customWidth="1"/>
    <col min="753" max="753" width="13" style="43" customWidth="1"/>
    <col min="754" max="1002" width="9.140625" style="43"/>
    <col min="1003" max="1003" width="20.28515625" style="43" customWidth="1"/>
    <col min="1004" max="1004" width="11.7109375" style="43" customWidth="1"/>
    <col min="1005" max="1005" width="9.42578125" style="43" customWidth="1"/>
    <col min="1006" max="1006" width="11.7109375" style="43" customWidth="1"/>
    <col min="1007" max="1007" width="14.5703125" style="43" customWidth="1"/>
    <col min="1008" max="1008" width="15.140625" style="43" customWidth="1"/>
    <col min="1009" max="1009" width="13" style="43" customWidth="1"/>
    <col min="1010" max="1258" width="9.140625" style="43"/>
    <col min="1259" max="1259" width="20.28515625" style="43" customWidth="1"/>
    <col min="1260" max="1260" width="11.7109375" style="43" customWidth="1"/>
    <col min="1261" max="1261" width="9.42578125" style="43" customWidth="1"/>
    <col min="1262" max="1262" width="11.7109375" style="43" customWidth="1"/>
    <col min="1263" max="1263" width="14.5703125" style="43" customWidth="1"/>
    <col min="1264" max="1264" width="15.140625" style="43" customWidth="1"/>
    <col min="1265" max="1265" width="13" style="43" customWidth="1"/>
    <col min="1266" max="1514" width="9.140625" style="43"/>
    <col min="1515" max="1515" width="20.28515625" style="43" customWidth="1"/>
    <col min="1516" max="1516" width="11.7109375" style="43" customWidth="1"/>
    <col min="1517" max="1517" width="9.42578125" style="43" customWidth="1"/>
    <col min="1518" max="1518" width="11.7109375" style="43" customWidth="1"/>
    <col min="1519" max="1519" width="14.5703125" style="43" customWidth="1"/>
    <col min="1520" max="1520" width="15.140625" style="43" customWidth="1"/>
    <col min="1521" max="1521" width="13" style="43" customWidth="1"/>
    <col min="1522" max="1770" width="9.140625" style="43"/>
    <col min="1771" max="1771" width="20.28515625" style="43" customWidth="1"/>
    <col min="1772" max="1772" width="11.7109375" style="43" customWidth="1"/>
    <col min="1773" max="1773" width="9.42578125" style="43" customWidth="1"/>
    <col min="1774" max="1774" width="11.7109375" style="43" customWidth="1"/>
    <col min="1775" max="1775" width="14.5703125" style="43" customWidth="1"/>
    <col min="1776" max="1776" width="15.140625" style="43" customWidth="1"/>
    <col min="1777" max="1777" width="13" style="43" customWidth="1"/>
    <col min="1778" max="2026" width="9.140625" style="43"/>
    <col min="2027" max="2027" width="20.28515625" style="43" customWidth="1"/>
    <col min="2028" max="2028" width="11.7109375" style="43" customWidth="1"/>
    <col min="2029" max="2029" width="9.42578125" style="43" customWidth="1"/>
    <col min="2030" max="2030" width="11.7109375" style="43" customWidth="1"/>
    <col min="2031" max="2031" width="14.5703125" style="43" customWidth="1"/>
    <col min="2032" max="2032" width="15.140625" style="43" customWidth="1"/>
    <col min="2033" max="2033" width="13" style="43" customWidth="1"/>
    <col min="2034" max="2282" width="9.140625" style="43"/>
    <col min="2283" max="2283" width="20.28515625" style="43" customWidth="1"/>
    <col min="2284" max="2284" width="11.7109375" style="43" customWidth="1"/>
    <col min="2285" max="2285" width="9.42578125" style="43" customWidth="1"/>
    <col min="2286" max="2286" width="11.7109375" style="43" customWidth="1"/>
    <col min="2287" max="2287" width="14.5703125" style="43" customWidth="1"/>
    <col min="2288" max="2288" width="15.140625" style="43" customWidth="1"/>
    <col min="2289" max="2289" width="13" style="43" customWidth="1"/>
    <col min="2290" max="2538" width="9.140625" style="43"/>
    <col min="2539" max="2539" width="20.28515625" style="43" customWidth="1"/>
    <col min="2540" max="2540" width="11.7109375" style="43" customWidth="1"/>
    <col min="2541" max="2541" width="9.42578125" style="43" customWidth="1"/>
    <col min="2542" max="2542" width="11.7109375" style="43" customWidth="1"/>
    <col min="2543" max="2543" width="14.5703125" style="43" customWidth="1"/>
    <col min="2544" max="2544" width="15.140625" style="43" customWidth="1"/>
    <col min="2545" max="2545" width="13" style="43" customWidth="1"/>
    <col min="2546" max="2794" width="9.140625" style="43"/>
    <col min="2795" max="2795" width="20.28515625" style="43" customWidth="1"/>
    <col min="2796" max="2796" width="11.7109375" style="43" customWidth="1"/>
    <col min="2797" max="2797" width="9.42578125" style="43" customWidth="1"/>
    <col min="2798" max="2798" width="11.7109375" style="43" customWidth="1"/>
    <col min="2799" max="2799" width="14.5703125" style="43" customWidth="1"/>
    <col min="2800" max="2800" width="15.140625" style="43" customWidth="1"/>
    <col min="2801" max="2801" width="13" style="43" customWidth="1"/>
    <col min="2802" max="3050" width="9.140625" style="43"/>
    <col min="3051" max="3051" width="20.28515625" style="43" customWidth="1"/>
    <col min="3052" max="3052" width="11.7109375" style="43" customWidth="1"/>
    <col min="3053" max="3053" width="9.42578125" style="43" customWidth="1"/>
    <col min="3054" max="3054" width="11.7109375" style="43" customWidth="1"/>
    <col min="3055" max="3055" width="14.5703125" style="43" customWidth="1"/>
    <col min="3056" max="3056" width="15.140625" style="43" customWidth="1"/>
    <col min="3057" max="3057" width="13" style="43" customWidth="1"/>
    <col min="3058" max="3306" width="9.140625" style="43"/>
    <col min="3307" max="3307" width="20.28515625" style="43" customWidth="1"/>
    <col min="3308" max="3308" width="11.7109375" style="43" customWidth="1"/>
    <col min="3309" max="3309" width="9.42578125" style="43" customWidth="1"/>
    <col min="3310" max="3310" width="11.7109375" style="43" customWidth="1"/>
    <col min="3311" max="3311" width="14.5703125" style="43" customWidth="1"/>
    <col min="3312" max="3312" width="15.140625" style="43" customWidth="1"/>
    <col min="3313" max="3313" width="13" style="43" customWidth="1"/>
    <col min="3314" max="3562" width="9.140625" style="43"/>
    <col min="3563" max="3563" width="20.28515625" style="43" customWidth="1"/>
    <col min="3564" max="3564" width="11.7109375" style="43" customWidth="1"/>
    <col min="3565" max="3565" width="9.42578125" style="43" customWidth="1"/>
    <col min="3566" max="3566" width="11.7109375" style="43" customWidth="1"/>
    <col min="3567" max="3567" width="14.5703125" style="43" customWidth="1"/>
    <col min="3568" max="3568" width="15.140625" style="43" customWidth="1"/>
    <col min="3569" max="3569" width="13" style="43" customWidth="1"/>
    <col min="3570" max="3818" width="9.140625" style="43"/>
    <col min="3819" max="3819" width="20.28515625" style="43" customWidth="1"/>
    <col min="3820" max="3820" width="11.7109375" style="43" customWidth="1"/>
    <col min="3821" max="3821" width="9.42578125" style="43" customWidth="1"/>
    <col min="3822" max="3822" width="11.7109375" style="43" customWidth="1"/>
    <col min="3823" max="3823" width="14.5703125" style="43" customWidth="1"/>
    <col min="3824" max="3824" width="15.140625" style="43" customWidth="1"/>
    <col min="3825" max="3825" width="13" style="43" customWidth="1"/>
    <col min="3826" max="4074" width="9.140625" style="43"/>
    <col min="4075" max="4075" width="20.28515625" style="43" customWidth="1"/>
    <col min="4076" max="4076" width="11.7109375" style="43" customWidth="1"/>
    <col min="4077" max="4077" width="9.42578125" style="43" customWidth="1"/>
    <col min="4078" max="4078" width="11.7109375" style="43" customWidth="1"/>
    <col min="4079" max="4079" width="14.5703125" style="43" customWidth="1"/>
    <col min="4080" max="4080" width="15.140625" style="43" customWidth="1"/>
    <col min="4081" max="4081" width="13" style="43" customWidth="1"/>
    <col min="4082" max="4330" width="9.140625" style="43"/>
    <col min="4331" max="4331" width="20.28515625" style="43" customWidth="1"/>
    <col min="4332" max="4332" width="11.7109375" style="43" customWidth="1"/>
    <col min="4333" max="4333" width="9.42578125" style="43" customWidth="1"/>
    <col min="4334" max="4334" width="11.7109375" style="43" customWidth="1"/>
    <col min="4335" max="4335" width="14.5703125" style="43" customWidth="1"/>
    <col min="4336" max="4336" width="15.140625" style="43" customWidth="1"/>
    <col min="4337" max="4337" width="13" style="43" customWidth="1"/>
    <col min="4338" max="4586" width="9.140625" style="43"/>
    <col min="4587" max="4587" width="20.28515625" style="43" customWidth="1"/>
    <col min="4588" max="4588" width="11.7109375" style="43" customWidth="1"/>
    <col min="4589" max="4589" width="9.42578125" style="43" customWidth="1"/>
    <col min="4590" max="4590" width="11.7109375" style="43" customWidth="1"/>
    <col min="4591" max="4591" width="14.5703125" style="43" customWidth="1"/>
    <col min="4592" max="4592" width="15.140625" style="43" customWidth="1"/>
    <col min="4593" max="4593" width="13" style="43" customWidth="1"/>
    <col min="4594" max="4842" width="9.140625" style="43"/>
    <col min="4843" max="4843" width="20.28515625" style="43" customWidth="1"/>
    <col min="4844" max="4844" width="11.7109375" style="43" customWidth="1"/>
    <col min="4845" max="4845" width="9.42578125" style="43" customWidth="1"/>
    <col min="4846" max="4846" width="11.7109375" style="43" customWidth="1"/>
    <col min="4847" max="4847" width="14.5703125" style="43" customWidth="1"/>
    <col min="4848" max="4848" width="15.140625" style="43" customWidth="1"/>
    <col min="4849" max="4849" width="13" style="43" customWidth="1"/>
    <col min="4850" max="5098" width="9.140625" style="43"/>
    <col min="5099" max="5099" width="20.28515625" style="43" customWidth="1"/>
    <col min="5100" max="5100" width="11.7109375" style="43" customWidth="1"/>
    <col min="5101" max="5101" width="9.42578125" style="43" customWidth="1"/>
    <col min="5102" max="5102" width="11.7109375" style="43" customWidth="1"/>
    <col min="5103" max="5103" width="14.5703125" style="43" customWidth="1"/>
    <col min="5104" max="5104" width="15.140625" style="43" customWidth="1"/>
    <col min="5105" max="5105" width="13" style="43" customWidth="1"/>
    <col min="5106" max="5354" width="9.140625" style="43"/>
    <col min="5355" max="5355" width="20.28515625" style="43" customWidth="1"/>
    <col min="5356" max="5356" width="11.7109375" style="43" customWidth="1"/>
    <col min="5357" max="5357" width="9.42578125" style="43" customWidth="1"/>
    <col min="5358" max="5358" width="11.7109375" style="43" customWidth="1"/>
    <col min="5359" max="5359" width="14.5703125" style="43" customWidth="1"/>
    <col min="5360" max="5360" width="15.140625" style="43" customWidth="1"/>
    <col min="5361" max="5361" width="13" style="43" customWidth="1"/>
    <col min="5362" max="5610" width="9.140625" style="43"/>
    <col min="5611" max="5611" width="20.28515625" style="43" customWidth="1"/>
    <col min="5612" max="5612" width="11.7109375" style="43" customWidth="1"/>
    <col min="5613" max="5613" width="9.42578125" style="43" customWidth="1"/>
    <col min="5614" max="5614" width="11.7109375" style="43" customWidth="1"/>
    <col min="5615" max="5615" width="14.5703125" style="43" customWidth="1"/>
    <col min="5616" max="5616" width="15.140625" style="43" customWidth="1"/>
    <col min="5617" max="5617" width="13" style="43" customWidth="1"/>
    <col min="5618" max="5866" width="9.140625" style="43"/>
    <col min="5867" max="5867" width="20.28515625" style="43" customWidth="1"/>
    <col min="5868" max="5868" width="11.7109375" style="43" customWidth="1"/>
    <col min="5869" max="5869" width="9.42578125" style="43" customWidth="1"/>
    <col min="5870" max="5870" width="11.7109375" style="43" customWidth="1"/>
    <col min="5871" max="5871" width="14.5703125" style="43" customWidth="1"/>
    <col min="5872" max="5872" width="15.140625" style="43" customWidth="1"/>
    <col min="5873" max="5873" width="13" style="43" customWidth="1"/>
    <col min="5874" max="6122" width="9.140625" style="43"/>
    <col min="6123" max="6123" width="20.28515625" style="43" customWidth="1"/>
    <col min="6124" max="6124" width="11.7109375" style="43" customWidth="1"/>
    <col min="6125" max="6125" width="9.42578125" style="43" customWidth="1"/>
    <col min="6126" max="6126" width="11.7109375" style="43" customWidth="1"/>
    <col min="6127" max="6127" width="14.5703125" style="43" customWidth="1"/>
    <col min="6128" max="6128" width="15.140625" style="43" customWidth="1"/>
    <col min="6129" max="6129" width="13" style="43" customWidth="1"/>
    <col min="6130" max="6378" width="9.140625" style="43"/>
    <col min="6379" max="6379" width="20.28515625" style="43" customWidth="1"/>
    <col min="6380" max="6380" width="11.7109375" style="43" customWidth="1"/>
    <col min="6381" max="6381" width="9.42578125" style="43" customWidth="1"/>
    <col min="6382" max="6382" width="11.7109375" style="43" customWidth="1"/>
    <col min="6383" max="6383" width="14.5703125" style="43" customWidth="1"/>
    <col min="6384" max="6384" width="15.140625" style="43" customWidth="1"/>
    <col min="6385" max="6385" width="13" style="43" customWidth="1"/>
    <col min="6386" max="6634" width="9.140625" style="43"/>
    <col min="6635" max="6635" width="20.28515625" style="43" customWidth="1"/>
    <col min="6636" max="6636" width="11.7109375" style="43" customWidth="1"/>
    <col min="6637" max="6637" width="9.42578125" style="43" customWidth="1"/>
    <col min="6638" max="6638" width="11.7109375" style="43" customWidth="1"/>
    <col min="6639" max="6639" width="14.5703125" style="43" customWidth="1"/>
    <col min="6640" max="6640" width="15.140625" style="43" customWidth="1"/>
    <col min="6641" max="6641" width="13" style="43" customWidth="1"/>
    <col min="6642" max="6890" width="9.140625" style="43"/>
    <col min="6891" max="6891" width="20.28515625" style="43" customWidth="1"/>
    <col min="6892" max="6892" width="11.7109375" style="43" customWidth="1"/>
    <col min="6893" max="6893" width="9.42578125" style="43" customWidth="1"/>
    <col min="6894" max="6894" width="11.7109375" style="43" customWidth="1"/>
    <col min="6895" max="6895" width="14.5703125" style="43" customWidth="1"/>
    <col min="6896" max="6896" width="15.140625" style="43" customWidth="1"/>
    <col min="6897" max="6897" width="13" style="43" customWidth="1"/>
    <col min="6898" max="7146" width="9.140625" style="43"/>
    <col min="7147" max="7147" width="20.28515625" style="43" customWidth="1"/>
    <col min="7148" max="7148" width="11.7109375" style="43" customWidth="1"/>
    <col min="7149" max="7149" width="9.42578125" style="43" customWidth="1"/>
    <col min="7150" max="7150" width="11.7109375" style="43" customWidth="1"/>
    <col min="7151" max="7151" width="14.5703125" style="43" customWidth="1"/>
    <col min="7152" max="7152" width="15.140625" style="43" customWidth="1"/>
    <col min="7153" max="7153" width="13" style="43" customWidth="1"/>
    <col min="7154" max="7402" width="9.140625" style="43"/>
    <col min="7403" max="7403" width="20.28515625" style="43" customWidth="1"/>
    <col min="7404" max="7404" width="11.7109375" style="43" customWidth="1"/>
    <col min="7405" max="7405" width="9.42578125" style="43" customWidth="1"/>
    <col min="7406" max="7406" width="11.7109375" style="43" customWidth="1"/>
    <col min="7407" max="7407" width="14.5703125" style="43" customWidth="1"/>
    <col min="7408" max="7408" width="15.140625" style="43" customWidth="1"/>
    <col min="7409" max="7409" width="13" style="43" customWidth="1"/>
    <col min="7410" max="7658" width="9.140625" style="43"/>
    <col min="7659" max="7659" width="20.28515625" style="43" customWidth="1"/>
    <col min="7660" max="7660" width="11.7109375" style="43" customWidth="1"/>
    <col min="7661" max="7661" width="9.42578125" style="43" customWidth="1"/>
    <col min="7662" max="7662" width="11.7109375" style="43" customWidth="1"/>
    <col min="7663" max="7663" width="14.5703125" style="43" customWidth="1"/>
    <col min="7664" max="7664" width="15.140625" style="43" customWidth="1"/>
    <col min="7665" max="7665" width="13" style="43" customWidth="1"/>
    <col min="7666" max="7914" width="9.140625" style="43"/>
    <col min="7915" max="7915" width="20.28515625" style="43" customWidth="1"/>
    <col min="7916" max="7916" width="11.7109375" style="43" customWidth="1"/>
    <col min="7917" max="7917" width="9.42578125" style="43" customWidth="1"/>
    <col min="7918" max="7918" width="11.7109375" style="43" customWidth="1"/>
    <col min="7919" max="7919" width="14.5703125" style="43" customWidth="1"/>
    <col min="7920" max="7920" width="15.140625" style="43" customWidth="1"/>
    <col min="7921" max="7921" width="13" style="43" customWidth="1"/>
    <col min="7922" max="8170" width="9.140625" style="43"/>
    <col min="8171" max="8171" width="20.28515625" style="43" customWidth="1"/>
    <col min="8172" max="8172" width="11.7109375" style="43" customWidth="1"/>
    <col min="8173" max="8173" width="9.42578125" style="43" customWidth="1"/>
    <col min="8174" max="8174" width="11.7109375" style="43" customWidth="1"/>
    <col min="8175" max="8175" width="14.5703125" style="43" customWidth="1"/>
    <col min="8176" max="8176" width="15.140625" style="43" customWidth="1"/>
    <col min="8177" max="8177" width="13" style="43" customWidth="1"/>
    <col min="8178" max="8426" width="9.140625" style="43"/>
    <col min="8427" max="8427" width="20.28515625" style="43" customWidth="1"/>
    <col min="8428" max="8428" width="11.7109375" style="43" customWidth="1"/>
    <col min="8429" max="8429" width="9.42578125" style="43" customWidth="1"/>
    <col min="8430" max="8430" width="11.7109375" style="43" customWidth="1"/>
    <col min="8431" max="8431" width="14.5703125" style="43" customWidth="1"/>
    <col min="8432" max="8432" width="15.140625" style="43" customWidth="1"/>
    <col min="8433" max="8433" width="13" style="43" customWidth="1"/>
    <col min="8434" max="8682" width="9.140625" style="43"/>
    <col min="8683" max="8683" width="20.28515625" style="43" customWidth="1"/>
    <col min="8684" max="8684" width="11.7109375" style="43" customWidth="1"/>
    <col min="8685" max="8685" width="9.42578125" style="43" customWidth="1"/>
    <col min="8686" max="8686" width="11.7109375" style="43" customWidth="1"/>
    <col min="8687" max="8687" width="14.5703125" style="43" customWidth="1"/>
    <col min="8688" max="8688" width="15.140625" style="43" customWidth="1"/>
    <col min="8689" max="8689" width="13" style="43" customWidth="1"/>
    <col min="8690" max="8938" width="9.140625" style="43"/>
    <col min="8939" max="8939" width="20.28515625" style="43" customWidth="1"/>
    <col min="8940" max="8940" width="11.7109375" style="43" customWidth="1"/>
    <col min="8941" max="8941" width="9.42578125" style="43" customWidth="1"/>
    <col min="8942" max="8942" width="11.7109375" style="43" customWidth="1"/>
    <col min="8943" max="8943" width="14.5703125" style="43" customWidth="1"/>
    <col min="8944" max="8944" width="15.140625" style="43" customWidth="1"/>
    <col min="8945" max="8945" width="13" style="43" customWidth="1"/>
    <col min="8946" max="9194" width="9.140625" style="43"/>
    <col min="9195" max="9195" width="20.28515625" style="43" customWidth="1"/>
    <col min="9196" max="9196" width="11.7109375" style="43" customWidth="1"/>
    <col min="9197" max="9197" width="9.42578125" style="43" customWidth="1"/>
    <col min="9198" max="9198" width="11.7109375" style="43" customWidth="1"/>
    <col min="9199" max="9199" width="14.5703125" style="43" customWidth="1"/>
    <col min="9200" max="9200" width="15.140625" style="43" customWidth="1"/>
    <col min="9201" max="9201" width="13" style="43" customWidth="1"/>
    <col min="9202" max="9450" width="9.140625" style="43"/>
    <col min="9451" max="9451" width="20.28515625" style="43" customWidth="1"/>
    <col min="9452" max="9452" width="11.7109375" style="43" customWidth="1"/>
    <col min="9453" max="9453" width="9.42578125" style="43" customWidth="1"/>
    <col min="9454" max="9454" width="11.7109375" style="43" customWidth="1"/>
    <col min="9455" max="9455" width="14.5703125" style="43" customWidth="1"/>
    <col min="9456" max="9456" width="15.140625" style="43" customWidth="1"/>
    <col min="9457" max="9457" width="13" style="43" customWidth="1"/>
    <col min="9458" max="9706" width="9.140625" style="43"/>
    <col min="9707" max="9707" width="20.28515625" style="43" customWidth="1"/>
    <col min="9708" max="9708" width="11.7109375" style="43" customWidth="1"/>
    <col min="9709" max="9709" width="9.42578125" style="43" customWidth="1"/>
    <col min="9710" max="9710" width="11.7109375" style="43" customWidth="1"/>
    <col min="9711" max="9711" width="14.5703125" style="43" customWidth="1"/>
    <col min="9712" max="9712" width="15.140625" style="43" customWidth="1"/>
    <col min="9713" max="9713" width="13" style="43" customWidth="1"/>
    <col min="9714" max="9962" width="9.140625" style="43"/>
    <col min="9963" max="9963" width="20.28515625" style="43" customWidth="1"/>
    <col min="9964" max="9964" width="11.7109375" style="43" customWidth="1"/>
    <col min="9965" max="9965" width="9.42578125" style="43" customWidth="1"/>
    <col min="9966" max="9966" width="11.7109375" style="43" customWidth="1"/>
    <col min="9967" max="9967" width="14.5703125" style="43" customWidth="1"/>
    <col min="9968" max="9968" width="15.140625" style="43" customWidth="1"/>
    <col min="9969" max="9969" width="13" style="43" customWidth="1"/>
    <col min="9970" max="10218" width="9.140625" style="43"/>
    <col min="10219" max="10219" width="20.28515625" style="43" customWidth="1"/>
    <col min="10220" max="10220" width="11.7109375" style="43" customWidth="1"/>
    <col min="10221" max="10221" width="9.42578125" style="43" customWidth="1"/>
    <col min="10222" max="10222" width="11.7109375" style="43" customWidth="1"/>
    <col min="10223" max="10223" width="14.5703125" style="43" customWidth="1"/>
    <col min="10224" max="10224" width="15.140625" style="43" customWidth="1"/>
    <col min="10225" max="10225" width="13" style="43" customWidth="1"/>
    <col min="10226" max="10474" width="9.140625" style="43"/>
    <col min="10475" max="10475" width="20.28515625" style="43" customWidth="1"/>
    <col min="10476" max="10476" width="11.7109375" style="43" customWidth="1"/>
    <col min="10477" max="10477" width="9.42578125" style="43" customWidth="1"/>
    <col min="10478" max="10478" width="11.7109375" style="43" customWidth="1"/>
    <col min="10479" max="10479" width="14.5703125" style="43" customWidth="1"/>
    <col min="10480" max="10480" width="15.140625" style="43" customWidth="1"/>
    <col min="10481" max="10481" width="13" style="43" customWidth="1"/>
    <col min="10482" max="10730" width="9.140625" style="43"/>
    <col min="10731" max="10731" width="20.28515625" style="43" customWidth="1"/>
    <col min="10732" max="10732" width="11.7109375" style="43" customWidth="1"/>
    <col min="10733" max="10733" width="9.42578125" style="43" customWidth="1"/>
    <col min="10734" max="10734" width="11.7109375" style="43" customWidth="1"/>
    <col min="10735" max="10735" width="14.5703125" style="43" customWidth="1"/>
    <col min="10736" max="10736" width="15.140625" style="43" customWidth="1"/>
    <col min="10737" max="10737" width="13" style="43" customWidth="1"/>
    <col min="10738" max="10986" width="9.140625" style="43"/>
    <col min="10987" max="10987" width="20.28515625" style="43" customWidth="1"/>
    <col min="10988" max="10988" width="11.7109375" style="43" customWidth="1"/>
    <col min="10989" max="10989" width="9.42578125" style="43" customWidth="1"/>
    <col min="10990" max="10990" width="11.7109375" style="43" customWidth="1"/>
    <col min="10991" max="10991" width="14.5703125" style="43" customWidth="1"/>
    <col min="10992" max="10992" width="15.140625" style="43" customWidth="1"/>
    <col min="10993" max="10993" width="13" style="43" customWidth="1"/>
    <col min="10994" max="11242" width="9.140625" style="43"/>
    <col min="11243" max="11243" width="20.28515625" style="43" customWidth="1"/>
    <col min="11244" max="11244" width="11.7109375" style="43" customWidth="1"/>
    <col min="11245" max="11245" width="9.42578125" style="43" customWidth="1"/>
    <col min="11246" max="11246" width="11.7109375" style="43" customWidth="1"/>
    <col min="11247" max="11247" width="14.5703125" style="43" customWidth="1"/>
    <col min="11248" max="11248" width="15.140625" style="43" customWidth="1"/>
    <col min="11249" max="11249" width="13" style="43" customWidth="1"/>
    <col min="11250" max="11498" width="9.140625" style="43"/>
    <col min="11499" max="11499" width="20.28515625" style="43" customWidth="1"/>
    <col min="11500" max="11500" width="11.7109375" style="43" customWidth="1"/>
    <col min="11501" max="11501" width="9.42578125" style="43" customWidth="1"/>
    <col min="11502" max="11502" width="11.7109375" style="43" customWidth="1"/>
    <col min="11503" max="11503" width="14.5703125" style="43" customWidth="1"/>
    <col min="11504" max="11504" width="15.140625" style="43" customWidth="1"/>
    <col min="11505" max="11505" width="13" style="43" customWidth="1"/>
    <col min="11506" max="11754" width="9.140625" style="43"/>
    <col min="11755" max="11755" width="20.28515625" style="43" customWidth="1"/>
    <col min="11756" max="11756" width="11.7109375" style="43" customWidth="1"/>
    <col min="11757" max="11757" width="9.42578125" style="43" customWidth="1"/>
    <col min="11758" max="11758" width="11.7109375" style="43" customWidth="1"/>
    <col min="11759" max="11759" width="14.5703125" style="43" customWidth="1"/>
    <col min="11760" max="11760" width="15.140625" style="43" customWidth="1"/>
    <col min="11761" max="11761" width="13" style="43" customWidth="1"/>
    <col min="11762" max="12010" width="9.140625" style="43"/>
    <col min="12011" max="12011" width="20.28515625" style="43" customWidth="1"/>
    <col min="12012" max="12012" width="11.7109375" style="43" customWidth="1"/>
    <col min="12013" max="12013" width="9.42578125" style="43" customWidth="1"/>
    <col min="12014" max="12014" width="11.7109375" style="43" customWidth="1"/>
    <col min="12015" max="12015" width="14.5703125" style="43" customWidth="1"/>
    <col min="12016" max="12016" width="15.140625" style="43" customWidth="1"/>
    <col min="12017" max="12017" width="13" style="43" customWidth="1"/>
    <col min="12018" max="12266" width="9.140625" style="43"/>
    <col min="12267" max="12267" width="20.28515625" style="43" customWidth="1"/>
    <col min="12268" max="12268" width="11.7109375" style="43" customWidth="1"/>
    <col min="12269" max="12269" width="9.42578125" style="43" customWidth="1"/>
    <col min="12270" max="12270" width="11.7109375" style="43" customWidth="1"/>
    <col min="12271" max="12271" width="14.5703125" style="43" customWidth="1"/>
    <col min="12272" max="12272" width="15.140625" style="43" customWidth="1"/>
    <col min="12273" max="12273" width="13" style="43" customWidth="1"/>
    <col min="12274" max="12522" width="9.140625" style="43"/>
    <col min="12523" max="12523" width="20.28515625" style="43" customWidth="1"/>
    <col min="12524" max="12524" width="11.7109375" style="43" customWidth="1"/>
    <col min="12525" max="12525" width="9.42578125" style="43" customWidth="1"/>
    <col min="12526" max="12526" width="11.7109375" style="43" customWidth="1"/>
    <col min="12527" max="12527" width="14.5703125" style="43" customWidth="1"/>
    <col min="12528" max="12528" width="15.140625" style="43" customWidth="1"/>
    <col min="12529" max="12529" width="13" style="43" customWidth="1"/>
    <col min="12530" max="12778" width="9.140625" style="43"/>
    <col min="12779" max="12779" width="20.28515625" style="43" customWidth="1"/>
    <col min="12780" max="12780" width="11.7109375" style="43" customWidth="1"/>
    <col min="12781" max="12781" width="9.42578125" style="43" customWidth="1"/>
    <col min="12782" max="12782" width="11.7109375" style="43" customWidth="1"/>
    <col min="12783" max="12783" width="14.5703125" style="43" customWidth="1"/>
    <col min="12784" max="12784" width="15.140625" style="43" customWidth="1"/>
    <col min="12785" max="12785" width="13" style="43" customWidth="1"/>
    <col min="12786" max="13034" width="9.140625" style="43"/>
    <col min="13035" max="13035" width="20.28515625" style="43" customWidth="1"/>
    <col min="13036" max="13036" width="11.7109375" style="43" customWidth="1"/>
    <col min="13037" max="13037" width="9.42578125" style="43" customWidth="1"/>
    <col min="13038" max="13038" width="11.7109375" style="43" customWidth="1"/>
    <col min="13039" max="13039" width="14.5703125" style="43" customWidth="1"/>
    <col min="13040" max="13040" width="15.140625" style="43" customWidth="1"/>
    <col min="13041" max="13041" width="13" style="43" customWidth="1"/>
    <col min="13042" max="13290" width="9.140625" style="43"/>
    <col min="13291" max="13291" width="20.28515625" style="43" customWidth="1"/>
    <col min="13292" max="13292" width="11.7109375" style="43" customWidth="1"/>
    <col min="13293" max="13293" width="9.42578125" style="43" customWidth="1"/>
    <col min="13294" max="13294" width="11.7109375" style="43" customWidth="1"/>
    <col min="13295" max="13295" width="14.5703125" style="43" customWidth="1"/>
    <col min="13296" max="13296" width="15.140625" style="43" customWidth="1"/>
    <col min="13297" max="13297" width="13" style="43" customWidth="1"/>
    <col min="13298" max="13546" width="9.140625" style="43"/>
    <col min="13547" max="13547" width="20.28515625" style="43" customWidth="1"/>
    <col min="13548" max="13548" width="11.7109375" style="43" customWidth="1"/>
    <col min="13549" max="13549" width="9.42578125" style="43" customWidth="1"/>
    <col min="13550" max="13550" width="11.7109375" style="43" customWidth="1"/>
    <col min="13551" max="13551" width="14.5703125" style="43" customWidth="1"/>
    <col min="13552" max="13552" width="15.140625" style="43" customWidth="1"/>
    <col min="13553" max="13553" width="13" style="43" customWidth="1"/>
    <col min="13554" max="13802" width="9.140625" style="43"/>
    <col min="13803" max="13803" width="20.28515625" style="43" customWidth="1"/>
    <col min="13804" max="13804" width="11.7109375" style="43" customWidth="1"/>
    <col min="13805" max="13805" width="9.42578125" style="43" customWidth="1"/>
    <col min="13806" max="13806" width="11.7109375" style="43" customWidth="1"/>
    <col min="13807" max="13807" width="14.5703125" style="43" customWidth="1"/>
    <col min="13808" max="13808" width="15.140625" style="43" customWidth="1"/>
    <col min="13809" max="13809" width="13" style="43" customWidth="1"/>
    <col min="13810" max="14058" width="9.140625" style="43"/>
    <col min="14059" max="14059" width="20.28515625" style="43" customWidth="1"/>
    <col min="14060" max="14060" width="11.7109375" style="43" customWidth="1"/>
    <col min="14061" max="14061" width="9.42578125" style="43" customWidth="1"/>
    <col min="14062" max="14062" width="11.7109375" style="43" customWidth="1"/>
    <col min="14063" max="14063" width="14.5703125" style="43" customWidth="1"/>
    <col min="14064" max="14064" width="15.140625" style="43" customWidth="1"/>
    <col min="14065" max="14065" width="13" style="43" customWidth="1"/>
    <col min="14066" max="14314" width="9.140625" style="43"/>
    <col min="14315" max="14315" width="20.28515625" style="43" customWidth="1"/>
    <col min="14316" max="14316" width="11.7109375" style="43" customWidth="1"/>
    <col min="14317" max="14317" width="9.42578125" style="43" customWidth="1"/>
    <col min="14318" max="14318" width="11.7109375" style="43" customWidth="1"/>
    <col min="14319" max="14319" width="14.5703125" style="43" customWidth="1"/>
    <col min="14320" max="14320" width="15.140625" style="43" customWidth="1"/>
    <col min="14321" max="14321" width="13" style="43" customWidth="1"/>
    <col min="14322" max="14570" width="9.140625" style="43"/>
    <col min="14571" max="14571" width="20.28515625" style="43" customWidth="1"/>
    <col min="14572" max="14572" width="11.7109375" style="43" customWidth="1"/>
    <col min="14573" max="14573" width="9.42578125" style="43" customWidth="1"/>
    <col min="14574" max="14574" width="11.7109375" style="43" customWidth="1"/>
    <col min="14575" max="14575" width="14.5703125" style="43" customWidth="1"/>
    <col min="14576" max="14576" width="15.140625" style="43" customWidth="1"/>
    <col min="14577" max="14577" width="13" style="43" customWidth="1"/>
    <col min="14578" max="14826" width="9.140625" style="43"/>
    <col min="14827" max="14827" width="20.28515625" style="43" customWidth="1"/>
    <col min="14828" max="14828" width="11.7109375" style="43" customWidth="1"/>
    <col min="14829" max="14829" width="9.42578125" style="43" customWidth="1"/>
    <col min="14830" max="14830" width="11.7109375" style="43" customWidth="1"/>
    <col min="14831" max="14831" width="14.5703125" style="43" customWidth="1"/>
    <col min="14832" max="14832" width="15.140625" style="43" customWidth="1"/>
    <col min="14833" max="14833" width="13" style="43" customWidth="1"/>
    <col min="14834" max="15082" width="9.140625" style="43"/>
    <col min="15083" max="15083" width="20.28515625" style="43" customWidth="1"/>
    <col min="15084" max="15084" width="11.7109375" style="43" customWidth="1"/>
    <col min="15085" max="15085" width="9.42578125" style="43" customWidth="1"/>
    <col min="15086" max="15086" width="11.7109375" style="43" customWidth="1"/>
    <col min="15087" max="15087" width="14.5703125" style="43" customWidth="1"/>
    <col min="15088" max="15088" width="15.140625" style="43" customWidth="1"/>
    <col min="15089" max="15089" width="13" style="43" customWidth="1"/>
    <col min="15090" max="15338" width="9.140625" style="43"/>
    <col min="15339" max="15339" width="20.28515625" style="43" customWidth="1"/>
    <col min="15340" max="15340" width="11.7109375" style="43" customWidth="1"/>
    <col min="15341" max="15341" width="9.42578125" style="43" customWidth="1"/>
    <col min="15342" max="15342" width="11.7109375" style="43" customWidth="1"/>
    <col min="15343" max="15343" width="14.5703125" style="43" customWidth="1"/>
    <col min="15344" max="15344" width="15.140625" style="43" customWidth="1"/>
    <col min="15345" max="15345" width="13" style="43" customWidth="1"/>
    <col min="15346" max="15594" width="9.140625" style="43"/>
    <col min="15595" max="15595" width="20.28515625" style="43" customWidth="1"/>
    <col min="15596" max="15596" width="11.7109375" style="43" customWidth="1"/>
    <col min="15597" max="15597" width="9.42578125" style="43" customWidth="1"/>
    <col min="15598" max="15598" width="11.7109375" style="43" customWidth="1"/>
    <col min="15599" max="15599" width="14.5703125" style="43" customWidth="1"/>
    <col min="15600" max="15600" width="15.140625" style="43" customWidth="1"/>
    <col min="15601" max="15601" width="13" style="43" customWidth="1"/>
    <col min="15602" max="15850" width="9.140625" style="43"/>
    <col min="15851" max="15851" width="20.28515625" style="43" customWidth="1"/>
    <col min="15852" max="15852" width="11.7109375" style="43" customWidth="1"/>
    <col min="15853" max="15853" width="9.42578125" style="43" customWidth="1"/>
    <col min="15854" max="15854" width="11.7109375" style="43" customWidth="1"/>
    <col min="15855" max="15855" width="14.5703125" style="43" customWidth="1"/>
    <col min="15856" max="15856" width="15.140625" style="43" customWidth="1"/>
    <col min="15857" max="15857" width="13" style="43" customWidth="1"/>
    <col min="15858" max="16106" width="9.140625" style="43"/>
    <col min="16107" max="16107" width="20.28515625" style="43" customWidth="1"/>
    <col min="16108" max="16108" width="11.7109375" style="43" customWidth="1"/>
    <col min="16109" max="16109" width="9.42578125" style="43" customWidth="1"/>
    <col min="16110" max="16110" width="11.7109375" style="43" customWidth="1"/>
    <col min="16111" max="16111" width="14.5703125" style="43" customWidth="1"/>
    <col min="16112" max="16112" width="15.140625" style="43" customWidth="1"/>
    <col min="16113" max="16113" width="13" style="43" customWidth="1"/>
    <col min="16114" max="16384" width="9.140625" style="43"/>
  </cols>
  <sheetData>
    <row r="1" spans="1:12" ht="34.5" customHeight="1" thickBot="1">
      <c r="A1" s="981" t="s">
        <v>451</v>
      </c>
      <c r="B1" s="981"/>
      <c r="C1" s="981"/>
      <c r="D1" s="981"/>
      <c r="E1" s="981"/>
      <c r="F1" s="981"/>
      <c r="G1" s="981"/>
      <c r="H1" s="981"/>
    </row>
    <row r="2" spans="1:12" ht="58.5" customHeight="1" thickBot="1">
      <c r="A2" s="101" t="s">
        <v>34</v>
      </c>
      <c r="B2" s="102" t="s">
        <v>32</v>
      </c>
      <c r="C2" s="103" t="s">
        <v>277</v>
      </c>
      <c r="D2" s="103" t="s">
        <v>278</v>
      </c>
      <c r="E2" s="104" t="s">
        <v>279</v>
      </c>
      <c r="F2" s="103" t="s">
        <v>280</v>
      </c>
      <c r="G2" s="105" t="s">
        <v>281</v>
      </c>
      <c r="H2" s="105" t="s">
        <v>434</v>
      </c>
    </row>
    <row r="3" spans="1:12" s="44" customFormat="1" ht="21" customHeight="1">
      <c r="A3" s="4">
        <v>1396</v>
      </c>
      <c r="B3" s="166">
        <v>18876</v>
      </c>
      <c r="C3" s="166">
        <v>118</v>
      </c>
      <c r="D3" s="166">
        <v>121</v>
      </c>
      <c r="E3" s="166">
        <v>254</v>
      </c>
      <c r="F3" s="166">
        <v>1199</v>
      </c>
      <c r="G3" s="166">
        <v>17184</v>
      </c>
      <c r="H3" s="166" t="s">
        <v>282</v>
      </c>
    </row>
    <row r="4" spans="1:12" s="44" customFormat="1" ht="21" customHeight="1">
      <c r="A4" s="4">
        <v>1397</v>
      </c>
      <c r="B4" s="166">
        <v>21562</v>
      </c>
      <c r="C4" s="166">
        <v>169</v>
      </c>
      <c r="D4" s="166">
        <v>79</v>
      </c>
      <c r="E4" s="166">
        <v>324</v>
      </c>
      <c r="F4" s="166">
        <v>605</v>
      </c>
      <c r="G4" s="166">
        <v>16442</v>
      </c>
      <c r="H4" s="166" t="s">
        <v>282</v>
      </c>
      <c r="L4" s="138"/>
    </row>
    <row r="5" spans="1:12" s="44" customFormat="1" ht="21" customHeight="1">
      <c r="A5" s="4">
        <v>1398</v>
      </c>
      <c r="B5" s="166">
        <v>21562</v>
      </c>
      <c r="C5" s="166">
        <v>289</v>
      </c>
      <c r="D5" s="166">
        <v>11</v>
      </c>
      <c r="E5" s="166">
        <v>23</v>
      </c>
      <c r="F5" s="166">
        <v>925</v>
      </c>
      <c r="G5" s="166">
        <v>20314</v>
      </c>
      <c r="H5" s="166" t="s">
        <v>282</v>
      </c>
      <c r="L5" s="138"/>
    </row>
    <row r="6" spans="1:12" s="44" customFormat="1" ht="21" customHeight="1">
      <c r="A6" s="4">
        <v>1399</v>
      </c>
      <c r="B6" s="166">
        <v>44491</v>
      </c>
      <c r="C6" s="166">
        <v>730</v>
      </c>
      <c r="D6" s="166">
        <v>67</v>
      </c>
      <c r="E6" s="166">
        <v>114</v>
      </c>
      <c r="F6" s="166">
        <v>2253</v>
      </c>
      <c r="G6" s="166">
        <v>39181</v>
      </c>
      <c r="H6" s="166">
        <v>2146</v>
      </c>
      <c r="L6" s="138"/>
    </row>
    <row r="7" spans="1:12" s="44" customFormat="1" ht="21" customHeight="1">
      <c r="A7" s="4">
        <v>1400</v>
      </c>
      <c r="B7" s="166">
        <v>45904</v>
      </c>
      <c r="C7" s="166">
        <v>621</v>
      </c>
      <c r="D7" s="166">
        <v>53</v>
      </c>
      <c r="E7" s="166">
        <v>99</v>
      </c>
      <c r="F7" s="166">
        <v>1279</v>
      </c>
      <c r="G7" s="166">
        <v>40318</v>
      </c>
      <c r="H7" s="166">
        <v>3534</v>
      </c>
      <c r="L7" s="138"/>
    </row>
    <row r="8" spans="1:12" s="44" customFormat="1" ht="21" customHeight="1">
      <c r="A8" s="4">
        <v>1401</v>
      </c>
      <c r="B8" s="166">
        <v>38734</v>
      </c>
      <c r="C8" s="166">
        <v>455</v>
      </c>
      <c r="D8" s="166">
        <v>36</v>
      </c>
      <c r="E8" s="166">
        <v>64</v>
      </c>
      <c r="F8" s="166">
        <v>1006</v>
      </c>
      <c r="G8" s="166">
        <v>31754</v>
      </c>
      <c r="H8" s="166">
        <v>5419</v>
      </c>
    </row>
    <row r="9" spans="1:12" s="44" customFormat="1" ht="21" customHeight="1" thickBot="1">
      <c r="A9" s="4">
        <v>1402</v>
      </c>
      <c r="B9" s="166">
        <f>C9+D9+E9+F9+G9+H9</f>
        <v>41120</v>
      </c>
      <c r="C9" s="166">
        <f>SUM(C10:C42)</f>
        <v>739</v>
      </c>
      <c r="D9" s="166">
        <f>SUM(D10:D42)</f>
        <v>114</v>
      </c>
      <c r="E9" s="166">
        <f t="shared" ref="E9:H9" si="0">SUM(E10:E42)</f>
        <v>165</v>
      </c>
      <c r="F9" s="166">
        <f t="shared" si="0"/>
        <v>291</v>
      </c>
      <c r="G9" s="166">
        <f t="shared" si="0"/>
        <v>25595</v>
      </c>
      <c r="H9" s="166">
        <f t="shared" si="0"/>
        <v>14216</v>
      </c>
    </row>
    <row r="10" spans="1:12" ht="21" customHeight="1" thickBot="1">
      <c r="A10" s="151" t="s">
        <v>258</v>
      </c>
      <c r="B10" s="830">
        <f>C10+D10+E10+F10+G10+H10</f>
        <v>2050</v>
      </c>
      <c r="C10" s="820">
        <v>38</v>
      </c>
      <c r="D10" s="836">
        <v>9</v>
      </c>
      <c r="E10" s="820">
        <v>7</v>
      </c>
      <c r="F10" s="831">
        <v>9</v>
      </c>
      <c r="G10" s="820">
        <v>1426</v>
      </c>
      <c r="H10" s="831">
        <v>561</v>
      </c>
      <c r="J10" s="64">
        <f>B10-'49'!D11</f>
        <v>0</v>
      </c>
    </row>
    <row r="11" spans="1:12" ht="21" customHeight="1" thickBot="1">
      <c r="A11" s="152" t="s">
        <v>259</v>
      </c>
      <c r="B11" s="830">
        <f t="shared" ref="B11:B42" si="1">C11+D11+E11+F11+G11+H11</f>
        <v>1109</v>
      </c>
      <c r="C11" s="824">
        <v>28</v>
      </c>
      <c r="D11" s="836">
        <v>2</v>
      </c>
      <c r="E11" s="824">
        <v>8</v>
      </c>
      <c r="F11" s="836">
        <v>6</v>
      </c>
      <c r="G11" s="820">
        <v>824</v>
      </c>
      <c r="H11" s="836">
        <v>241</v>
      </c>
      <c r="J11" s="64">
        <f>B11-'49'!D12</f>
        <v>0</v>
      </c>
    </row>
    <row r="12" spans="1:12" ht="21" customHeight="1" thickBot="1">
      <c r="A12" s="152" t="s">
        <v>13</v>
      </c>
      <c r="B12" s="830">
        <f t="shared" si="1"/>
        <v>293</v>
      </c>
      <c r="C12" s="824">
        <v>22</v>
      </c>
      <c r="D12" s="836">
        <v>3</v>
      </c>
      <c r="E12" s="824">
        <v>2</v>
      </c>
      <c r="F12" s="836">
        <v>2</v>
      </c>
      <c r="G12" s="820">
        <v>222</v>
      </c>
      <c r="H12" s="836">
        <v>42</v>
      </c>
      <c r="J12" s="64">
        <f>B12-'49'!D13</f>
        <v>0</v>
      </c>
    </row>
    <row r="13" spans="1:12" ht="21" customHeight="1" thickBot="1">
      <c r="A13" s="152" t="s">
        <v>14</v>
      </c>
      <c r="B13" s="830">
        <f t="shared" si="1"/>
        <v>3152</v>
      </c>
      <c r="C13" s="824">
        <v>48</v>
      </c>
      <c r="D13" s="836">
        <v>9</v>
      </c>
      <c r="E13" s="824">
        <v>7</v>
      </c>
      <c r="F13" s="836">
        <v>16</v>
      </c>
      <c r="G13" s="820">
        <v>2066</v>
      </c>
      <c r="H13" s="836">
        <v>1006</v>
      </c>
      <c r="J13" s="64">
        <f>B13-'49'!D14</f>
        <v>0</v>
      </c>
    </row>
    <row r="14" spans="1:12" ht="21" customHeight="1" thickBot="1">
      <c r="A14" s="152" t="s">
        <v>33</v>
      </c>
      <c r="B14" s="830">
        <f t="shared" si="1"/>
        <v>5004</v>
      </c>
      <c r="C14" s="850">
        <v>32</v>
      </c>
      <c r="D14" s="851">
        <v>8</v>
      </c>
      <c r="E14" s="850">
        <v>9</v>
      </c>
      <c r="F14" s="836">
        <v>18</v>
      </c>
      <c r="G14" s="820">
        <v>2419</v>
      </c>
      <c r="H14" s="836">
        <v>2518</v>
      </c>
      <c r="J14" s="64">
        <f>B14-'49'!D15</f>
        <v>0</v>
      </c>
    </row>
    <row r="15" spans="1:12" ht="21" customHeight="1" thickBot="1">
      <c r="A15" s="152" t="s">
        <v>15</v>
      </c>
      <c r="B15" s="830">
        <f t="shared" si="1"/>
        <v>464</v>
      </c>
      <c r="C15" s="824">
        <v>7</v>
      </c>
      <c r="D15" s="836">
        <v>0</v>
      </c>
      <c r="E15" s="824">
        <v>3</v>
      </c>
      <c r="F15" s="836">
        <v>1</v>
      </c>
      <c r="G15" s="820">
        <v>287</v>
      </c>
      <c r="H15" s="836">
        <v>166</v>
      </c>
      <c r="J15" s="64">
        <f>B15-'49'!D16</f>
        <v>0</v>
      </c>
    </row>
    <row r="16" spans="1:12" ht="21" customHeight="1" thickBot="1">
      <c r="A16" s="152" t="s">
        <v>16</v>
      </c>
      <c r="B16" s="830">
        <f t="shared" si="1"/>
        <v>1670</v>
      </c>
      <c r="C16" s="824">
        <v>18</v>
      </c>
      <c r="D16" s="836">
        <v>2</v>
      </c>
      <c r="E16" s="824">
        <v>1</v>
      </c>
      <c r="F16" s="836">
        <v>3</v>
      </c>
      <c r="G16" s="820">
        <v>584</v>
      </c>
      <c r="H16" s="836">
        <v>1062</v>
      </c>
      <c r="J16" s="64">
        <f>B16-'49'!D17</f>
        <v>0</v>
      </c>
    </row>
    <row r="17" spans="1:10" ht="21" customHeight="1" thickBot="1">
      <c r="A17" s="152" t="s">
        <v>260</v>
      </c>
      <c r="B17" s="830">
        <f t="shared" si="1"/>
        <v>737</v>
      </c>
      <c r="C17" s="850">
        <v>10</v>
      </c>
      <c r="D17" s="851">
        <v>6</v>
      </c>
      <c r="E17" s="850">
        <v>2</v>
      </c>
      <c r="F17" s="836">
        <v>4</v>
      </c>
      <c r="G17" s="820">
        <v>507</v>
      </c>
      <c r="H17" s="836">
        <v>208</v>
      </c>
      <c r="J17" s="64">
        <f>B17-'49'!D18</f>
        <v>0</v>
      </c>
    </row>
    <row r="18" spans="1:10" ht="21" customHeight="1" thickBot="1">
      <c r="A18" s="152" t="s">
        <v>31</v>
      </c>
      <c r="B18" s="830">
        <f t="shared" si="1"/>
        <v>1051</v>
      </c>
      <c r="C18" s="824">
        <v>15</v>
      </c>
      <c r="D18" s="836">
        <v>2</v>
      </c>
      <c r="E18" s="824">
        <v>1</v>
      </c>
      <c r="F18" s="836">
        <v>1</v>
      </c>
      <c r="G18" s="820">
        <v>732</v>
      </c>
      <c r="H18" s="836">
        <v>300</v>
      </c>
      <c r="J18" s="64">
        <f>B18-'49'!D19</f>
        <v>0</v>
      </c>
    </row>
    <row r="19" spans="1:10" ht="21" customHeight="1" thickBot="1">
      <c r="A19" s="152" t="s">
        <v>30</v>
      </c>
      <c r="B19" s="830">
        <f t="shared" si="1"/>
        <v>1662</v>
      </c>
      <c r="C19" s="824">
        <v>60</v>
      </c>
      <c r="D19" s="836">
        <v>11</v>
      </c>
      <c r="E19" s="824">
        <v>8</v>
      </c>
      <c r="F19" s="836">
        <v>32</v>
      </c>
      <c r="G19" s="820">
        <v>1127</v>
      </c>
      <c r="H19" s="836">
        <v>424</v>
      </c>
      <c r="J19" s="64">
        <f>B19-'49'!D20</f>
        <v>0</v>
      </c>
    </row>
    <row r="20" spans="1:10" ht="21" customHeight="1" thickBot="1">
      <c r="A20" s="152" t="s">
        <v>29</v>
      </c>
      <c r="B20" s="830">
        <f t="shared" si="1"/>
        <v>117</v>
      </c>
      <c r="C20" s="824">
        <v>8</v>
      </c>
      <c r="D20" s="836">
        <v>1</v>
      </c>
      <c r="E20" s="824">
        <v>1</v>
      </c>
      <c r="F20" s="836">
        <v>3</v>
      </c>
      <c r="G20" s="820">
        <v>94</v>
      </c>
      <c r="H20" s="836">
        <v>10</v>
      </c>
      <c r="J20" s="64">
        <f>B20-'49'!D21</f>
        <v>0</v>
      </c>
    </row>
    <row r="21" spans="1:10" ht="21" customHeight="1" thickBot="1">
      <c r="A21" s="152" t="s">
        <v>17</v>
      </c>
      <c r="B21" s="830">
        <f t="shared" si="1"/>
        <v>1185</v>
      </c>
      <c r="C21" s="824">
        <v>27</v>
      </c>
      <c r="D21" s="836">
        <v>3</v>
      </c>
      <c r="E21" s="824">
        <v>15</v>
      </c>
      <c r="F21" s="836">
        <v>10</v>
      </c>
      <c r="G21" s="820">
        <v>661</v>
      </c>
      <c r="H21" s="836">
        <v>469</v>
      </c>
      <c r="J21" s="64">
        <f>B21-'49'!D22</f>
        <v>0</v>
      </c>
    </row>
    <row r="22" spans="1:10" ht="21" customHeight="1" thickBot="1">
      <c r="A22" s="152" t="s">
        <v>18</v>
      </c>
      <c r="B22" s="830">
        <f t="shared" si="1"/>
        <v>1671</v>
      </c>
      <c r="C22" s="850">
        <v>19</v>
      </c>
      <c r="D22" s="851">
        <v>3</v>
      </c>
      <c r="E22" s="850">
        <v>1</v>
      </c>
      <c r="F22" s="836">
        <v>23</v>
      </c>
      <c r="G22" s="820">
        <v>1152</v>
      </c>
      <c r="H22" s="836">
        <v>473</v>
      </c>
      <c r="J22" s="64">
        <f>B22-'49'!D23</f>
        <v>0</v>
      </c>
    </row>
    <row r="23" spans="1:10" ht="21" customHeight="1" thickBot="1">
      <c r="A23" s="152" t="s">
        <v>19</v>
      </c>
      <c r="B23" s="830">
        <f t="shared" si="1"/>
        <v>839</v>
      </c>
      <c r="C23" s="824">
        <v>15</v>
      </c>
      <c r="D23" s="836">
        <v>0</v>
      </c>
      <c r="E23" s="824">
        <v>3</v>
      </c>
      <c r="F23" s="836">
        <v>2</v>
      </c>
      <c r="G23" s="820">
        <v>564</v>
      </c>
      <c r="H23" s="836">
        <v>255</v>
      </c>
      <c r="J23" s="64">
        <f>B23-'49'!D24</f>
        <v>0</v>
      </c>
    </row>
    <row r="24" spans="1:10" ht="21" customHeight="1" thickBot="1">
      <c r="A24" s="152" t="s">
        <v>261</v>
      </c>
      <c r="B24" s="830">
        <f t="shared" si="1"/>
        <v>200</v>
      </c>
      <c r="C24" s="824">
        <v>18</v>
      </c>
      <c r="D24" s="836">
        <v>5</v>
      </c>
      <c r="E24" s="824">
        <v>0</v>
      </c>
      <c r="F24" s="836">
        <v>2</v>
      </c>
      <c r="G24" s="820">
        <v>113</v>
      </c>
      <c r="H24" s="836">
        <v>62</v>
      </c>
      <c r="J24" s="64">
        <f>B24-'49'!D25</f>
        <v>0</v>
      </c>
    </row>
    <row r="25" spans="1:10" ht="21" customHeight="1" thickBot="1">
      <c r="A25" s="152" t="s">
        <v>262</v>
      </c>
      <c r="B25" s="830">
        <f t="shared" si="1"/>
        <v>613</v>
      </c>
      <c r="C25" s="824">
        <v>11</v>
      </c>
      <c r="D25" s="836">
        <v>0</v>
      </c>
      <c r="E25" s="824">
        <v>3</v>
      </c>
      <c r="F25" s="836">
        <v>2</v>
      </c>
      <c r="G25" s="820">
        <v>325</v>
      </c>
      <c r="H25" s="836">
        <v>272</v>
      </c>
      <c r="J25" s="64">
        <f>B25-'49'!D26</f>
        <v>0</v>
      </c>
    </row>
    <row r="26" spans="1:10" ht="21" customHeight="1" thickBot="1">
      <c r="A26" s="152" t="s">
        <v>263</v>
      </c>
      <c r="B26" s="830">
        <f t="shared" si="1"/>
        <v>3100</v>
      </c>
      <c r="C26" s="824">
        <v>40</v>
      </c>
      <c r="D26" s="836">
        <v>7</v>
      </c>
      <c r="E26" s="824">
        <v>8</v>
      </c>
      <c r="F26" s="836">
        <v>71</v>
      </c>
      <c r="G26" s="820">
        <v>1945</v>
      </c>
      <c r="H26" s="836">
        <v>1029</v>
      </c>
      <c r="J26" s="64">
        <f>B26-'49'!D27</f>
        <v>0</v>
      </c>
    </row>
    <row r="27" spans="1:10" ht="21" customHeight="1" thickBot="1">
      <c r="A27" s="152" t="s">
        <v>264</v>
      </c>
      <c r="B27" s="830">
        <f t="shared" si="1"/>
        <v>1460</v>
      </c>
      <c r="C27" s="824">
        <v>18</v>
      </c>
      <c r="D27" s="836">
        <v>2</v>
      </c>
      <c r="E27" s="824">
        <v>47</v>
      </c>
      <c r="F27" s="836">
        <v>5</v>
      </c>
      <c r="G27" s="820">
        <v>844</v>
      </c>
      <c r="H27" s="836">
        <v>544</v>
      </c>
      <c r="J27" s="64">
        <f>B27-'49'!D28</f>
        <v>0</v>
      </c>
    </row>
    <row r="28" spans="1:10" ht="21" customHeight="1" thickBot="1">
      <c r="A28" s="152" t="s">
        <v>20</v>
      </c>
      <c r="B28" s="830">
        <f t="shared" si="1"/>
        <v>1196</v>
      </c>
      <c r="C28" s="824">
        <v>44</v>
      </c>
      <c r="D28" s="836">
        <v>5</v>
      </c>
      <c r="E28" s="824">
        <v>3</v>
      </c>
      <c r="F28" s="836">
        <v>3</v>
      </c>
      <c r="G28" s="820">
        <v>833</v>
      </c>
      <c r="H28" s="836">
        <v>308</v>
      </c>
      <c r="J28" s="64">
        <f>B28-'49'!D29</f>
        <v>0</v>
      </c>
    </row>
    <row r="29" spans="1:10" ht="21" customHeight="1" thickBot="1">
      <c r="A29" s="152" t="s">
        <v>21</v>
      </c>
      <c r="B29" s="830">
        <f t="shared" si="1"/>
        <v>2480</v>
      </c>
      <c r="C29" s="850">
        <v>21</v>
      </c>
      <c r="D29" s="851">
        <v>5</v>
      </c>
      <c r="E29" s="850">
        <v>3</v>
      </c>
      <c r="F29" s="836">
        <v>6</v>
      </c>
      <c r="G29" s="820">
        <v>1548</v>
      </c>
      <c r="H29" s="836">
        <v>897</v>
      </c>
      <c r="J29" s="64">
        <f>B29-'49'!D30</f>
        <v>0</v>
      </c>
    </row>
    <row r="30" spans="1:10" ht="21" customHeight="1" thickBot="1">
      <c r="A30" s="152" t="s">
        <v>22</v>
      </c>
      <c r="B30" s="830">
        <f t="shared" si="1"/>
        <v>977</v>
      </c>
      <c r="C30" s="824">
        <v>22</v>
      </c>
      <c r="D30" s="836">
        <v>0</v>
      </c>
      <c r="E30" s="824">
        <v>4</v>
      </c>
      <c r="F30" s="836">
        <v>1</v>
      </c>
      <c r="G30" s="820">
        <v>511</v>
      </c>
      <c r="H30" s="836">
        <v>439</v>
      </c>
      <c r="J30" s="64">
        <f>B30-'49'!D31</f>
        <v>0</v>
      </c>
    </row>
    <row r="31" spans="1:10" ht="21" customHeight="1" thickBot="1">
      <c r="A31" s="152" t="s">
        <v>128</v>
      </c>
      <c r="B31" s="830">
        <f t="shared" si="1"/>
        <v>499</v>
      </c>
      <c r="C31" s="824">
        <v>16</v>
      </c>
      <c r="D31" s="836">
        <v>6</v>
      </c>
      <c r="E31" s="824">
        <v>3</v>
      </c>
      <c r="F31" s="836">
        <v>9</v>
      </c>
      <c r="G31" s="820">
        <v>409</v>
      </c>
      <c r="H31" s="836">
        <v>56</v>
      </c>
      <c r="J31" s="64">
        <f>B31-'49'!D32</f>
        <v>0</v>
      </c>
    </row>
    <row r="32" spans="1:10" ht="21" customHeight="1" thickBot="1">
      <c r="A32" s="152" t="s">
        <v>129</v>
      </c>
      <c r="B32" s="830">
        <f t="shared" si="1"/>
        <v>878</v>
      </c>
      <c r="C32" s="824">
        <v>32</v>
      </c>
      <c r="D32" s="836">
        <v>5</v>
      </c>
      <c r="E32" s="824">
        <v>1</v>
      </c>
      <c r="F32" s="836">
        <v>8</v>
      </c>
      <c r="G32" s="820">
        <v>608</v>
      </c>
      <c r="H32" s="836">
        <v>224</v>
      </c>
      <c r="J32" s="64">
        <f>B32-'49'!D33</f>
        <v>0</v>
      </c>
    </row>
    <row r="33" spans="1:10" ht="21" customHeight="1" thickBot="1">
      <c r="A33" s="152" t="s">
        <v>130</v>
      </c>
      <c r="B33" s="830">
        <f t="shared" si="1"/>
        <v>542</v>
      </c>
      <c r="C33" s="824">
        <v>17</v>
      </c>
      <c r="D33" s="836">
        <v>0</v>
      </c>
      <c r="E33" s="824">
        <v>0</v>
      </c>
      <c r="F33" s="836">
        <v>1</v>
      </c>
      <c r="G33" s="820">
        <v>425</v>
      </c>
      <c r="H33" s="836">
        <v>99</v>
      </c>
      <c r="J33" s="64">
        <f>B33-'49'!D34</f>
        <v>0</v>
      </c>
    </row>
    <row r="34" spans="1:10" ht="21" customHeight="1" thickBot="1">
      <c r="A34" s="152" t="s">
        <v>265</v>
      </c>
      <c r="B34" s="830">
        <f t="shared" si="1"/>
        <v>322</v>
      </c>
      <c r="C34" s="824">
        <v>7</v>
      </c>
      <c r="D34" s="836">
        <v>0</v>
      </c>
      <c r="E34" s="824">
        <v>0</v>
      </c>
      <c r="F34" s="836">
        <v>0</v>
      </c>
      <c r="G34" s="820">
        <v>140</v>
      </c>
      <c r="H34" s="836">
        <v>175</v>
      </c>
      <c r="J34" s="64">
        <f>B34-'49'!D35</f>
        <v>0</v>
      </c>
    </row>
    <row r="35" spans="1:10" ht="21" customHeight="1" thickBot="1">
      <c r="A35" s="152" t="s">
        <v>131</v>
      </c>
      <c r="B35" s="830">
        <f t="shared" si="1"/>
        <v>553</v>
      </c>
      <c r="C35" s="850">
        <v>12</v>
      </c>
      <c r="D35" s="851">
        <v>5</v>
      </c>
      <c r="E35" s="850">
        <v>3</v>
      </c>
      <c r="F35" s="836">
        <v>1</v>
      </c>
      <c r="G35" s="820">
        <v>417</v>
      </c>
      <c r="H35" s="836">
        <v>115</v>
      </c>
      <c r="J35" s="64">
        <f>B35-'49'!D36</f>
        <v>0</v>
      </c>
    </row>
    <row r="36" spans="1:10" ht="21" customHeight="1" thickBot="1">
      <c r="A36" s="152" t="s">
        <v>23</v>
      </c>
      <c r="B36" s="830">
        <f t="shared" si="1"/>
        <v>974</v>
      </c>
      <c r="C36" s="824">
        <v>12</v>
      </c>
      <c r="D36" s="836">
        <v>4</v>
      </c>
      <c r="E36" s="824">
        <v>9</v>
      </c>
      <c r="F36" s="836">
        <v>1</v>
      </c>
      <c r="G36" s="820">
        <v>743</v>
      </c>
      <c r="H36" s="836">
        <v>205</v>
      </c>
      <c r="J36" s="64">
        <f>B36-'49'!D37</f>
        <v>0</v>
      </c>
    </row>
    <row r="37" spans="1:10" ht="21" customHeight="1" thickBot="1">
      <c r="A37" s="152" t="s">
        <v>24</v>
      </c>
      <c r="B37" s="830">
        <f t="shared" si="1"/>
        <v>219</v>
      </c>
      <c r="C37" s="824">
        <v>8</v>
      </c>
      <c r="D37" s="836">
        <v>1</v>
      </c>
      <c r="E37" s="824">
        <v>0</v>
      </c>
      <c r="F37" s="836">
        <v>0</v>
      </c>
      <c r="G37" s="820">
        <v>169</v>
      </c>
      <c r="H37" s="836">
        <v>41</v>
      </c>
      <c r="J37" s="64">
        <f>B37-'49'!D38</f>
        <v>0</v>
      </c>
    </row>
    <row r="38" spans="1:10" ht="21" customHeight="1" thickBot="1">
      <c r="A38" s="152" t="s">
        <v>25</v>
      </c>
      <c r="B38" s="830">
        <f t="shared" si="1"/>
        <v>923</v>
      </c>
      <c r="C38" s="824">
        <v>25</v>
      </c>
      <c r="D38" s="836">
        <v>3</v>
      </c>
      <c r="E38" s="824">
        <v>5</v>
      </c>
      <c r="F38" s="836">
        <v>15</v>
      </c>
      <c r="G38" s="820">
        <v>727</v>
      </c>
      <c r="H38" s="836">
        <v>148</v>
      </c>
      <c r="J38" s="64">
        <f>B38-'49'!D39</f>
        <v>0</v>
      </c>
    </row>
    <row r="39" spans="1:10" ht="21" customHeight="1" thickBot="1">
      <c r="A39" s="152" t="s">
        <v>266</v>
      </c>
      <c r="B39" s="830">
        <f t="shared" si="1"/>
        <v>1456</v>
      </c>
      <c r="C39" s="824">
        <v>30</v>
      </c>
      <c r="D39" s="836">
        <v>0</v>
      </c>
      <c r="E39" s="824">
        <v>6</v>
      </c>
      <c r="F39" s="836">
        <v>27</v>
      </c>
      <c r="G39" s="820">
        <v>991</v>
      </c>
      <c r="H39" s="836">
        <v>402</v>
      </c>
      <c r="J39" s="64">
        <f>B39-'49'!D40</f>
        <v>0</v>
      </c>
    </row>
    <row r="40" spans="1:10" ht="21" customHeight="1" thickBot="1">
      <c r="A40" s="152" t="s">
        <v>26</v>
      </c>
      <c r="B40" s="830">
        <f t="shared" si="1"/>
        <v>544</v>
      </c>
      <c r="C40" s="824">
        <v>17</v>
      </c>
      <c r="D40" s="836">
        <v>1</v>
      </c>
      <c r="E40" s="824">
        <v>0</v>
      </c>
      <c r="F40" s="836">
        <v>5</v>
      </c>
      <c r="G40" s="820">
        <v>295</v>
      </c>
      <c r="H40" s="836">
        <v>226</v>
      </c>
      <c r="J40" s="64">
        <f>B40-'49'!D41</f>
        <v>0</v>
      </c>
    </row>
    <row r="41" spans="1:10" ht="21" customHeight="1" thickBot="1">
      <c r="A41" s="152" t="s">
        <v>27</v>
      </c>
      <c r="B41" s="830">
        <f t="shared" si="1"/>
        <v>609</v>
      </c>
      <c r="C41" s="824">
        <v>21</v>
      </c>
      <c r="D41" s="836">
        <v>2</v>
      </c>
      <c r="E41" s="824">
        <v>1</v>
      </c>
      <c r="F41" s="836">
        <v>3</v>
      </c>
      <c r="G41" s="820">
        <v>552</v>
      </c>
      <c r="H41" s="836">
        <v>30</v>
      </c>
      <c r="J41" s="64">
        <f>B41-'49'!D42</f>
        <v>0</v>
      </c>
    </row>
    <row r="42" spans="1:10" ht="21" customHeight="1" thickBot="1">
      <c r="A42" s="152" t="s">
        <v>12</v>
      </c>
      <c r="B42" s="830">
        <f t="shared" si="1"/>
        <v>2571</v>
      </c>
      <c r="C42" s="850">
        <v>21</v>
      </c>
      <c r="D42" s="851">
        <v>4</v>
      </c>
      <c r="E42" s="850">
        <v>1</v>
      </c>
      <c r="F42" s="851">
        <v>1</v>
      </c>
      <c r="G42" s="820">
        <v>1335</v>
      </c>
      <c r="H42" s="836">
        <v>1209</v>
      </c>
      <c r="J42" s="64">
        <f>B42-'49'!D43</f>
        <v>0</v>
      </c>
    </row>
    <row r="43" spans="1:10" ht="21.75" customHeight="1">
      <c r="A43" s="982" t="s">
        <v>435</v>
      </c>
      <c r="B43" s="983"/>
      <c r="C43" s="983"/>
      <c r="D43" s="983"/>
      <c r="E43" s="983"/>
      <c r="F43" s="983"/>
      <c r="G43" s="983"/>
      <c r="H43" s="983"/>
    </row>
    <row r="44" spans="1:10">
      <c r="B44" s="834"/>
      <c r="C44" s="835"/>
      <c r="D44" s="835"/>
      <c r="E44" s="835"/>
      <c r="F44" s="835"/>
      <c r="G44" s="835"/>
      <c r="H44" s="107"/>
    </row>
    <row r="45" spans="1:10" ht="20.100000000000001" customHeight="1">
      <c r="B45" s="834"/>
      <c r="C45" s="835"/>
      <c r="D45" s="835"/>
      <c r="E45" s="106"/>
      <c r="F45" s="835"/>
      <c r="G45" s="835"/>
      <c r="H45" s="107"/>
    </row>
    <row r="46" spans="1:10" ht="20.100000000000001" customHeight="1">
      <c r="B46" s="834"/>
      <c r="C46" s="835"/>
      <c r="D46" s="835"/>
      <c r="E46" s="106"/>
      <c r="F46" s="835"/>
      <c r="G46" s="835"/>
      <c r="H46" s="107"/>
    </row>
    <row r="47" spans="1:10" ht="20.100000000000001" customHeight="1">
      <c r="B47" s="834"/>
      <c r="C47" s="835"/>
      <c r="D47" s="835"/>
      <c r="E47" s="106"/>
      <c r="F47" s="835"/>
      <c r="G47" s="835"/>
      <c r="H47" s="107"/>
    </row>
    <row r="48" spans="1:10" ht="20.100000000000001" customHeight="1">
      <c r="B48" s="834"/>
      <c r="C48" s="835"/>
      <c r="D48" s="835"/>
      <c r="E48" s="106"/>
      <c r="F48" s="835"/>
      <c r="G48" s="835"/>
      <c r="H48" s="107"/>
    </row>
    <row r="49" spans="2:8" ht="20.100000000000001" customHeight="1">
      <c r="B49" s="834"/>
      <c r="C49" s="835"/>
      <c r="D49" s="835"/>
      <c r="E49" s="106"/>
      <c r="F49" s="835"/>
      <c r="G49" s="835"/>
      <c r="H49" s="107"/>
    </row>
    <row r="50" spans="2:8" ht="20.100000000000001" customHeight="1">
      <c r="B50" s="834"/>
      <c r="C50" s="835"/>
      <c r="D50" s="835"/>
      <c r="E50" s="106"/>
      <c r="F50" s="835"/>
      <c r="G50" s="835"/>
      <c r="H50" s="107"/>
    </row>
    <row r="51" spans="2:8" ht="20.100000000000001" customHeight="1">
      <c r="B51" s="834"/>
      <c r="C51" s="835"/>
      <c r="D51" s="835"/>
      <c r="E51" s="106"/>
      <c r="F51" s="835"/>
      <c r="G51" s="835"/>
      <c r="H51" s="107"/>
    </row>
    <row r="52" spans="2:8" ht="20.100000000000001" customHeight="1">
      <c r="B52" s="834"/>
      <c r="C52" s="835"/>
      <c r="D52" s="835"/>
      <c r="E52" s="106"/>
      <c r="F52" s="835"/>
      <c r="G52" s="835"/>
      <c r="H52" s="107"/>
    </row>
    <row r="53" spans="2:8" ht="20.100000000000001" customHeight="1">
      <c r="E53" s="106"/>
    </row>
    <row r="54" spans="2:8" ht="20.100000000000001" customHeight="1">
      <c r="E54" s="106"/>
    </row>
    <row r="55" spans="2:8" ht="20.100000000000001" customHeight="1">
      <c r="E55" s="106"/>
    </row>
    <row r="56" spans="2:8" ht="20.100000000000001" customHeight="1">
      <c r="E56" s="106"/>
    </row>
    <row r="57" spans="2:8" ht="20.100000000000001" customHeight="1">
      <c r="E57" s="106"/>
    </row>
    <row r="58" spans="2:8" ht="20.100000000000001" customHeight="1">
      <c r="E58" s="106"/>
    </row>
    <row r="59" spans="2:8" ht="20.100000000000001" customHeight="1">
      <c r="E59" s="106"/>
    </row>
    <row r="60" spans="2:8" ht="20.100000000000001" customHeight="1">
      <c r="E60" s="106"/>
    </row>
    <row r="61" spans="2:8" ht="20.100000000000001" customHeight="1">
      <c r="E61" s="106"/>
    </row>
    <row r="62" spans="2:8" ht="20.100000000000001" customHeight="1">
      <c r="E62" s="106"/>
    </row>
    <row r="63" spans="2:8" ht="20.100000000000001" customHeight="1">
      <c r="E63" s="106"/>
    </row>
    <row r="64" spans="2:8" ht="20.100000000000001" customHeight="1">
      <c r="E64" s="106"/>
    </row>
    <row r="65" spans="5:5" ht="20.100000000000001" customHeight="1">
      <c r="E65" s="106"/>
    </row>
    <row r="66" spans="5:5" ht="20.100000000000001" customHeight="1">
      <c r="E66" s="106"/>
    </row>
    <row r="67" spans="5:5" ht="20.100000000000001" customHeight="1">
      <c r="E67" s="106"/>
    </row>
    <row r="68" spans="5:5" ht="20.100000000000001" customHeight="1">
      <c r="E68" s="106"/>
    </row>
    <row r="69" spans="5:5" ht="20.100000000000001" customHeight="1">
      <c r="E69" s="106"/>
    </row>
    <row r="70" spans="5:5" ht="20.100000000000001" customHeight="1">
      <c r="E70" s="106"/>
    </row>
    <row r="71" spans="5:5" ht="20.100000000000001" customHeight="1">
      <c r="E71" s="106"/>
    </row>
    <row r="72" spans="5:5" ht="20.100000000000001" customHeight="1">
      <c r="E72" s="106"/>
    </row>
    <row r="73" spans="5:5" ht="20.100000000000001" customHeight="1">
      <c r="E73" s="106"/>
    </row>
    <row r="74" spans="5:5" ht="20.100000000000001" customHeight="1">
      <c r="E74" s="106"/>
    </row>
    <row r="75" spans="5:5" ht="20.100000000000001" customHeight="1">
      <c r="E75" s="106"/>
    </row>
  </sheetData>
  <mergeCells count="2">
    <mergeCell ref="A1:H1"/>
    <mergeCell ref="A43:H43"/>
  </mergeCells>
  <printOptions horizontalCentered="1" verticalCentered="1"/>
  <pageMargins left="0.39370078740157499" right="0.39370078740157499" top="0.45" bottom="0.55000000000000004" header="0" footer="0"/>
  <pageSetup paperSize="9" scale="82" orientation="portrait" r:id="rId1"/>
  <headerFooter alignWithMargins="0"/>
  <colBreaks count="1" manualBreakCount="1">
    <brk id="8"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29BD6-F979-4B64-9144-F41E53A4C8BF}">
  <sheetPr>
    <tabColor theme="7" tint="0.39997558519241921"/>
    <pageSetUpPr fitToPage="1"/>
  </sheetPr>
  <dimension ref="A1:P75"/>
  <sheetViews>
    <sheetView rightToLeft="1" view="pageBreakPreview" zoomScaleNormal="100" zoomScaleSheetLayoutView="100" workbookViewId="0">
      <selection activeCell="M14" sqref="M14"/>
    </sheetView>
  </sheetViews>
  <sheetFormatPr defaultRowHeight="21"/>
  <cols>
    <col min="1" max="1" width="20.28515625" style="45" customWidth="1"/>
    <col min="2" max="2" width="17.5703125" style="46" customWidth="1"/>
    <col min="3" max="3" width="17.28515625" style="47" customWidth="1"/>
    <col min="4" max="4" width="15.140625" style="47" customWidth="1"/>
    <col min="5" max="5" width="18" style="47" customWidth="1"/>
    <col min="6" max="256" width="9.140625" style="43"/>
    <col min="257" max="257" width="20.28515625" style="43" customWidth="1"/>
    <col min="258" max="258" width="17.5703125" style="43" customWidth="1"/>
    <col min="259" max="259" width="17.28515625" style="43" customWidth="1"/>
    <col min="260" max="260" width="15.140625" style="43" customWidth="1"/>
    <col min="261" max="261" width="18" style="43" customWidth="1"/>
    <col min="262" max="512" width="9.140625" style="43"/>
    <col min="513" max="513" width="20.28515625" style="43" customWidth="1"/>
    <col min="514" max="514" width="17.5703125" style="43" customWidth="1"/>
    <col min="515" max="515" width="17.28515625" style="43" customWidth="1"/>
    <col min="516" max="516" width="15.140625" style="43" customWidth="1"/>
    <col min="517" max="517" width="18" style="43" customWidth="1"/>
    <col min="518" max="768" width="9.140625" style="43"/>
    <col min="769" max="769" width="20.28515625" style="43" customWidth="1"/>
    <col min="770" max="770" width="17.5703125" style="43" customWidth="1"/>
    <col min="771" max="771" width="17.28515625" style="43" customWidth="1"/>
    <col min="772" max="772" width="15.140625" style="43" customWidth="1"/>
    <col min="773" max="773" width="18" style="43" customWidth="1"/>
    <col min="774" max="1024" width="9.140625" style="43"/>
    <col min="1025" max="1025" width="20.28515625" style="43" customWidth="1"/>
    <col min="1026" max="1026" width="17.5703125" style="43" customWidth="1"/>
    <col min="1027" max="1027" width="17.28515625" style="43" customWidth="1"/>
    <col min="1028" max="1028" width="15.140625" style="43" customWidth="1"/>
    <col min="1029" max="1029" width="18" style="43" customWidth="1"/>
    <col min="1030" max="1280" width="9.140625" style="43"/>
    <col min="1281" max="1281" width="20.28515625" style="43" customWidth="1"/>
    <col min="1282" max="1282" width="17.5703125" style="43" customWidth="1"/>
    <col min="1283" max="1283" width="17.28515625" style="43" customWidth="1"/>
    <col min="1284" max="1284" width="15.140625" style="43" customWidth="1"/>
    <col min="1285" max="1285" width="18" style="43" customWidth="1"/>
    <col min="1286" max="1536" width="9.140625" style="43"/>
    <col min="1537" max="1537" width="20.28515625" style="43" customWidth="1"/>
    <col min="1538" max="1538" width="17.5703125" style="43" customWidth="1"/>
    <col min="1539" max="1539" width="17.28515625" style="43" customWidth="1"/>
    <col min="1540" max="1540" width="15.140625" style="43" customWidth="1"/>
    <col min="1541" max="1541" width="18" style="43" customWidth="1"/>
    <col min="1542" max="1792" width="9.140625" style="43"/>
    <col min="1793" max="1793" width="20.28515625" style="43" customWidth="1"/>
    <col min="1794" max="1794" width="17.5703125" style="43" customWidth="1"/>
    <col min="1795" max="1795" width="17.28515625" style="43" customWidth="1"/>
    <col min="1796" max="1796" width="15.140625" style="43" customWidth="1"/>
    <col min="1797" max="1797" width="18" style="43" customWidth="1"/>
    <col min="1798" max="2048" width="9.140625" style="43"/>
    <col min="2049" max="2049" width="20.28515625" style="43" customWidth="1"/>
    <col min="2050" max="2050" width="17.5703125" style="43" customWidth="1"/>
    <col min="2051" max="2051" width="17.28515625" style="43" customWidth="1"/>
    <col min="2052" max="2052" width="15.140625" style="43" customWidth="1"/>
    <col min="2053" max="2053" width="18" style="43" customWidth="1"/>
    <col min="2054" max="2304" width="9.140625" style="43"/>
    <col min="2305" max="2305" width="20.28515625" style="43" customWidth="1"/>
    <col min="2306" max="2306" width="17.5703125" style="43" customWidth="1"/>
    <col min="2307" max="2307" width="17.28515625" style="43" customWidth="1"/>
    <col min="2308" max="2308" width="15.140625" style="43" customWidth="1"/>
    <col min="2309" max="2309" width="18" style="43" customWidth="1"/>
    <col min="2310" max="2560" width="9.140625" style="43"/>
    <col min="2561" max="2561" width="20.28515625" style="43" customWidth="1"/>
    <col min="2562" max="2562" width="17.5703125" style="43" customWidth="1"/>
    <col min="2563" max="2563" width="17.28515625" style="43" customWidth="1"/>
    <col min="2564" max="2564" width="15.140625" style="43" customWidth="1"/>
    <col min="2565" max="2565" width="18" style="43" customWidth="1"/>
    <col min="2566" max="2816" width="9.140625" style="43"/>
    <col min="2817" max="2817" width="20.28515625" style="43" customWidth="1"/>
    <col min="2818" max="2818" width="17.5703125" style="43" customWidth="1"/>
    <col min="2819" max="2819" width="17.28515625" style="43" customWidth="1"/>
    <col min="2820" max="2820" width="15.140625" style="43" customWidth="1"/>
    <col min="2821" max="2821" width="18" style="43" customWidth="1"/>
    <col min="2822" max="3072" width="9.140625" style="43"/>
    <col min="3073" max="3073" width="20.28515625" style="43" customWidth="1"/>
    <col min="3074" max="3074" width="17.5703125" style="43" customWidth="1"/>
    <col min="3075" max="3075" width="17.28515625" style="43" customWidth="1"/>
    <col min="3076" max="3076" width="15.140625" style="43" customWidth="1"/>
    <col min="3077" max="3077" width="18" style="43" customWidth="1"/>
    <col min="3078" max="3328" width="9.140625" style="43"/>
    <col min="3329" max="3329" width="20.28515625" style="43" customWidth="1"/>
    <col min="3330" max="3330" width="17.5703125" style="43" customWidth="1"/>
    <col min="3331" max="3331" width="17.28515625" style="43" customWidth="1"/>
    <col min="3332" max="3332" width="15.140625" style="43" customWidth="1"/>
    <col min="3333" max="3333" width="18" style="43" customWidth="1"/>
    <col min="3334" max="3584" width="9.140625" style="43"/>
    <col min="3585" max="3585" width="20.28515625" style="43" customWidth="1"/>
    <col min="3586" max="3586" width="17.5703125" style="43" customWidth="1"/>
    <col min="3587" max="3587" width="17.28515625" style="43" customWidth="1"/>
    <col min="3588" max="3588" width="15.140625" style="43" customWidth="1"/>
    <col min="3589" max="3589" width="18" style="43" customWidth="1"/>
    <col min="3590" max="3840" width="9.140625" style="43"/>
    <col min="3841" max="3841" width="20.28515625" style="43" customWidth="1"/>
    <col min="3842" max="3842" width="17.5703125" style="43" customWidth="1"/>
    <col min="3843" max="3843" width="17.28515625" style="43" customWidth="1"/>
    <col min="3844" max="3844" width="15.140625" style="43" customWidth="1"/>
    <col min="3845" max="3845" width="18" style="43" customWidth="1"/>
    <col min="3846" max="4096" width="9.140625" style="43"/>
    <col min="4097" max="4097" width="20.28515625" style="43" customWidth="1"/>
    <col min="4098" max="4098" width="17.5703125" style="43" customWidth="1"/>
    <col min="4099" max="4099" width="17.28515625" style="43" customWidth="1"/>
    <col min="4100" max="4100" width="15.140625" style="43" customWidth="1"/>
    <col min="4101" max="4101" width="18" style="43" customWidth="1"/>
    <col min="4102" max="4352" width="9.140625" style="43"/>
    <col min="4353" max="4353" width="20.28515625" style="43" customWidth="1"/>
    <col min="4354" max="4354" width="17.5703125" style="43" customWidth="1"/>
    <col min="4355" max="4355" width="17.28515625" style="43" customWidth="1"/>
    <col min="4356" max="4356" width="15.140625" style="43" customWidth="1"/>
    <col min="4357" max="4357" width="18" style="43" customWidth="1"/>
    <col min="4358" max="4608" width="9.140625" style="43"/>
    <col min="4609" max="4609" width="20.28515625" style="43" customWidth="1"/>
    <col min="4610" max="4610" width="17.5703125" style="43" customWidth="1"/>
    <col min="4611" max="4611" width="17.28515625" style="43" customWidth="1"/>
    <col min="4612" max="4612" width="15.140625" style="43" customWidth="1"/>
    <col min="4613" max="4613" width="18" style="43" customWidth="1"/>
    <col min="4614" max="4864" width="9.140625" style="43"/>
    <col min="4865" max="4865" width="20.28515625" style="43" customWidth="1"/>
    <col min="4866" max="4866" width="17.5703125" style="43" customWidth="1"/>
    <col min="4867" max="4867" width="17.28515625" style="43" customWidth="1"/>
    <col min="4868" max="4868" width="15.140625" style="43" customWidth="1"/>
    <col min="4869" max="4869" width="18" style="43" customWidth="1"/>
    <col min="4870" max="5120" width="9.140625" style="43"/>
    <col min="5121" max="5121" width="20.28515625" style="43" customWidth="1"/>
    <col min="5122" max="5122" width="17.5703125" style="43" customWidth="1"/>
    <col min="5123" max="5123" width="17.28515625" style="43" customWidth="1"/>
    <col min="5124" max="5124" width="15.140625" style="43" customWidth="1"/>
    <col min="5125" max="5125" width="18" style="43" customWidth="1"/>
    <col min="5126" max="5376" width="9.140625" style="43"/>
    <col min="5377" max="5377" width="20.28515625" style="43" customWidth="1"/>
    <col min="5378" max="5378" width="17.5703125" style="43" customWidth="1"/>
    <col min="5379" max="5379" width="17.28515625" style="43" customWidth="1"/>
    <col min="5380" max="5380" width="15.140625" style="43" customWidth="1"/>
    <col min="5381" max="5381" width="18" style="43" customWidth="1"/>
    <col min="5382" max="5632" width="9.140625" style="43"/>
    <col min="5633" max="5633" width="20.28515625" style="43" customWidth="1"/>
    <col min="5634" max="5634" width="17.5703125" style="43" customWidth="1"/>
    <col min="5635" max="5635" width="17.28515625" style="43" customWidth="1"/>
    <col min="5636" max="5636" width="15.140625" style="43" customWidth="1"/>
    <col min="5637" max="5637" width="18" style="43" customWidth="1"/>
    <col min="5638" max="5888" width="9.140625" style="43"/>
    <col min="5889" max="5889" width="20.28515625" style="43" customWidth="1"/>
    <col min="5890" max="5890" width="17.5703125" style="43" customWidth="1"/>
    <col min="5891" max="5891" width="17.28515625" style="43" customWidth="1"/>
    <col min="5892" max="5892" width="15.140625" style="43" customWidth="1"/>
    <col min="5893" max="5893" width="18" style="43" customWidth="1"/>
    <col min="5894" max="6144" width="9.140625" style="43"/>
    <col min="6145" max="6145" width="20.28515625" style="43" customWidth="1"/>
    <col min="6146" max="6146" width="17.5703125" style="43" customWidth="1"/>
    <col min="6147" max="6147" width="17.28515625" style="43" customWidth="1"/>
    <col min="6148" max="6148" width="15.140625" style="43" customWidth="1"/>
    <col min="6149" max="6149" width="18" style="43" customWidth="1"/>
    <col min="6150" max="6400" width="9.140625" style="43"/>
    <col min="6401" max="6401" width="20.28515625" style="43" customWidth="1"/>
    <col min="6402" max="6402" width="17.5703125" style="43" customWidth="1"/>
    <col min="6403" max="6403" width="17.28515625" style="43" customWidth="1"/>
    <col min="6404" max="6404" width="15.140625" style="43" customWidth="1"/>
    <col min="6405" max="6405" width="18" style="43" customWidth="1"/>
    <col min="6406" max="6656" width="9.140625" style="43"/>
    <col min="6657" max="6657" width="20.28515625" style="43" customWidth="1"/>
    <col min="6658" max="6658" width="17.5703125" style="43" customWidth="1"/>
    <col min="6659" max="6659" width="17.28515625" style="43" customWidth="1"/>
    <col min="6660" max="6660" width="15.140625" style="43" customWidth="1"/>
    <col min="6661" max="6661" width="18" style="43" customWidth="1"/>
    <col min="6662" max="6912" width="9.140625" style="43"/>
    <col min="6913" max="6913" width="20.28515625" style="43" customWidth="1"/>
    <col min="6914" max="6914" width="17.5703125" style="43" customWidth="1"/>
    <col min="6915" max="6915" width="17.28515625" style="43" customWidth="1"/>
    <col min="6916" max="6916" width="15.140625" style="43" customWidth="1"/>
    <col min="6917" max="6917" width="18" style="43" customWidth="1"/>
    <col min="6918" max="7168" width="9.140625" style="43"/>
    <col min="7169" max="7169" width="20.28515625" style="43" customWidth="1"/>
    <col min="7170" max="7170" width="17.5703125" style="43" customWidth="1"/>
    <col min="7171" max="7171" width="17.28515625" style="43" customWidth="1"/>
    <col min="7172" max="7172" width="15.140625" style="43" customWidth="1"/>
    <col min="7173" max="7173" width="18" style="43" customWidth="1"/>
    <col min="7174" max="7424" width="9.140625" style="43"/>
    <col min="7425" max="7425" width="20.28515625" style="43" customWidth="1"/>
    <col min="7426" max="7426" width="17.5703125" style="43" customWidth="1"/>
    <col min="7427" max="7427" width="17.28515625" style="43" customWidth="1"/>
    <col min="7428" max="7428" width="15.140625" style="43" customWidth="1"/>
    <col min="7429" max="7429" width="18" style="43" customWidth="1"/>
    <col min="7430" max="7680" width="9.140625" style="43"/>
    <col min="7681" max="7681" width="20.28515625" style="43" customWidth="1"/>
    <col min="7682" max="7682" width="17.5703125" style="43" customWidth="1"/>
    <col min="7683" max="7683" width="17.28515625" style="43" customWidth="1"/>
    <col min="7684" max="7684" width="15.140625" style="43" customWidth="1"/>
    <col min="7685" max="7685" width="18" style="43" customWidth="1"/>
    <col min="7686" max="7936" width="9.140625" style="43"/>
    <col min="7937" max="7937" width="20.28515625" style="43" customWidth="1"/>
    <col min="7938" max="7938" width="17.5703125" style="43" customWidth="1"/>
    <col min="7939" max="7939" width="17.28515625" style="43" customWidth="1"/>
    <col min="7940" max="7940" width="15.140625" style="43" customWidth="1"/>
    <col min="7941" max="7941" width="18" style="43" customWidth="1"/>
    <col min="7942" max="8192" width="9.140625" style="43"/>
    <col min="8193" max="8193" width="20.28515625" style="43" customWidth="1"/>
    <col min="8194" max="8194" width="17.5703125" style="43" customWidth="1"/>
    <col min="8195" max="8195" width="17.28515625" style="43" customWidth="1"/>
    <col min="8196" max="8196" width="15.140625" style="43" customWidth="1"/>
    <col min="8197" max="8197" width="18" style="43" customWidth="1"/>
    <col min="8198" max="8448" width="9.140625" style="43"/>
    <col min="8449" max="8449" width="20.28515625" style="43" customWidth="1"/>
    <col min="8450" max="8450" width="17.5703125" style="43" customWidth="1"/>
    <col min="8451" max="8451" width="17.28515625" style="43" customWidth="1"/>
    <col min="8452" max="8452" width="15.140625" style="43" customWidth="1"/>
    <col min="8453" max="8453" width="18" style="43" customWidth="1"/>
    <col min="8454" max="8704" width="9.140625" style="43"/>
    <col min="8705" max="8705" width="20.28515625" style="43" customWidth="1"/>
    <col min="8706" max="8706" width="17.5703125" style="43" customWidth="1"/>
    <col min="8707" max="8707" width="17.28515625" style="43" customWidth="1"/>
    <col min="8708" max="8708" width="15.140625" style="43" customWidth="1"/>
    <col min="8709" max="8709" width="18" style="43" customWidth="1"/>
    <col min="8710" max="8960" width="9.140625" style="43"/>
    <col min="8961" max="8961" width="20.28515625" style="43" customWidth="1"/>
    <col min="8962" max="8962" width="17.5703125" style="43" customWidth="1"/>
    <col min="8963" max="8963" width="17.28515625" style="43" customWidth="1"/>
    <col min="8964" max="8964" width="15.140625" style="43" customWidth="1"/>
    <col min="8965" max="8965" width="18" style="43" customWidth="1"/>
    <col min="8966" max="9216" width="9.140625" style="43"/>
    <col min="9217" max="9217" width="20.28515625" style="43" customWidth="1"/>
    <col min="9218" max="9218" width="17.5703125" style="43" customWidth="1"/>
    <col min="9219" max="9219" width="17.28515625" style="43" customWidth="1"/>
    <col min="9220" max="9220" width="15.140625" style="43" customWidth="1"/>
    <col min="9221" max="9221" width="18" style="43" customWidth="1"/>
    <col min="9222" max="9472" width="9.140625" style="43"/>
    <col min="9473" max="9473" width="20.28515625" style="43" customWidth="1"/>
    <col min="9474" max="9474" width="17.5703125" style="43" customWidth="1"/>
    <col min="9475" max="9475" width="17.28515625" style="43" customWidth="1"/>
    <col min="9476" max="9476" width="15.140625" style="43" customWidth="1"/>
    <col min="9477" max="9477" width="18" style="43" customWidth="1"/>
    <col min="9478" max="9728" width="9.140625" style="43"/>
    <col min="9729" max="9729" width="20.28515625" style="43" customWidth="1"/>
    <col min="9730" max="9730" width="17.5703125" style="43" customWidth="1"/>
    <col min="9731" max="9731" width="17.28515625" style="43" customWidth="1"/>
    <col min="9732" max="9732" width="15.140625" style="43" customWidth="1"/>
    <col min="9733" max="9733" width="18" style="43" customWidth="1"/>
    <col min="9734" max="9984" width="9.140625" style="43"/>
    <col min="9985" max="9985" width="20.28515625" style="43" customWidth="1"/>
    <col min="9986" max="9986" width="17.5703125" style="43" customWidth="1"/>
    <col min="9987" max="9987" width="17.28515625" style="43" customWidth="1"/>
    <col min="9988" max="9988" width="15.140625" style="43" customWidth="1"/>
    <col min="9989" max="9989" width="18" style="43" customWidth="1"/>
    <col min="9990" max="10240" width="9.140625" style="43"/>
    <col min="10241" max="10241" width="20.28515625" style="43" customWidth="1"/>
    <col min="10242" max="10242" width="17.5703125" style="43" customWidth="1"/>
    <col min="10243" max="10243" width="17.28515625" style="43" customWidth="1"/>
    <col min="10244" max="10244" width="15.140625" style="43" customWidth="1"/>
    <col min="10245" max="10245" width="18" style="43" customWidth="1"/>
    <col min="10246" max="10496" width="9.140625" style="43"/>
    <col min="10497" max="10497" width="20.28515625" style="43" customWidth="1"/>
    <col min="10498" max="10498" width="17.5703125" style="43" customWidth="1"/>
    <col min="10499" max="10499" width="17.28515625" style="43" customWidth="1"/>
    <col min="10500" max="10500" width="15.140625" style="43" customWidth="1"/>
    <col min="10501" max="10501" width="18" style="43" customWidth="1"/>
    <col min="10502" max="10752" width="9.140625" style="43"/>
    <col min="10753" max="10753" width="20.28515625" style="43" customWidth="1"/>
    <col min="10754" max="10754" width="17.5703125" style="43" customWidth="1"/>
    <col min="10755" max="10755" width="17.28515625" style="43" customWidth="1"/>
    <col min="10756" max="10756" width="15.140625" style="43" customWidth="1"/>
    <col min="10757" max="10757" width="18" style="43" customWidth="1"/>
    <col min="10758" max="11008" width="9.140625" style="43"/>
    <col min="11009" max="11009" width="20.28515625" style="43" customWidth="1"/>
    <col min="11010" max="11010" width="17.5703125" style="43" customWidth="1"/>
    <col min="11011" max="11011" width="17.28515625" style="43" customWidth="1"/>
    <col min="11012" max="11012" width="15.140625" style="43" customWidth="1"/>
    <col min="11013" max="11013" width="18" style="43" customWidth="1"/>
    <col min="11014" max="11264" width="9.140625" style="43"/>
    <col min="11265" max="11265" width="20.28515625" style="43" customWidth="1"/>
    <col min="11266" max="11266" width="17.5703125" style="43" customWidth="1"/>
    <col min="11267" max="11267" width="17.28515625" style="43" customWidth="1"/>
    <col min="11268" max="11268" width="15.140625" style="43" customWidth="1"/>
    <col min="11269" max="11269" width="18" style="43" customWidth="1"/>
    <col min="11270" max="11520" width="9.140625" style="43"/>
    <col min="11521" max="11521" width="20.28515625" style="43" customWidth="1"/>
    <col min="11522" max="11522" width="17.5703125" style="43" customWidth="1"/>
    <col min="11523" max="11523" width="17.28515625" style="43" customWidth="1"/>
    <col min="11524" max="11524" width="15.140625" style="43" customWidth="1"/>
    <col min="11525" max="11525" width="18" style="43" customWidth="1"/>
    <col min="11526" max="11776" width="9.140625" style="43"/>
    <col min="11777" max="11777" width="20.28515625" style="43" customWidth="1"/>
    <col min="11778" max="11778" width="17.5703125" style="43" customWidth="1"/>
    <col min="11779" max="11779" width="17.28515625" style="43" customWidth="1"/>
    <col min="11780" max="11780" width="15.140625" style="43" customWidth="1"/>
    <col min="11781" max="11781" width="18" style="43" customWidth="1"/>
    <col min="11782" max="12032" width="9.140625" style="43"/>
    <col min="12033" max="12033" width="20.28515625" style="43" customWidth="1"/>
    <col min="12034" max="12034" width="17.5703125" style="43" customWidth="1"/>
    <col min="12035" max="12035" width="17.28515625" style="43" customWidth="1"/>
    <col min="12036" max="12036" width="15.140625" style="43" customWidth="1"/>
    <col min="12037" max="12037" width="18" style="43" customWidth="1"/>
    <col min="12038" max="12288" width="9.140625" style="43"/>
    <col min="12289" max="12289" width="20.28515625" style="43" customWidth="1"/>
    <col min="12290" max="12290" width="17.5703125" style="43" customWidth="1"/>
    <col min="12291" max="12291" width="17.28515625" style="43" customWidth="1"/>
    <col min="12292" max="12292" width="15.140625" style="43" customWidth="1"/>
    <col min="12293" max="12293" width="18" style="43" customWidth="1"/>
    <col min="12294" max="12544" width="9.140625" style="43"/>
    <col min="12545" max="12545" width="20.28515625" style="43" customWidth="1"/>
    <col min="12546" max="12546" width="17.5703125" style="43" customWidth="1"/>
    <col min="12547" max="12547" width="17.28515625" style="43" customWidth="1"/>
    <col min="12548" max="12548" width="15.140625" style="43" customWidth="1"/>
    <col min="12549" max="12549" width="18" style="43" customWidth="1"/>
    <col min="12550" max="12800" width="9.140625" style="43"/>
    <col min="12801" max="12801" width="20.28515625" style="43" customWidth="1"/>
    <col min="12802" max="12802" width="17.5703125" style="43" customWidth="1"/>
    <col min="12803" max="12803" width="17.28515625" style="43" customWidth="1"/>
    <col min="12804" max="12804" width="15.140625" style="43" customWidth="1"/>
    <col min="12805" max="12805" width="18" style="43" customWidth="1"/>
    <col min="12806" max="13056" width="9.140625" style="43"/>
    <col min="13057" max="13057" width="20.28515625" style="43" customWidth="1"/>
    <col min="13058" max="13058" width="17.5703125" style="43" customWidth="1"/>
    <col min="13059" max="13059" width="17.28515625" style="43" customWidth="1"/>
    <col min="13060" max="13060" width="15.140625" style="43" customWidth="1"/>
    <col min="13061" max="13061" width="18" style="43" customWidth="1"/>
    <col min="13062" max="13312" width="9.140625" style="43"/>
    <col min="13313" max="13313" width="20.28515625" style="43" customWidth="1"/>
    <col min="13314" max="13314" width="17.5703125" style="43" customWidth="1"/>
    <col min="13315" max="13315" width="17.28515625" style="43" customWidth="1"/>
    <col min="13316" max="13316" width="15.140625" style="43" customWidth="1"/>
    <col min="13317" max="13317" width="18" style="43" customWidth="1"/>
    <col min="13318" max="13568" width="9.140625" style="43"/>
    <col min="13569" max="13569" width="20.28515625" style="43" customWidth="1"/>
    <col min="13570" max="13570" width="17.5703125" style="43" customWidth="1"/>
    <col min="13571" max="13571" width="17.28515625" style="43" customWidth="1"/>
    <col min="13572" max="13572" width="15.140625" style="43" customWidth="1"/>
    <col min="13573" max="13573" width="18" style="43" customWidth="1"/>
    <col min="13574" max="13824" width="9.140625" style="43"/>
    <col min="13825" max="13825" width="20.28515625" style="43" customWidth="1"/>
    <col min="13826" max="13826" width="17.5703125" style="43" customWidth="1"/>
    <col min="13827" max="13827" width="17.28515625" style="43" customWidth="1"/>
    <col min="13828" max="13828" width="15.140625" style="43" customWidth="1"/>
    <col min="13829" max="13829" width="18" style="43" customWidth="1"/>
    <col min="13830" max="14080" width="9.140625" style="43"/>
    <col min="14081" max="14081" width="20.28515625" style="43" customWidth="1"/>
    <col min="14082" max="14082" width="17.5703125" style="43" customWidth="1"/>
    <col min="14083" max="14083" width="17.28515625" style="43" customWidth="1"/>
    <col min="14084" max="14084" width="15.140625" style="43" customWidth="1"/>
    <col min="14085" max="14085" width="18" style="43" customWidth="1"/>
    <col min="14086" max="14336" width="9.140625" style="43"/>
    <col min="14337" max="14337" width="20.28515625" style="43" customWidth="1"/>
    <col min="14338" max="14338" width="17.5703125" style="43" customWidth="1"/>
    <col min="14339" max="14339" width="17.28515625" style="43" customWidth="1"/>
    <col min="14340" max="14340" width="15.140625" style="43" customWidth="1"/>
    <col min="14341" max="14341" width="18" style="43" customWidth="1"/>
    <col min="14342" max="14592" width="9.140625" style="43"/>
    <col min="14593" max="14593" width="20.28515625" style="43" customWidth="1"/>
    <col min="14594" max="14594" width="17.5703125" style="43" customWidth="1"/>
    <col min="14595" max="14595" width="17.28515625" style="43" customWidth="1"/>
    <col min="14596" max="14596" width="15.140625" style="43" customWidth="1"/>
    <col min="14597" max="14597" width="18" style="43" customWidth="1"/>
    <col min="14598" max="14848" width="9.140625" style="43"/>
    <col min="14849" max="14849" width="20.28515625" style="43" customWidth="1"/>
    <col min="14850" max="14850" width="17.5703125" style="43" customWidth="1"/>
    <col min="14851" max="14851" width="17.28515625" style="43" customWidth="1"/>
    <col min="14852" max="14852" width="15.140625" style="43" customWidth="1"/>
    <col min="14853" max="14853" width="18" style="43" customWidth="1"/>
    <col min="14854" max="15104" width="9.140625" style="43"/>
    <col min="15105" max="15105" width="20.28515625" style="43" customWidth="1"/>
    <col min="15106" max="15106" width="17.5703125" style="43" customWidth="1"/>
    <col min="15107" max="15107" width="17.28515625" style="43" customWidth="1"/>
    <col min="15108" max="15108" width="15.140625" style="43" customWidth="1"/>
    <col min="15109" max="15109" width="18" style="43" customWidth="1"/>
    <col min="15110" max="15360" width="9.140625" style="43"/>
    <col min="15361" max="15361" width="20.28515625" style="43" customWidth="1"/>
    <col min="15362" max="15362" width="17.5703125" style="43" customWidth="1"/>
    <col min="15363" max="15363" width="17.28515625" style="43" customWidth="1"/>
    <col min="15364" max="15364" width="15.140625" style="43" customWidth="1"/>
    <col min="15365" max="15365" width="18" style="43" customWidth="1"/>
    <col min="15366" max="15616" width="9.140625" style="43"/>
    <col min="15617" max="15617" width="20.28515625" style="43" customWidth="1"/>
    <col min="15618" max="15618" width="17.5703125" style="43" customWidth="1"/>
    <col min="15619" max="15619" width="17.28515625" style="43" customWidth="1"/>
    <col min="15620" max="15620" width="15.140625" style="43" customWidth="1"/>
    <col min="15621" max="15621" width="18" style="43" customWidth="1"/>
    <col min="15622" max="15872" width="9.140625" style="43"/>
    <col min="15873" max="15873" width="20.28515625" style="43" customWidth="1"/>
    <col min="15874" max="15874" width="17.5703125" style="43" customWidth="1"/>
    <col min="15875" max="15875" width="17.28515625" style="43" customWidth="1"/>
    <col min="15876" max="15876" width="15.140625" style="43" customWidth="1"/>
    <col min="15877" max="15877" width="18" style="43" customWidth="1"/>
    <col min="15878" max="16128" width="9.140625" style="43"/>
    <col min="16129" max="16129" width="20.28515625" style="43" customWidth="1"/>
    <col min="16130" max="16130" width="17.5703125" style="43" customWidth="1"/>
    <col min="16131" max="16131" width="17.28515625" style="43" customWidth="1"/>
    <col min="16132" max="16132" width="15.140625" style="43" customWidth="1"/>
    <col min="16133" max="16133" width="18" style="43" customWidth="1"/>
    <col min="16134" max="16384" width="9.140625" style="43"/>
  </cols>
  <sheetData>
    <row r="1" spans="1:12" ht="34.5" customHeight="1" thickBot="1">
      <c r="A1" s="970" t="s">
        <v>316</v>
      </c>
      <c r="B1" s="970"/>
      <c r="C1" s="970"/>
      <c r="D1" s="970"/>
      <c r="E1" s="970"/>
    </row>
    <row r="2" spans="1:12" ht="42.75" customHeight="1" thickBot="1">
      <c r="A2" s="101" t="s">
        <v>34</v>
      </c>
      <c r="B2" s="102" t="s">
        <v>32</v>
      </c>
      <c r="C2" s="103" t="s">
        <v>283</v>
      </c>
      <c r="D2" s="103" t="s">
        <v>284</v>
      </c>
      <c r="E2" s="104" t="s">
        <v>285</v>
      </c>
    </row>
    <row r="3" spans="1:12" s="44" customFormat="1" ht="21" customHeight="1">
      <c r="A3" s="4">
        <v>1396</v>
      </c>
      <c r="B3" s="166">
        <v>18876</v>
      </c>
      <c r="C3" s="166">
        <v>12407</v>
      </c>
      <c r="D3" s="166">
        <v>4861</v>
      </c>
      <c r="E3" s="166">
        <v>1608</v>
      </c>
    </row>
    <row r="4" spans="1:12" s="44" customFormat="1" ht="21" customHeight="1">
      <c r="A4" s="4">
        <v>1397</v>
      </c>
      <c r="B4" s="166">
        <v>17619</v>
      </c>
      <c r="C4" s="166">
        <v>12514</v>
      </c>
      <c r="D4" s="166">
        <v>3488</v>
      </c>
      <c r="E4" s="166">
        <v>1617</v>
      </c>
      <c r="F4" s="829"/>
      <c r="G4" s="829"/>
      <c r="H4" s="829"/>
      <c r="L4" s="138"/>
    </row>
    <row r="5" spans="1:12" s="44" customFormat="1" ht="21" customHeight="1">
      <c r="A5" s="4">
        <v>1398</v>
      </c>
      <c r="B5" s="166">
        <v>21562</v>
      </c>
      <c r="C5" s="166">
        <v>17698</v>
      </c>
      <c r="D5" s="166">
        <v>1780</v>
      </c>
      <c r="E5" s="166">
        <v>2084</v>
      </c>
      <c r="F5" s="829"/>
      <c r="G5" s="829"/>
      <c r="H5" s="829"/>
      <c r="L5" s="138"/>
    </row>
    <row r="6" spans="1:12" s="44" customFormat="1" ht="21" customHeight="1">
      <c r="A6" s="4">
        <v>1399</v>
      </c>
      <c r="B6" s="166">
        <v>44491</v>
      </c>
      <c r="C6" s="166">
        <v>29981</v>
      </c>
      <c r="D6" s="166">
        <v>7273</v>
      </c>
      <c r="E6" s="166">
        <v>7237</v>
      </c>
      <c r="F6" s="829"/>
      <c r="G6" s="829"/>
      <c r="H6" s="829"/>
      <c r="L6" s="138"/>
    </row>
    <row r="7" spans="1:12" s="44" customFormat="1" ht="21" customHeight="1">
      <c r="A7" s="4">
        <v>1400</v>
      </c>
      <c r="B7" s="166">
        <v>45904</v>
      </c>
      <c r="C7" s="166">
        <v>30585</v>
      </c>
      <c r="D7" s="166">
        <v>7403</v>
      </c>
      <c r="E7" s="166">
        <v>7916</v>
      </c>
      <c r="F7" s="829"/>
      <c r="G7" s="829"/>
      <c r="H7" s="829"/>
      <c r="L7" s="138"/>
    </row>
    <row r="8" spans="1:12" s="44" customFormat="1" ht="21" customHeight="1">
      <c r="A8" s="4">
        <v>1401</v>
      </c>
      <c r="B8" s="166">
        <v>38734</v>
      </c>
      <c r="C8" s="166">
        <v>25802</v>
      </c>
      <c r="D8" s="166">
        <v>6124</v>
      </c>
      <c r="E8" s="166">
        <v>6808</v>
      </c>
      <c r="F8" s="829"/>
      <c r="G8" s="829"/>
      <c r="H8" s="829"/>
    </row>
    <row r="9" spans="1:12" s="44" customFormat="1" ht="21" customHeight="1" thickBot="1">
      <c r="A9" s="4">
        <v>1402</v>
      </c>
      <c r="B9" s="166">
        <f>SUM(B10:B42)</f>
        <v>41120</v>
      </c>
      <c r="C9" s="166">
        <f>SUM(C10:C42)</f>
        <v>20674</v>
      </c>
      <c r="D9" s="166">
        <f>SUM(D10:D42)</f>
        <v>13969</v>
      </c>
      <c r="E9" s="166">
        <f t="shared" ref="E9" si="0">SUM(E10:E42)</f>
        <v>6477</v>
      </c>
      <c r="F9" s="829"/>
      <c r="G9" s="829"/>
      <c r="H9" s="829"/>
    </row>
    <row r="10" spans="1:12" ht="21" customHeight="1" thickBot="1">
      <c r="A10" s="5" t="s">
        <v>258</v>
      </c>
      <c r="B10" s="830">
        <f>SUM(C10:E10)</f>
        <v>2050</v>
      </c>
      <c r="C10" s="820">
        <v>1020</v>
      </c>
      <c r="D10" s="831">
        <v>675</v>
      </c>
      <c r="E10" s="820">
        <v>355</v>
      </c>
      <c r="F10" s="107"/>
      <c r="G10" s="107">
        <f>B10-'48'!C10</f>
        <v>0</v>
      </c>
      <c r="H10" s="107"/>
    </row>
    <row r="11" spans="1:12" ht="21" customHeight="1" thickBot="1">
      <c r="A11" s="6" t="s">
        <v>259</v>
      </c>
      <c r="B11" s="830">
        <f t="shared" ref="B11:B42" si="1">SUM(C11:E11)</f>
        <v>1109</v>
      </c>
      <c r="C11" s="824">
        <v>542</v>
      </c>
      <c r="D11" s="831">
        <v>384</v>
      </c>
      <c r="E11" s="824">
        <v>183</v>
      </c>
      <c r="F11" s="107"/>
      <c r="G11" s="107">
        <f>B11-'48'!C11</f>
        <v>0</v>
      </c>
      <c r="H11" s="107"/>
    </row>
    <row r="12" spans="1:12" ht="21" customHeight="1" thickBot="1">
      <c r="A12" s="6" t="s">
        <v>13</v>
      </c>
      <c r="B12" s="830">
        <f t="shared" si="1"/>
        <v>293</v>
      </c>
      <c r="C12" s="824">
        <v>138</v>
      </c>
      <c r="D12" s="831">
        <v>110</v>
      </c>
      <c r="E12" s="824">
        <v>45</v>
      </c>
      <c r="F12" s="107"/>
      <c r="G12" s="107">
        <f>B12-'48'!C12</f>
        <v>0</v>
      </c>
      <c r="H12" s="107"/>
    </row>
    <row r="13" spans="1:12" ht="21" customHeight="1" thickBot="1">
      <c r="A13" s="6" t="s">
        <v>14</v>
      </c>
      <c r="B13" s="830">
        <f t="shared" si="1"/>
        <v>3152</v>
      </c>
      <c r="C13" s="824">
        <v>1607</v>
      </c>
      <c r="D13" s="831">
        <v>1029</v>
      </c>
      <c r="E13" s="824">
        <v>516</v>
      </c>
      <c r="F13" s="107"/>
      <c r="G13" s="107">
        <f>B13-'48'!C13</f>
        <v>0</v>
      </c>
      <c r="H13" s="107"/>
    </row>
    <row r="14" spans="1:12" ht="21" customHeight="1" thickBot="1">
      <c r="A14" s="6" t="s">
        <v>33</v>
      </c>
      <c r="B14" s="830">
        <f t="shared" si="1"/>
        <v>5004</v>
      </c>
      <c r="C14" s="824">
        <v>2397</v>
      </c>
      <c r="D14" s="831">
        <v>1766</v>
      </c>
      <c r="E14" s="824">
        <v>841</v>
      </c>
      <c r="F14" s="107"/>
      <c r="G14" s="107">
        <f>B14-'48'!C14</f>
        <v>0</v>
      </c>
      <c r="H14" s="107"/>
    </row>
    <row r="15" spans="1:12" ht="21" customHeight="1" thickBot="1">
      <c r="A15" s="6" t="s">
        <v>15</v>
      </c>
      <c r="B15" s="830">
        <f t="shared" si="1"/>
        <v>464</v>
      </c>
      <c r="C15" s="824">
        <v>259</v>
      </c>
      <c r="D15" s="831">
        <v>157</v>
      </c>
      <c r="E15" s="824">
        <v>48</v>
      </c>
      <c r="F15" s="107"/>
      <c r="G15" s="107">
        <f>B15-'48'!C15</f>
        <v>0</v>
      </c>
      <c r="H15" s="107"/>
    </row>
    <row r="16" spans="1:12" ht="21" customHeight="1" thickBot="1">
      <c r="A16" s="6" t="s">
        <v>16</v>
      </c>
      <c r="B16" s="830">
        <f t="shared" si="1"/>
        <v>1670</v>
      </c>
      <c r="C16" s="824">
        <v>961</v>
      </c>
      <c r="D16" s="831">
        <v>596</v>
      </c>
      <c r="E16" s="824">
        <v>113</v>
      </c>
      <c r="F16" s="107"/>
      <c r="G16" s="107">
        <f>B16-'48'!C16</f>
        <v>0</v>
      </c>
      <c r="H16" s="107"/>
    </row>
    <row r="17" spans="1:8" ht="21" customHeight="1" thickBot="1">
      <c r="A17" s="6" t="s">
        <v>260</v>
      </c>
      <c r="B17" s="830">
        <f t="shared" si="1"/>
        <v>737</v>
      </c>
      <c r="C17" s="824">
        <v>383</v>
      </c>
      <c r="D17" s="831">
        <v>255</v>
      </c>
      <c r="E17" s="824">
        <v>99</v>
      </c>
      <c r="F17" s="107"/>
      <c r="G17" s="107">
        <f>B17-'48'!C17</f>
        <v>0</v>
      </c>
      <c r="H17" s="107"/>
    </row>
    <row r="18" spans="1:8" ht="21" customHeight="1" thickBot="1">
      <c r="A18" s="6" t="s">
        <v>31</v>
      </c>
      <c r="B18" s="830">
        <f t="shared" si="1"/>
        <v>1051</v>
      </c>
      <c r="C18" s="824">
        <v>463</v>
      </c>
      <c r="D18" s="831">
        <v>349</v>
      </c>
      <c r="E18" s="824">
        <v>239</v>
      </c>
      <c r="F18" s="107"/>
      <c r="G18" s="107">
        <f>B18-'48'!C18</f>
        <v>0</v>
      </c>
      <c r="H18" s="107"/>
    </row>
    <row r="19" spans="1:8" ht="21" customHeight="1" thickBot="1">
      <c r="A19" s="6" t="s">
        <v>30</v>
      </c>
      <c r="B19" s="830">
        <f t="shared" si="1"/>
        <v>1662</v>
      </c>
      <c r="C19" s="824">
        <v>884</v>
      </c>
      <c r="D19" s="831">
        <v>523</v>
      </c>
      <c r="E19" s="824">
        <v>255</v>
      </c>
      <c r="F19" s="107"/>
      <c r="G19" s="107">
        <f>B19-'48'!C19</f>
        <v>0</v>
      </c>
      <c r="H19" s="107"/>
    </row>
    <row r="20" spans="1:8" ht="21" customHeight="1" thickBot="1">
      <c r="A20" s="6" t="s">
        <v>29</v>
      </c>
      <c r="B20" s="830">
        <f t="shared" si="1"/>
        <v>117</v>
      </c>
      <c r="C20" s="824">
        <v>57</v>
      </c>
      <c r="D20" s="831">
        <v>40</v>
      </c>
      <c r="E20" s="824">
        <v>20</v>
      </c>
      <c r="F20" s="107"/>
      <c r="G20" s="107">
        <f>B20-'48'!C20</f>
        <v>0</v>
      </c>
      <c r="H20" s="107"/>
    </row>
    <row r="21" spans="1:8" ht="21" customHeight="1" thickBot="1">
      <c r="A21" s="6" t="s">
        <v>17</v>
      </c>
      <c r="B21" s="830">
        <f t="shared" si="1"/>
        <v>1185</v>
      </c>
      <c r="C21" s="824">
        <v>697</v>
      </c>
      <c r="D21" s="831">
        <v>319</v>
      </c>
      <c r="E21" s="824">
        <v>169</v>
      </c>
      <c r="F21" s="107"/>
      <c r="G21" s="107">
        <f>B21-'48'!C21</f>
        <v>0</v>
      </c>
      <c r="H21" s="107"/>
    </row>
    <row r="22" spans="1:8" ht="21" customHeight="1" thickBot="1">
      <c r="A22" s="6" t="s">
        <v>18</v>
      </c>
      <c r="B22" s="830">
        <f t="shared" si="1"/>
        <v>1671</v>
      </c>
      <c r="C22" s="824">
        <v>729</v>
      </c>
      <c r="D22" s="831">
        <v>606</v>
      </c>
      <c r="E22" s="824">
        <v>336</v>
      </c>
      <c r="F22" s="107"/>
      <c r="G22" s="107">
        <f>B22-'48'!C22</f>
        <v>0</v>
      </c>
      <c r="H22" s="107"/>
    </row>
    <row r="23" spans="1:8" ht="21" customHeight="1" thickBot="1">
      <c r="A23" s="6" t="s">
        <v>19</v>
      </c>
      <c r="B23" s="830">
        <f t="shared" si="1"/>
        <v>839</v>
      </c>
      <c r="C23" s="824">
        <v>423</v>
      </c>
      <c r="D23" s="831">
        <v>261</v>
      </c>
      <c r="E23" s="824">
        <v>155</v>
      </c>
      <c r="F23" s="107"/>
      <c r="G23" s="107">
        <f>B23-'48'!C23</f>
        <v>0</v>
      </c>
      <c r="H23" s="107"/>
    </row>
    <row r="24" spans="1:8" ht="21" customHeight="1" thickBot="1">
      <c r="A24" s="6" t="s">
        <v>261</v>
      </c>
      <c r="B24" s="830">
        <f t="shared" si="1"/>
        <v>200</v>
      </c>
      <c r="C24" s="824">
        <v>112</v>
      </c>
      <c r="D24" s="831">
        <v>71</v>
      </c>
      <c r="E24" s="824">
        <v>17</v>
      </c>
      <c r="F24" s="107"/>
      <c r="G24" s="107">
        <f>B24-'48'!C24</f>
        <v>0</v>
      </c>
      <c r="H24" s="107"/>
    </row>
    <row r="25" spans="1:8" ht="21" customHeight="1" thickBot="1">
      <c r="A25" s="6" t="s">
        <v>262</v>
      </c>
      <c r="B25" s="830">
        <f t="shared" si="1"/>
        <v>613</v>
      </c>
      <c r="C25" s="824">
        <v>323</v>
      </c>
      <c r="D25" s="831">
        <v>189</v>
      </c>
      <c r="E25" s="824">
        <v>101</v>
      </c>
      <c r="F25" s="107"/>
      <c r="G25" s="107">
        <f>B25-'48'!C25</f>
        <v>0</v>
      </c>
      <c r="H25" s="107"/>
    </row>
    <row r="26" spans="1:8" ht="21" customHeight="1" thickBot="1">
      <c r="A26" s="6" t="s">
        <v>263</v>
      </c>
      <c r="B26" s="830">
        <f t="shared" si="1"/>
        <v>3100</v>
      </c>
      <c r="C26" s="824">
        <v>1494</v>
      </c>
      <c r="D26" s="831">
        <v>1166</v>
      </c>
      <c r="E26" s="824">
        <v>440</v>
      </c>
      <c r="F26" s="107"/>
      <c r="G26" s="107">
        <f>B26-'48'!C26</f>
        <v>0</v>
      </c>
      <c r="H26" s="107"/>
    </row>
    <row r="27" spans="1:8" ht="21" customHeight="1" thickBot="1">
      <c r="A27" s="6" t="s">
        <v>264</v>
      </c>
      <c r="B27" s="830">
        <f t="shared" si="1"/>
        <v>1460</v>
      </c>
      <c r="C27" s="824">
        <v>896</v>
      </c>
      <c r="D27" s="831">
        <v>405</v>
      </c>
      <c r="E27" s="824">
        <v>159</v>
      </c>
      <c r="F27" s="107"/>
      <c r="G27" s="107">
        <f>B27-'48'!C27</f>
        <v>0</v>
      </c>
      <c r="H27" s="107"/>
    </row>
    <row r="28" spans="1:8" ht="21" customHeight="1" thickBot="1">
      <c r="A28" s="6" t="s">
        <v>20</v>
      </c>
      <c r="B28" s="830">
        <f t="shared" si="1"/>
        <v>1196</v>
      </c>
      <c r="C28" s="824">
        <v>579</v>
      </c>
      <c r="D28" s="831">
        <v>410</v>
      </c>
      <c r="E28" s="824">
        <v>207</v>
      </c>
      <c r="F28" s="107"/>
      <c r="G28" s="107">
        <f>B28-'48'!C28</f>
        <v>0</v>
      </c>
      <c r="H28" s="107"/>
    </row>
    <row r="29" spans="1:8" ht="21" customHeight="1" thickBot="1">
      <c r="A29" s="6" t="s">
        <v>21</v>
      </c>
      <c r="B29" s="830">
        <f t="shared" si="1"/>
        <v>2480</v>
      </c>
      <c r="C29" s="824">
        <v>1189</v>
      </c>
      <c r="D29" s="831">
        <v>866</v>
      </c>
      <c r="E29" s="824">
        <v>425</v>
      </c>
      <c r="F29" s="107"/>
      <c r="G29" s="107">
        <f>B29-'48'!C29</f>
        <v>0</v>
      </c>
      <c r="H29" s="107"/>
    </row>
    <row r="30" spans="1:8" ht="21" customHeight="1" thickBot="1">
      <c r="A30" s="6" t="s">
        <v>22</v>
      </c>
      <c r="B30" s="830">
        <f t="shared" si="1"/>
        <v>977</v>
      </c>
      <c r="C30" s="824">
        <v>455</v>
      </c>
      <c r="D30" s="831">
        <v>341</v>
      </c>
      <c r="E30" s="824">
        <v>181</v>
      </c>
      <c r="F30" s="107"/>
      <c r="G30" s="107">
        <f>B30-'48'!C30</f>
        <v>0</v>
      </c>
      <c r="H30" s="107"/>
    </row>
    <row r="31" spans="1:8" ht="21" customHeight="1" thickBot="1">
      <c r="A31" s="6" t="s">
        <v>128</v>
      </c>
      <c r="B31" s="830">
        <f t="shared" si="1"/>
        <v>499</v>
      </c>
      <c r="C31" s="824">
        <v>233</v>
      </c>
      <c r="D31" s="831">
        <v>194</v>
      </c>
      <c r="E31" s="824">
        <v>72</v>
      </c>
      <c r="F31" s="107"/>
      <c r="G31" s="107">
        <f>B31-'48'!C31</f>
        <v>0</v>
      </c>
      <c r="H31" s="107"/>
    </row>
    <row r="32" spans="1:8" ht="21" customHeight="1" thickBot="1">
      <c r="A32" s="6" t="s">
        <v>129</v>
      </c>
      <c r="B32" s="830">
        <f t="shared" si="1"/>
        <v>878</v>
      </c>
      <c r="C32" s="824">
        <v>486</v>
      </c>
      <c r="D32" s="831">
        <v>260</v>
      </c>
      <c r="E32" s="824">
        <v>132</v>
      </c>
      <c r="F32" s="107"/>
      <c r="G32" s="107">
        <f>B32-'48'!C32</f>
        <v>0</v>
      </c>
      <c r="H32" s="107"/>
    </row>
    <row r="33" spans="1:8" ht="21" customHeight="1" thickBot="1">
      <c r="A33" s="6" t="s">
        <v>130</v>
      </c>
      <c r="B33" s="830">
        <f t="shared" si="1"/>
        <v>542</v>
      </c>
      <c r="C33" s="824">
        <v>253</v>
      </c>
      <c r="D33" s="831">
        <v>210</v>
      </c>
      <c r="E33" s="824">
        <v>79</v>
      </c>
      <c r="F33" s="107"/>
      <c r="G33" s="107">
        <f>B33-'48'!C33</f>
        <v>0</v>
      </c>
      <c r="H33" s="107"/>
    </row>
    <row r="34" spans="1:8" ht="21" customHeight="1" thickBot="1">
      <c r="A34" s="6" t="s">
        <v>265</v>
      </c>
      <c r="B34" s="830">
        <f t="shared" si="1"/>
        <v>322</v>
      </c>
      <c r="C34" s="824">
        <v>191</v>
      </c>
      <c r="D34" s="831">
        <v>110</v>
      </c>
      <c r="E34" s="824">
        <v>21</v>
      </c>
      <c r="F34" s="107"/>
      <c r="G34" s="107">
        <f>B34-'48'!C34</f>
        <v>0</v>
      </c>
      <c r="H34" s="107"/>
    </row>
    <row r="35" spans="1:8" ht="21" customHeight="1" thickBot="1">
      <c r="A35" s="6" t="s">
        <v>131</v>
      </c>
      <c r="B35" s="830">
        <f t="shared" si="1"/>
        <v>553</v>
      </c>
      <c r="C35" s="824">
        <v>283</v>
      </c>
      <c r="D35" s="831">
        <v>193</v>
      </c>
      <c r="E35" s="824">
        <v>77</v>
      </c>
      <c r="F35" s="107"/>
      <c r="G35" s="107">
        <f>B35-'48'!C35</f>
        <v>0</v>
      </c>
      <c r="H35" s="107"/>
    </row>
    <row r="36" spans="1:8" ht="21" customHeight="1" thickBot="1">
      <c r="A36" s="6" t="s">
        <v>23</v>
      </c>
      <c r="B36" s="830">
        <f t="shared" si="1"/>
        <v>974</v>
      </c>
      <c r="C36" s="824">
        <v>494</v>
      </c>
      <c r="D36" s="831">
        <v>327</v>
      </c>
      <c r="E36" s="824">
        <v>153</v>
      </c>
      <c r="F36" s="107"/>
      <c r="G36" s="107">
        <f>B36-'48'!C36</f>
        <v>0</v>
      </c>
      <c r="H36" s="107"/>
    </row>
    <row r="37" spans="1:8" ht="21" customHeight="1" thickBot="1">
      <c r="A37" s="6" t="s">
        <v>24</v>
      </c>
      <c r="B37" s="830">
        <f t="shared" si="1"/>
        <v>219</v>
      </c>
      <c r="C37" s="824">
        <v>113</v>
      </c>
      <c r="D37" s="831">
        <v>77</v>
      </c>
      <c r="E37" s="824">
        <v>29</v>
      </c>
      <c r="F37" s="107"/>
      <c r="G37" s="107">
        <f>B37-'48'!C37</f>
        <v>0</v>
      </c>
      <c r="H37" s="107"/>
    </row>
    <row r="38" spans="1:8" ht="21" customHeight="1" thickBot="1">
      <c r="A38" s="6" t="s">
        <v>25</v>
      </c>
      <c r="B38" s="830">
        <f t="shared" si="1"/>
        <v>923</v>
      </c>
      <c r="C38" s="824">
        <v>473</v>
      </c>
      <c r="D38" s="831">
        <v>300</v>
      </c>
      <c r="E38" s="824">
        <v>150</v>
      </c>
      <c r="F38" s="107"/>
      <c r="G38" s="107">
        <f>B38-'48'!C38</f>
        <v>0</v>
      </c>
      <c r="H38" s="107"/>
    </row>
    <row r="39" spans="1:8" ht="21" customHeight="1" thickBot="1">
      <c r="A39" s="6" t="s">
        <v>266</v>
      </c>
      <c r="B39" s="830">
        <f t="shared" si="1"/>
        <v>1456</v>
      </c>
      <c r="C39" s="824">
        <v>734</v>
      </c>
      <c r="D39" s="831">
        <v>510</v>
      </c>
      <c r="E39" s="824">
        <v>212</v>
      </c>
      <c r="F39" s="107"/>
      <c r="G39" s="107">
        <f>B39-'48'!C39</f>
        <v>0</v>
      </c>
      <c r="H39" s="107"/>
    </row>
    <row r="40" spans="1:8" ht="21" customHeight="1" thickBot="1">
      <c r="A40" s="6" t="s">
        <v>26</v>
      </c>
      <c r="B40" s="830">
        <f t="shared" si="1"/>
        <v>544</v>
      </c>
      <c r="C40" s="824">
        <v>295</v>
      </c>
      <c r="D40" s="831">
        <v>199</v>
      </c>
      <c r="E40" s="824">
        <v>50</v>
      </c>
      <c r="F40" s="107"/>
      <c r="G40" s="107">
        <f>B40-'48'!C40</f>
        <v>0</v>
      </c>
      <c r="H40" s="107"/>
    </row>
    <row r="41" spans="1:8" ht="21" customHeight="1" thickBot="1">
      <c r="A41" s="6" t="s">
        <v>27</v>
      </c>
      <c r="B41" s="830">
        <f t="shared" si="1"/>
        <v>609</v>
      </c>
      <c r="C41" s="824">
        <v>300</v>
      </c>
      <c r="D41" s="831">
        <v>226</v>
      </c>
      <c r="E41" s="824">
        <v>83</v>
      </c>
      <c r="F41" s="107"/>
      <c r="G41" s="107">
        <f>B41-'48'!C41</f>
        <v>0</v>
      </c>
      <c r="H41" s="107"/>
    </row>
    <row r="42" spans="1:8" ht="21" customHeight="1" thickBot="1">
      <c r="A42" s="6" t="s">
        <v>12</v>
      </c>
      <c r="B42" s="830">
        <f t="shared" si="1"/>
        <v>2571</v>
      </c>
      <c r="C42" s="824">
        <v>1211</v>
      </c>
      <c r="D42" s="831">
        <v>845</v>
      </c>
      <c r="E42" s="824">
        <v>515</v>
      </c>
      <c r="F42" s="107"/>
      <c r="G42" s="107">
        <f>B42-'48'!C42</f>
        <v>0</v>
      </c>
      <c r="H42" s="107"/>
    </row>
    <row r="43" spans="1:8">
      <c r="B43" s="834"/>
      <c r="C43" s="835"/>
      <c r="D43" s="835"/>
      <c r="E43" s="835"/>
      <c r="F43" s="107"/>
      <c r="G43" s="107"/>
      <c r="H43" s="107"/>
    </row>
    <row r="44" spans="1:8">
      <c r="B44" s="834"/>
      <c r="C44" s="835"/>
      <c r="D44" s="835"/>
      <c r="E44" s="835"/>
      <c r="F44" s="107"/>
      <c r="G44" s="107"/>
      <c r="H44" s="107"/>
    </row>
    <row r="45" spans="1:8" ht="20.100000000000001" customHeight="1">
      <c r="B45" s="834"/>
      <c r="C45" s="835"/>
      <c r="D45" s="835"/>
      <c r="E45" s="106"/>
      <c r="F45" s="107"/>
      <c r="G45" s="107"/>
      <c r="H45" s="107"/>
    </row>
    <row r="46" spans="1:8" ht="20.100000000000001" customHeight="1">
      <c r="B46" s="834"/>
      <c r="C46" s="835"/>
      <c r="D46" s="835"/>
      <c r="E46" s="106"/>
      <c r="F46" s="107"/>
      <c r="G46" s="107"/>
      <c r="H46" s="107"/>
    </row>
    <row r="47" spans="1:8" ht="20.100000000000001" customHeight="1">
      <c r="B47" s="834"/>
      <c r="C47" s="835"/>
      <c r="D47" s="835"/>
      <c r="E47" s="106"/>
      <c r="F47" s="107"/>
      <c r="G47" s="107"/>
      <c r="H47" s="107"/>
    </row>
    <row r="48" spans="1:8" ht="20.100000000000001" customHeight="1">
      <c r="B48" s="834"/>
      <c r="C48" s="835"/>
      <c r="D48" s="835"/>
      <c r="E48" s="106"/>
      <c r="F48" s="107"/>
      <c r="G48" s="107"/>
      <c r="H48" s="107"/>
    </row>
    <row r="49" spans="1:16" ht="20.100000000000001" customHeight="1">
      <c r="B49" s="834"/>
      <c r="C49" s="835"/>
      <c r="D49" s="835"/>
      <c r="E49" s="106"/>
      <c r="F49" s="107"/>
      <c r="G49" s="107"/>
      <c r="H49" s="107"/>
    </row>
    <row r="50" spans="1:16" ht="20.100000000000001" customHeight="1">
      <c r="B50" s="834"/>
      <c r="C50" s="835"/>
      <c r="D50" s="835"/>
      <c r="E50" s="106"/>
      <c r="F50" s="107"/>
      <c r="G50" s="107"/>
      <c r="H50" s="107"/>
    </row>
    <row r="51" spans="1:16" s="47" customFormat="1" ht="20.100000000000001" customHeight="1">
      <c r="A51" s="45"/>
      <c r="B51" s="834"/>
      <c r="C51" s="835"/>
      <c r="D51" s="835"/>
      <c r="E51" s="106"/>
      <c r="F51" s="107"/>
      <c r="G51" s="107"/>
      <c r="H51" s="107"/>
      <c r="I51" s="43"/>
      <c r="J51" s="43"/>
      <c r="K51" s="43"/>
      <c r="L51" s="43"/>
      <c r="M51" s="43"/>
      <c r="N51" s="43"/>
      <c r="O51" s="43"/>
      <c r="P51" s="43"/>
    </row>
    <row r="52" spans="1:16" s="47" customFormat="1" ht="20.100000000000001" customHeight="1">
      <c r="A52" s="45"/>
      <c r="B52" s="834"/>
      <c r="C52" s="835"/>
      <c r="D52" s="835"/>
      <c r="E52" s="106"/>
      <c r="F52" s="107"/>
      <c r="G52" s="107"/>
      <c r="H52" s="107"/>
      <c r="I52" s="43"/>
      <c r="J52" s="43"/>
      <c r="K52" s="43"/>
      <c r="L52" s="43"/>
      <c r="M52" s="43"/>
      <c r="N52" s="43"/>
      <c r="O52" s="43"/>
      <c r="P52" s="43"/>
    </row>
    <row r="53" spans="1:16" s="47" customFormat="1" ht="20.100000000000001" customHeight="1">
      <c r="A53" s="45"/>
      <c r="B53" s="46"/>
      <c r="E53" s="106"/>
      <c r="F53" s="43"/>
      <c r="G53" s="43"/>
      <c r="H53" s="43"/>
      <c r="I53" s="43"/>
      <c r="J53" s="43"/>
      <c r="K53" s="43"/>
      <c r="L53" s="43"/>
      <c r="M53" s="43"/>
      <c r="N53" s="43"/>
      <c r="O53" s="43"/>
      <c r="P53" s="43"/>
    </row>
    <row r="54" spans="1:16" s="47" customFormat="1" ht="20.100000000000001" customHeight="1">
      <c r="A54" s="45"/>
      <c r="B54" s="46"/>
      <c r="E54" s="106"/>
      <c r="F54" s="43"/>
      <c r="G54" s="43"/>
      <c r="H54" s="43"/>
      <c r="I54" s="43"/>
      <c r="J54" s="43"/>
      <c r="K54" s="43"/>
      <c r="L54" s="43"/>
      <c r="M54" s="43"/>
      <c r="N54" s="43"/>
      <c r="O54" s="43"/>
      <c r="P54" s="43"/>
    </row>
    <row r="55" spans="1:16" s="47" customFormat="1" ht="20.100000000000001" customHeight="1">
      <c r="A55" s="45"/>
      <c r="B55" s="46"/>
      <c r="E55" s="106"/>
      <c r="F55" s="43"/>
      <c r="G55" s="43"/>
      <c r="H55" s="43"/>
      <c r="I55" s="43"/>
      <c r="J55" s="43"/>
      <c r="K55" s="43"/>
      <c r="L55" s="43"/>
      <c r="M55" s="43"/>
      <c r="N55" s="43"/>
      <c r="O55" s="43"/>
      <c r="P55" s="43"/>
    </row>
    <row r="56" spans="1:16" s="47" customFormat="1" ht="20.100000000000001" customHeight="1">
      <c r="A56" s="45"/>
      <c r="B56" s="46"/>
      <c r="E56" s="106"/>
      <c r="F56" s="43"/>
      <c r="G56" s="43"/>
      <c r="H56" s="43"/>
      <c r="I56" s="43"/>
      <c r="J56" s="43"/>
      <c r="K56" s="43"/>
      <c r="L56" s="43"/>
      <c r="M56" s="43"/>
      <c r="N56" s="43"/>
      <c r="O56" s="43"/>
      <c r="P56" s="43"/>
    </row>
    <row r="57" spans="1:16" s="47" customFormat="1" ht="20.100000000000001" customHeight="1">
      <c r="A57" s="45"/>
      <c r="B57" s="46"/>
      <c r="E57" s="106"/>
      <c r="F57" s="43"/>
      <c r="G57" s="43"/>
      <c r="H57" s="43"/>
      <c r="I57" s="43"/>
      <c r="J57" s="43"/>
      <c r="K57" s="43"/>
      <c r="L57" s="43"/>
      <c r="M57" s="43"/>
      <c r="N57" s="43"/>
      <c r="O57" s="43"/>
      <c r="P57" s="43"/>
    </row>
    <row r="58" spans="1:16" s="47" customFormat="1" ht="20.100000000000001" customHeight="1">
      <c r="A58" s="45"/>
      <c r="B58" s="46"/>
      <c r="E58" s="106"/>
      <c r="F58" s="43"/>
      <c r="G58" s="43"/>
      <c r="H58" s="43"/>
      <c r="I58" s="43"/>
      <c r="J58" s="43"/>
      <c r="K58" s="43"/>
      <c r="L58" s="43"/>
      <c r="M58" s="43"/>
      <c r="N58" s="43"/>
      <c r="O58" s="43"/>
      <c r="P58" s="43"/>
    </row>
    <row r="59" spans="1:16" s="47" customFormat="1" ht="20.100000000000001" customHeight="1">
      <c r="A59" s="45"/>
      <c r="B59" s="46"/>
      <c r="E59" s="106"/>
      <c r="F59" s="43"/>
      <c r="G59" s="43"/>
      <c r="H59" s="43"/>
      <c r="I59" s="43"/>
      <c r="J59" s="43"/>
      <c r="K59" s="43"/>
      <c r="L59" s="43"/>
      <c r="M59" s="43"/>
      <c r="N59" s="43"/>
      <c r="O59" s="43"/>
      <c r="P59" s="43"/>
    </row>
    <row r="60" spans="1:16" s="47" customFormat="1" ht="20.100000000000001" customHeight="1">
      <c r="A60" s="45"/>
      <c r="B60" s="46"/>
      <c r="E60" s="106"/>
      <c r="F60" s="43"/>
      <c r="G60" s="43"/>
      <c r="H60" s="43"/>
      <c r="I60" s="43"/>
      <c r="J60" s="43"/>
      <c r="K60" s="43"/>
      <c r="L60" s="43"/>
      <c r="M60" s="43"/>
      <c r="N60" s="43"/>
      <c r="O60" s="43"/>
      <c r="P60" s="43"/>
    </row>
    <row r="61" spans="1:16" s="47" customFormat="1" ht="20.100000000000001" customHeight="1">
      <c r="A61" s="45"/>
      <c r="B61" s="46"/>
      <c r="E61" s="106"/>
      <c r="F61" s="43"/>
      <c r="G61" s="43"/>
      <c r="H61" s="43"/>
      <c r="I61" s="43"/>
      <c r="J61" s="43"/>
      <c r="K61" s="43"/>
      <c r="L61" s="43"/>
      <c r="M61" s="43"/>
      <c r="N61" s="43"/>
      <c r="O61" s="43"/>
      <c r="P61" s="43"/>
    </row>
    <row r="62" spans="1:16" s="47" customFormat="1" ht="20.100000000000001" customHeight="1">
      <c r="A62" s="45"/>
      <c r="B62" s="46"/>
      <c r="E62" s="106"/>
      <c r="F62" s="43"/>
      <c r="G62" s="43"/>
      <c r="H62" s="43"/>
      <c r="I62" s="43"/>
      <c r="J62" s="43"/>
      <c r="K62" s="43"/>
      <c r="L62" s="43"/>
      <c r="M62" s="43"/>
      <c r="N62" s="43"/>
      <c r="O62" s="43"/>
      <c r="P62" s="43"/>
    </row>
    <row r="63" spans="1:16" s="47" customFormat="1" ht="20.100000000000001" customHeight="1">
      <c r="A63" s="45"/>
      <c r="B63" s="46"/>
      <c r="E63" s="106"/>
      <c r="F63" s="43"/>
      <c r="G63" s="43"/>
      <c r="H63" s="43"/>
      <c r="I63" s="43"/>
      <c r="J63" s="43"/>
      <c r="K63" s="43"/>
      <c r="L63" s="43"/>
      <c r="M63" s="43"/>
      <c r="N63" s="43"/>
      <c r="O63" s="43"/>
      <c r="P63" s="43"/>
    </row>
    <row r="64" spans="1:16" s="47" customFormat="1" ht="20.100000000000001" customHeight="1">
      <c r="A64" s="45"/>
      <c r="B64" s="46"/>
      <c r="E64" s="106"/>
      <c r="F64" s="43"/>
      <c r="G64" s="43"/>
      <c r="H64" s="43"/>
      <c r="I64" s="43"/>
      <c r="J64" s="43"/>
      <c r="K64" s="43"/>
      <c r="L64" s="43"/>
      <c r="M64" s="43"/>
      <c r="N64" s="43"/>
      <c r="O64" s="43"/>
      <c r="P64" s="43"/>
    </row>
    <row r="65" spans="1:16" s="47" customFormat="1" ht="20.100000000000001" customHeight="1">
      <c r="A65" s="45"/>
      <c r="B65" s="46"/>
      <c r="E65" s="106"/>
      <c r="F65" s="43"/>
      <c r="G65" s="43"/>
      <c r="H65" s="43"/>
      <c r="I65" s="43"/>
      <c r="J65" s="43"/>
      <c r="K65" s="43"/>
      <c r="L65" s="43"/>
      <c r="M65" s="43"/>
      <c r="N65" s="43"/>
      <c r="O65" s="43"/>
      <c r="P65" s="43"/>
    </row>
    <row r="66" spans="1:16" s="47" customFormat="1" ht="20.100000000000001" customHeight="1">
      <c r="A66" s="45"/>
      <c r="B66" s="46"/>
      <c r="E66" s="106"/>
      <c r="F66" s="43"/>
      <c r="G66" s="43"/>
      <c r="H66" s="43"/>
      <c r="I66" s="43"/>
      <c r="J66" s="43"/>
      <c r="K66" s="43"/>
      <c r="L66" s="43"/>
      <c r="M66" s="43"/>
      <c r="N66" s="43"/>
      <c r="O66" s="43"/>
      <c r="P66" s="43"/>
    </row>
    <row r="67" spans="1:16" s="47" customFormat="1" ht="20.100000000000001" customHeight="1">
      <c r="A67" s="45"/>
      <c r="B67" s="46"/>
      <c r="E67" s="106"/>
      <c r="F67" s="43"/>
      <c r="G67" s="43"/>
      <c r="H67" s="43"/>
      <c r="I67" s="43"/>
      <c r="J67" s="43"/>
      <c r="K67" s="43"/>
      <c r="L67" s="43"/>
      <c r="M67" s="43"/>
      <c r="N67" s="43"/>
      <c r="O67" s="43"/>
      <c r="P67" s="43"/>
    </row>
    <row r="68" spans="1:16" s="47" customFormat="1" ht="20.100000000000001" customHeight="1">
      <c r="A68" s="45"/>
      <c r="B68" s="46"/>
      <c r="E68" s="106"/>
      <c r="F68" s="43"/>
      <c r="G68" s="43"/>
      <c r="H68" s="43"/>
      <c r="I68" s="43"/>
      <c r="J68" s="43"/>
      <c r="K68" s="43"/>
      <c r="L68" s="43"/>
      <c r="M68" s="43"/>
      <c r="N68" s="43"/>
      <c r="O68" s="43"/>
      <c r="P68" s="43"/>
    </row>
    <row r="69" spans="1:16" s="47" customFormat="1" ht="20.100000000000001" customHeight="1">
      <c r="A69" s="45"/>
      <c r="B69" s="46"/>
      <c r="E69" s="106"/>
      <c r="F69" s="43"/>
      <c r="G69" s="43"/>
      <c r="H69" s="43"/>
      <c r="I69" s="43"/>
      <c r="J69" s="43"/>
      <c r="K69" s="43"/>
      <c r="L69" s="43"/>
      <c r="M69" s="43"/>
      <c r="N69" s="43"/>
      <c r="O69" s="43"/>
      <c r="P69" s="43"/>
    </row>
    <row r="70" spans="1:16" s="47" customFormat="1" ht="20.100000000000001" customHeight="1">
      <c r="A70" s="45"/>
      <c r="B70" s="46"/>
      <c r="E70" s="106"/>
      <c r="F70" s="43"/>
      <c r="G70" s="43"/>
      <c r="H70" s="43"/>
      <c r="I70" s="43"/>
      <c r="J70" s="43"/>
      <c r="K70" s="43"/>
      <c r="L70" s="43"/>
      <c r="M70" s="43"/>
      <c r="N70" s="43"/>
      <c r="O70" s="43"/>
      <c r="P70" s="43"/>
    </row>
    <row r="71" spans="1:16" s="47" customFormat="1" ht="20.100000000000001" customHeight="1">
      <c r="A71" s="45"/>
      <c r="B71" s="46"/>
      <c r="E71" s="106"/>
      <c r="F71" s="43"/>
      <c r="G71" s="43"/>
      <c r="H71" s="43"/>
      <c r="I71" s="43"/>
      <c r="J71" s="43"/>
      <c r="K71" s="43"/>
      <c r="L71" s="43"/>
      <c r="M71" s="43"/>
      <c r="N71" s="43"/>
      <c r="O71" s="43"/>
      <c r="P71" s="43"/>
    </row>
    <row r="72" spans="1:16" s="47" customFormat="1" ht="20.100000000000001" customHeight="1">
      <c r="A72" s="45"/>
      <c r="B72" s="46"/>
      <c r="E72" s="106"/>
      <c r="F72" s="43"/>
      <c r="G72" s="43"/>
      <c r="H72" s="43"/>
      <c r="I72" s="43"/>
      <c r="J72" s="43"/>
      <c r="K72" s="43"/>
      <c r="L72" s="43"/>
      <c r="M72" s="43"/>
      <c r="N72" s="43"/>
      <c r="O72" s="43"/>
      <c r="P72" s="43"/>
    </row>
    <row r="73" spans="1:16" s="47" customFormat="1" ht="20.100000000000001" customHeight="1">
      <c r="A73" s="45"/>
      <c r="B73" s="46"/>
      <c r="E73" s="106"/>
      <c r="F73" s="43"/>
      <c r="G73" s="43"/>
      <c r="H73" s="43"/>
      <c r="I73" s="43"/>
      <c r="J73" s="43"/>
      <c r="K73" s="43"/>
      <c r="L73" s="43"/>
      <c r="M73" s="43"/>
      <c r="N73" s="43"/>
      <c r="O73" s="43"/>
      <c r="P73" s="43"/>
    </row>
    <row r="74" spans="1:16" s="47" customFormat="1" ht="20.100000000000001" customHeight="1">
      <c r="A74" s="45"/>
      <c r="B74" s="46"/>
      <c r="E74" s="106"/>
      <c r="F74" s="43"/>
      <c r="G74" s="43"/>
      <c r="H74" s="43"/>
      <c r="I74" s="43"/>
      <c r="J74" s="43"/>
      <c r="K74" s="43"/>
      <c r="L74" s="43"/>
      <c r="M74" s="43"/>
      <c r="N74" s="43"/>
      <c r="O74" s="43"/>
      <c r="P74" s="43"/>
    </row>
    <row r="75" spans="1:16" s="47" customFormat="1" ht="20.100000000000001" customHeight="1">
      <c r="A75" s="45"/>
      <c r="B75" s="46"/>
      <c r="E75" s="106"/>
      <c r="F75" s="43"/>
      <c r="G75" s="43"/>
      <c r="H75" s="43"/>
      <c r="I75" s="43"/>
      <c r="J75" s="43"/>
      <c r="K75" s="43"/>
      <c r="L75" s="43"/>
      <c r="M75" s="43"/>
      <c r="N75" s="43"/>
      <c r="O75" s="43"/>
      <c r="P75" s="43"/>
    </row>
  </sheetData>
  <mergeCells count="1">
    <mergeCell ref="A1:E1"/>
  </mergeCells>
  <printOptions horizontalCentered="1" verticalCentered="1"/>
  <pageMargins left="0.39370078740157499" right="0.39370078740157499" top="0.45" bottom="0.55000000000000004" header="0" footer="0"/>
  <pageSetup paperSize="9" scale="86" orientation="portrait" r:id="rId1"/>
  <headerFooter alignWithMargins="0"/>
  <colBreaks count="1" manualBreakCount="1">
    <brk id="5"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509B0-C76D-4EAF-B52A-06FE85C938B2}">
  <sheetPr>
    <tabColor theme="7" tint="0.39997558519241921"/>
    <pageSetUpPr fitToPage="1"/>
  </sheetPr>
  <dimension ref="A1:L52"/>
  <sheetViews>
    <sheetView rightToLeft="1" view="pageBreakPreview" zoomScaleNormal="100" zoomScaleSheetLayoutView="100" workbookViewId="0">
      <selection activeCell="M14" sqref="M14"/>
    </sheetView>
  </sheetViews>
  <sheetFormatPr defaultColWidth="35.140625" defaultRowHeight="18.75"/>
  <cols>
    <col min="1" max="1" width="20.28515625" style="37" bestFit="1" customWidth="1"/>
    <col min="2" max="2" width="11.28515625" style="37" customWidth="1"/>
    <col min="3" max="3" width="9.5703125" style="37" customWidth="1"/>
    <col min="4" max="4" width="10.7109375" style="37" customWidth="1"/>
    <col min="5" max="5" width="9.85546875" style="37" bestFit="1" customWidth="1"/>
    <col min="6" max="6" width="9.5703125" style="37" customWidth="1"/>
    <col min="7" max="7" width="8.140625" style="37" customWidth="1"/>
    <col min="8" max="8" width="9.5703125" style="37" bestFit="1" customWidth="1"/>
    <col min="9" max="9" width="14" style="37" customWidth="1"/>
    <col min="10" max="10" width="11.140625" style="37" bestFit="1" customWidth="1"/>
    <col min="11" max="11" width="10" style="37" customWidth="1"/>
    <col min="12" max="12" width="11.140625" style="37" customWidth="1"/>
    <col min="13" max="245" width="35.140625" style="37"/>
    <col min="246" max="246" width="20.28515625" style="37" bestFit="1" customWidth="1"/>
    <col min="247" max="247" width="11.28515625" style="37" customWidth="1"/>
    <col min="248" max="248" width="9.5703125" style="37" customWidth="1"/>
    <col min="249" max="249" width="10.7109375" style="37" customWidth="1"/>
    <col min="250" max="250" width="9.85546875" style="37" bestFit="1" customWidth="1"/>
    <col min="251" max="251" width="9.5703125" style="37" customWidth="1"/>
    <col min="252" max="252" width="8.140625" style="37" customWidth="1"/>
    <col min="253" max="253" width="9.5703125" style="37" bestFit="1" customWidth="1"/>
    <col min="254" max="254" width="8.85546875" style="37" customWidth="1"/>
    <col min="255" max="255" width="11.140625" style="37" bestFit="1" customWidth="1"/>
    <col min="256" max="256" width="10" style="37" customWidth="1"/>
    <col min="257" max="501" width="35.140625" style="37"/>
    <col min="502" max="502" width="20.28515625" style="37" bestFit="1" customWidth="1"/>
    <col min="503" max="503" width="11.28515625" style="37" customWidth="1"/>
    <col min="504" max="504" width="9.5703125" style="37" customWidth="1"/>
    <col min="505" max="505" width="10.7109375" style="37" customWidth="1"/>
    <col min="506" max="506" width="9.85546875" style="37" bestFit="1" customWidth="1"/>
    <col min="507" max="507" width="9.5703125" style="37" customWidth="1"/>
    <col min="508" max="508" width="8.140625" style="37" customWidth="1"/>
    <col min="509" max="509" width="9.5703125" style="37" bestFit="1" customWidth="1"/>
    <col min="510" max="510" width="8.85546875" style="37" customWidth="1"/>
    <col min="511" max="511" width="11.140625" style="37" bestFit="1" customWidth="1"/>
    <col min="512" max="512" width="10" style="37" customWidth="1"/>
    <col min="513" max="757" width="35.140625" style="37"/>
    <col min="758" max="758" width="20.28515625" style="37" bestFit="1" customWidth="1"/>
    <col min="759" max="759" width="11.28515625" style="37" customWidth="1"/>
    <col min="760" max="760" width="9.5703125" style="37" customWidth="1"/>
    <col min="761" max="761" width="10.7109375" style="37" customWidth="1"/>
    <col min="762" max="762" width="9.85546875" style="37" bestFit="1" customWidth="1"/>
    <col min="763" max="763" width="9.5703125" style="37" customWidth="1"/>
    <col min="764" max="764" width="8.140625" style="37" customWidth="1"/>
    <col min="765" max="765" width="9.5703125" style="37" bestFit="1" customWidth="1"/>
    <col min="766" max="766" width="8.85546875" style="37" customWidth="1"/>
    <col min="767" max="767" width="11.140625" style="37" bestFit="1" customWidth="1"/>
    <col min="768" max="768" width="10" style="37" customWidth="1"/>
    <col min="769" max="1013" width="35.140625" style="37"/>
    <col min="1014" max="1014" width="20.28515625" style="37" bestFit="1" customWidth="1"/>
    <col min="1015" max="1015" width="11.28515625" style="37" customWidth="1"/>
    <col min="1016" max="1016" width="9.5703125" style="37" customWidth="1"/>
    <col min="1017" max="1017" width="10.7109375" style="37" customWidth="1"/>
    <col min="1018" max="1018" width="9.85546875" style="37" bestFit="1" customWidth="1"/>
    <col min="1019" max="1019" width="9.5703125" style="37" customWidth="1"/>
    <col min="1020" max="1020" width="8.140625" style="37" customWidth="1"/>
    <col min="1021" max="1021" width="9.5703125" style="37" bestFit="1" customWidth="1"/>
    <col min="1022" max="1022" width="8.85546875" style="37" customWidth="1"/>
    <col min="1023" max="1023" width="11.140625" style="37" bestFit="1" customWidth="1"/>
    <col min="1024" max="1024" width="10" style="37" customWidth="1"/>
    <col min="1025" max="1269" width="35.140625" style="37"/>
    <col min="1270" max="1270" width="20.28515625" style="37" bestFit="1" customWidth="1"/>
    <col min="1271" max="1271" width="11.28515625" style="37" customWidth="1"/>
    <col min="1272" max="1272" width="9.5703125" style="37" customWidth="1"/>
    <col min="1273" max="1273" width="10.7109375" style="37" customWidth="1"/>
    <col min="1274" max="1274" width="9.85546875" style="37" bestFit="1" customWidth="1"/>
    <col min="1275" max="1275" width="9.5703125" style="37" customWidth="1"/>
    <col min="1276" max="1276" width="8.140625" style="37" customWidth="1"/>
    <col min="1277" max="1277" width="9.5703125" style="37" bestFit="1" customWidth="1"/>
    <col min="1278" max="1278" width="8.85546875" style="37" customWidth="1"/>
    <col min="1279" max="1279" width="11.140625" style="37" bestFit="1" customWidth="1"/>
    <col min="1280" max="1280" width="10" style="37" customWidth="1"/>
    <col min="1281" max="1525" width="35.140625" style="37"/>
    <col min="1526" max="1526" width="20.28515625" style="37" bestFit="1" customWidth="1"/>
    <col min="1527" max="1527" width="11.28515625" style="37" customWidth="1"/>
    <col min="1528" max="1528" width="9.5703125" style="37" customWidth="1"/>
    <col min="1529" max="1529" width="10.7109375" style="37" customWidth="1"/>
    <col min="1530" max="1530" width="9.85546875" style="37" bestFit="1" customWidth="1"/>
    <col min="1531" max="1531" width="9.5703125" style="37" customWidth="1"/>
    <col min="1532" max="1532" width="8.140625" style="37" customWidth="1"/>
    <col min="1533" max="1533" width="9.5703125" style="37" bestFit="1" customWidth="1"/>
    <col min="1534" max="1534" width="8.85546875" style="37" customWidth="1"/>
    <col min="1535" max="1535" width="11.140625" style="37" bestFit="1" customWidth="1"/>
    <col min="1536" max="1536" width="10" style="37" customWidth="1"/>
    <col min="1537" max="1781" width="35.140625" style="37"/>
    <col min="1782" max="1782" width="20.28515625" style="37" bestFit="1" customWidth="1"/>
    <col min="1783" max="1783" width="11.28515625" style="37" customWidth="1"/>
    <col min="1784" max="1784" width="9.5703125" style="37" customWidth="1"/>
    <col min="1785" max="1785" width="10.7109375" style="37" customWidth="1"/>
    <col min="1786" max="1786" width="9.85546875" style="37" bestFit="1" customWidth="1"/>
    <col min="1787" max="1787" width="9.5703125" style="37" customWidth="1"/>
    <col min="1788" max="1788" width="8.140625" style="37" customWidth="1"/>
    <col min="1789" max="1789" width="9.5703125" style="37" bestFit="1" customWidth="1"/>
    <col min="1790" max="1790" width="8.85546875" style="37" customWidth="1"/>
    <col min="1791" max="1791" width="11.140625" style="37" bestFit="1" customWidth="1"/>
    <col min="1792" max="1792" width="10" style="37" customWidth="1"/>
    <col min="1793" max="2037" width="35.140625" style="37"/>
    <col min="2038" max="2038" width="20.28515625" style="37" bestFit="1" customWidth="1"/>
    <col min="2039" max="2039" width="11.28515625" style="37" customWidth="1"/>
    <col min="2040" max="2040" width="9.5703125" style="37" customWidth="1"/>
    <col min="2041" max="2041" width="10.7109375" style="37" customWidth="1"/>
    <col min="2042" max="2042" width="9.85546875" style="37" bestFit="1" customWidth="1"/>
    <col min="2043" max="2043" width="9.5703125" style="37" customWidth="1"/>
    <col min="2044" max="2044" width="8.140625" style="37" customWidth="1"/>
    <col min="2045" max="2045" width="9.5703125" style="37" bestFit="1" customWidth="1"/>
    <col min="2046" max="2046" width="8.85546875" style="37" customWidth="1"/>
    <col min="2047" max="2047" width="11.140625" style="37" bestFit="1" customWidth="1"/>
    <col min="2048" max="2048" width="10" style="37" customWidth="1"/>
    <col min="2049" max="2293" width="35.140625" style="37"/>
    <col min="2294" max="2294" width="20.28515625" style="37" bestFit="1" customWidth="1"/>
    <col min="2295" max="2295" width="11.28515625" style="37" customWidth="1"/>
    <col min="2296" max="2296" width="9.5703125" style="37" customWidth="1"/>
    <col min="2297" max="2297" width="10.7109375" style="37" customWidth="1"/>
    <col min="2298" max="2298" width="9.85546875" style="37" bestFit="1" customWidth="1"/>
    <col min="2299" max="2299" width="9.5703125" style="37" customWidth="1"/>
    <col min="2300" max="2300" width="8.140625" style="37" customWidth="1"/>
    <col min="2301" max="2301" width="9.5703125" style="37" bestFit="1" customWidth="1"/>
    <col min="2302" max="2302" width="8.85546875" style="37" customWidth="1"/>
    <col min="2303" max="2303" width="11.140625" style="37" bestFit="1" customWidth="1"/>
    <col min="2304" max="2304" width="10" style="37" customWidth="1"/>
    <col min="2305" max="2549" width="35.140625" style="37"/>
    <col min="2550" max="2550" width="20.28515625" style="37" bestFit="1" customWidth="1"/>
    <col min="2551" max="2551" width="11.28515625" style="37" customWidth="1"/>
    <col min="2552" max="2552" width="9.5703125" style="37" customWidth="1"/>
    <col min="2553" max="2553" width="10.7109375" style="37" customWidth="1"/>
    <col min="2554" max="2554" width="9.85546875" style="37" bestFit="1" customWidth="1"/>
    <col min="2555" max="2555" width="9.5703125" style="37" customWidth="1"/>
    <col min="2556" max="2556" width="8.140625" style="37" customWidth="1"/>
    <col min="2557" max="2557" width="9.5703125" style="37" bestFit="1" customWidth="1"/>
    <col min="2558" max="2558" width="8.85546875" style="37" customWidth="1"/>
    <col min="2559" max="2559" width="11.140625" style="37" bestFit="1" customWidth="1"/>
    <col min="2560" max="2560" width="10" style="37" customWidth="1"/>
    <col min="2561" max="2805" width="35.140625" style="37"/>
    <col min="2806" max="2806" width="20.28515625" style="37" bestFit="1" customWidth="1"/>
    <col min="2807" max="2807" width="11.28515625" style="37" customWidth="1"/>
    <col min="2808" max="2808" width="9.5703125" style="37" customWidth="1"/>
    <col min="2809" max="2809" width="10.7109375" style="37" customWidth="1"/>
    <col min="2810" max="2810" width="9.85546875" style="37" bestFit="1" customWidth="1"/>
    <col min="2811" max="2811" width="9.5703125" style="37" customWidth="1"/>
    <col min="2812" max="2812" width="8.140625" style="37" customWidth="1"/>
    <col min="2813" max="2813" width="9.5703125" style="37" bestFit="1" customWidth="1"/>
    <col min="2814" max="2814" width="8.85546875" style="37" customWidth="1"/>
    <col min="2815" max="2815" width="11.140625" style="37" bestFit="1" customWidth="1"/>
    <col min="2816" max="2816" width="10" style="37" customWidth="1"/>
    <col min="2817" max="3061" width="35.140625" style="37"/>
    <col min="3062" max="3062" width="20.28515625" style="37" bestFit="1" customWidth="1"/>
    <col min="3063" max="3063" width="11.28515625" style="37" customWidth="1"/>
    <col min="3064" max="3064" width="9.5703125" style="37" customWidth="1"/>
    <col min="3065" max="3065" width="10.7109375" style="37" customWidth="1"/>
    <col min="3066" max="3066" width="9.85546875" style="37" bestFit="1" customWidth="1"/>
    <col min="3067" max="3067" width="9.5703125" style="37" customWidth="1"/>
    <col min="3068" max="3068" width="8.140625" style="37" customWidth="1"/>
    <col min="3069" max="3069" width="9.5703125" style="37" bestFit="1" customWidth="1"/>
    <col min="3070" max="3070" width="8.85546875" style="37" customWidth="1"/>
    <col min="3071" max="3071" width="11.140625" style="37" bestFit="1" customWidth="1"/>
    <col min="3072" max="3072" width="10" style="37" customWidth="1"/>
    <col min="3073" max="3317" width="35.140625" style="37"/>
    <col min="3318" max="3318" width="20.28515625" style="37" bestFit="1" customWidth="1"/>
    <col min="3319" max="3319" width="11.28515625" style="37" customWidth="1"/>
    <col min="3320" max="3320" width="9.5703125" style="37" customWidth="1"/>
    <col min="3321" max="3321" width="10.7109375" style="37" customWidth="1"/>
    <col min="3322" max="3322" width="9.85546875" style="37" bestFit="1" customWidth="1"/>
    <col min="3323" max="3323" width="9.5703125" style="37" customWidth="1"/>
    <col min="3324" max="3324" width="8.140625" style="37" customWidth="1"/>
    <col min="3325" max="3325" width="9.5703125" style="37" bestFit="1" customWidth="1"/>
    <col min="3326" max="3326" width="8.85546875" style="37" customWidth="1"/>
    <col min="3327" max="3327" width="11.140625" style="37" bestFit="1" customWidth="1"/>
    <col min="3328" max="3328" width="10" style="37" customWidth="1"/>
    <col min="3329" max="3573" width="35.140625" style="37"/>
    <col min="3574" max="3574" width="20.28515625" style="37" bestFit="1" customWidth="1"/>
    <col min="3575" max="3575" width="11.28515625" style="37" customWidth="1"/>
    <col min="3576" max="3576" width="9.5703125" style="37" customWidth="1"/>
    <col min="3577" max="3577" width="10.7109375" style="37" customWidth="1"/>
    <col min="3578" max="3578" width="9.85546875" style="37" bestFit="1" customWidth="1"/>
    <col min="3579" max="3579" width="9.5703125" style="37" customWidth="1"/>
    <col min="3580" max="3580" width="8.140625" style="37" customWidth="1"/>
    <col min="3581" max="3581" width="9.5703125" style="37" bestFit="1" customWidth="1"/>
    <col min="3582" max="3582" width="8.85546875" style="37" customWidth="1"/>
    <col min="3583" max="3583" width="11.140625" style="37" bestFit="1" customWidth="1"/>
    <col min="3584" max="3584" width="10" style="37" customWidth="1"/>
    <col min="3585" max="3829" width="35.140625" style="37"/>
    <col min="3830" max="3830" width="20.28515625" style="37" bestFit="1" customWidth="1"/>
    <col min="3831" max="3831" width="11.28515625" style="37" customWidth="1"/>
    <col min="3832" max="3832" width="9.5703125" style="37" customWidth="1"/>
    <col min="3833" max="3833" width="10.7109375" style="37" customWidth="1"/>
    <col min="3834" max="3834" width="9.85546875" style="37" bestFit="1" customWidth="1"/>
    <col min="3835" max="3835" width="9.5703125" style="37" customWidth="1"/>
    <col min="3836" max="3836" width="8.140625" style="37" customWidth="1"/>
    <col min="3837" max="3837" width="9.5703125" style="37" bestFit="1" customWidth="1"/>
    <col min="3838" max="3838" width="8.85546875" style="37" customWidth="1"/>
    <col min="3839" max="3839" width="11.140625" style="37" bestFit="1" customWidth="1"/>
    <col min="3840" max="3840" width="10" style="37" customWidth="1"/>
    <col min="3841" max="4085" width="35.140625" style="37"/>
    <col min="4086" max="4086" width="20.28515625" style="37" bestFit="1" customWidth="1"/>
    <col min="4087" max="4087" width="11.28515625" style="37" customWidth="1"/>
    <col min="4088" max="4088" width="9.5703125" style="37" customWidth="1"/>
    <col min="4089" max="4089" width="10.7109375" style="37" customWidth="1"/>
    <col min="4090" max="4090" width="9.85546875" style="37" bestFit="1" customWidth="1"/>
    <col min="4091" max="4091" width="9.5703125" style="37" customWidth="1"/>
    <col min="4092" max="4092" width="8.140625" style="37" customWidth="1"/>
    <col min="4093" max="4093" width="9.5703125" style="37" bestFit="1" customWidth="1"/>
    <col min="4094" max="4094" width="8.85546875" style="37" customWidth="1"/>
    <col min="4095" max="4095" width="11.140625" style="37" bestFit="1" customWidth="1"/>
    <col min="4096" max="4096" width="10" style="37" customWidth="1"/>
    <col min="4097" max="4341" width="35.140625" style="37"/>
    <col min="4342" max="4342" width="20.28515625" style="37" bestFit="1" customWidth="1"/>
    <col min="4343" max="4343" width="11.28515625" style="37" customWidth="1"/>
    <col min="4344" max="4344" width="9.5703125" style="37" customWidth="1"/>
    <col min="4345" max="4345" width="10.7109375" style="37" customWidth="1"/>
    <col min="4346" max="4346" width="9.85546875" style="37" bestFit="1" customWidth="1"/>
    <col min="4347" max="4347" width="9.5703125" style="37" customWidth="1"/>
    <col min="4348" max="4348" width="8.140625" style="37" customWidth="1"/>
    <col min="4349" max="4349" width="9.5703125" style="37" bestFit="1" customWidth="1"/>
    <col min="4350" max="4350" width="8.85546875" style="37" customWidth="1"/>
    <col min="4351" max="4351" width="11.140625" style="37" bestFit="1" customWidth="1"/>
    <col min="4352" max="4352" width="10" style="37" customWidth="1"/>
    <col min="4353" max="4597" width="35.140625" style="37"/>
    <col min="4598" max="4598" width="20.28515625" style="37" bestFit="1" customWidth="1"/>
    <col min="4599" max="4599" width="11.28515625" style="37" customWidth="1"/>
    <col min="4600" max="4600" width="9.5703125" style="37" customWidth="1"/>
    <col min="4601" max="4601" width="10.7109375" style="37" customWidth="1"/>
    <col min="4602" max="4602" width="9.85546875" style="37" bestFit="1" customWidth="1"/>
    <col min="4603" max="4603" width="9.5703125" style="37" customWidth="1"/>
    <col min="4604" max="4604" width="8.140625" style="37" customWidth="1"/>
    <col min="4605" max="4605" width="9.5703125" style="37" bestFit="1" customWidth="1"/>
    <col min="4606" max="4606" width="8.85546875" style="37" customWidth="1"/>
    <col min="4607" max="4607" width="11.140625" style="37" bestFit="1" customWidth="1"/>
    <col min="4608" max="4608" width="10" style="37" customWidth="1"/>
    <col min="4609" max="4853" width="35.140625" style="37"/>
    <col min="4854" max="4854" width="20.28515625" style="37" bestFit="1" customWidth="1"/>
    <col min="4855" max="4855" width="11.28515625" style="37" customWidth="1"/>
    <col min="4856" max="4856" width="9.5703125" style="37" customWidth="1"/>
    <col min="4857" max="4857" width="10.7109375" style="37" customWidth="1"/>
    <col min="4858" max="4858" width="9.85546875" style="37" bestFit="1" customWidth="1"/>
    <col min="4859" max="4859" width="9.5703125" style="37" customWidth="1"/>
    <col min="4860" max="4860" width="8.140625" style="37" customWidth="1"/>
    <col min="4861" max="4861" width="9.5703125" style="37" bestFit="1" customWidth="1"/>
    <col min="4862" max="4862" width="8.85546875" style="37" customWidth="1"/>
    <col min="4863" max="4863" width="11.140625" style="37" bestFit="1" customWidth="1"/>
    <col min="4864" max="4864" width="10" style="37" customWidth="1"/>
    <col min="4865" max="5109" width="35.140625" style="37"/>
    <col min="5110" max="5110" width="20.28515625" style="37" bestFit="1" customWidth="1"/>
    <col min="5111" max="5111" width="11.28515625" style="37" customWidth="1"/>
    <col min="5112" max="5112" width="9.5703125" style="37" customWidth="1"/>
    <col min="5113" max="5113" width="10.7109375" style="37" customWidth="1"/>
    <col min="5114" max="5114" width="9.85546875" style="37" bestFit="1" customWidth="1"/>
    <col min="5115" max="5115" width="9.5703125" style="37" customWidth="1"/>
    <col min="5116" max="5116" width="8.140625" style="37" customWidth="1"/>
    <col min="5117" max="5117" width="9.5703125" style="37" bestFit="1" customWidth="1"/>
    <col min="5118" max="5118" width="8.85546875" style="37" customWidth="1"/>
    <col min="5119" max="5119" width="11.140625" style="37" bestFit="1" customWidth="1"/>
    <col min="5120" max="5120" width="10" style="37" customWidth="1"/>
    <col min="5121" max="5365" width="35.140625" style="37"/>
    <col min="5366" max="5366" width="20.28515625" style="37" bestFit="1" customWidth="1"/>
    <col min="5367" max="5367" width="11.28515625" style="37" customWidth="1"/>
    <col min="5368" max="5368" width="9.5703125" style="37" customWidth="1"/>
    <col min="5369" max="5369" width="10.7109375" style="37" customWidth="1"/>
    <col min="5370" max="5370" width="9.85546875" style="37" bestFit="1" customWidth="1"/>
    <col min="5371" max="5371" width="9.5703125" style="37" customWidth="1"/>
    <col min="5372" max="5372" width="8.140625" style="37" customWidth="1"/>
    <col min="5373" max="5373" width="9.5703125" style="37" bestFit="1" customWidth="1"/>
    <col min="5374" max="5374" width="8.85546875" style="37" customWidth="1"/>
    <col min="5375" max="5375" width="11.140625" style="37" bestFit="1" customWidth="1"/>
    <col min="5376" max="5376" width="10" style="37" customWidth="1"/>
    <col min="5377" max="5621" width="35.140625" style="37"/>
    <col min="5622" max="5622" width="20.28515625" style="37" bestFit="1" customWidth="1"/>
    <col min="5623" max="5623" width="11.28515625" style="37" customWidth="1"/>
    <col min="5624" max="5624" width="9.5703125" style="37" customWidth="1"/>
    <col min="5625" max="5625" width="10.7109375" style="37" customWidth="1"/>
    <col min="5626" max="5626" width="9.85546875" style="37" bestFit="1" customWidth="1"/>
    <col min="5627" max="5627" width="9.5703125" style="37" customWidth="1"/>
    <col min="5628" max="5628" width="8.140625" style="37" customWidth="1"/>
    <col min="5629" max="5629" width="9.5703125" style="37" bestFit="1" customWidth="1"/>
    <col min="5630" max="5630" width="8.85546875" style="37" customWidth="1"/>
    <col min="5631" max="5631" width="11.140625" style="37" bestFit="1" customWidth="1"/>
    <col min="5632" max="5632" width="10" style="37" customWidth="1"/>
    <col min="5633" max="5877" width="35.140625" style="37"/>
    <col min="5878" max="5878" width="20.28515625" style="37" bestFit="1" customWidth="1"/>
    <col min="5879" max="5879" width="11.28515625" style="37" customWidth="1"/>
    <col min="5880" max="5880" width="9.5703125" style="37" customWidth="1"/>
    <col min="5881" max="5881" width="10.7109375" style="37" customWidth="1"/>
    <col min="5882" max="5882" width="9.85546875" style="37" bestFit="1" customWidth="1"/>
    <col min="5883" max="5883" width="9.5703125" style="37" customWidth="1"/>
    <col min="5884" max="5884" width="8.140625" style="37" customWidth="1"/>
    <col min="5885" max="5885" width="9.5703125" style="37" bestFit="1" customWidth="1"/>
    <col min="5886" max="5886" width="8.85546875" style="37" customWidth="1"/>
    <col min="5887" max="5887" width="11.140625" style="37" bestFit="1" customWidth="1"/>
    <col min="5888" max="5888" width="10" style="37" customWidth="1"/>
    <col min="5889" max="6133" width="35.140625" style="37"/>
    <col min="6134" max="6134" width="20.28515625" style="37" bestFit="1" customWidth="1"/>
    <col min="6135" max="6135" width="11.28515625" style="37" customWidth="1"/>
    <col min="6136" max="6136" width="9.5703125" style="37" customWidth="1"/>
    <col min="6137" max="6137" width="10.7109375" style="37" customWidth="1"/>
    <col min="6138" max="6138" width="9.85546875" style="37" bestFit="1" customWidth="1"/>
    <col min="6139" max="6139" width="9.5703125" style="37" customWidth="1"/>
    <col min="6140" max="6140" width="8.140625" style="37" customWidth="1"/>
    <col min="6141" max="6141" width="9.5703125" style="37" bestFit="1" customWidth="1"/>
    <col min="6142" max="6142" width="8.85546875" style="37" customWidth="1"/>
    <col min="6143" max="6143" width="11.140625" style="37" bestFit="1" customWidth="1"/>
    <col min="6144" max="6144" width="10" style="37" customWidth="1"/>
    <col min="6145" max="6389" width="35.140625" style="37"/>
    <col min="6390" max="6390" width="20.28515625" style="37" bestFit="1" customWidth="1"/>
    <col min="6391" max="6391" width="11.28515625" style="37" customWidth="1"/>
    <col min="6392" max="6392" width="9.5703125" style="37" customWidth="1"/>
    <col min="6393" max="6393" width="10.7109375" style="37" customWidth="1"/>
    <col min="6394" max="6394" width="9.85546875" style="37" bestFit="1" customWidth="1"/>
    <col min="6395" max="6395" width="9.5703125" style="37" customWidth="1"/>
    <col min="6396" max="6396" width="8.140625" style="37" customWidth="1"/>
    <col min="6397" max="6397" width="9.5703125" style="37" bestFit="1" customWidth="1"/>
    <col min="6398" max="6398" width="8.85546875" style="37" customWidth="1"/>
    <col min="6399" max="6399" width="11.140625" style="37" bestFit="1" customWidth="1"/>
    <col min="6400" max="6400" width="10" style="37" customWidth="1"/>
    <col min="6401" max="6645" width="35.140625" style="37"/>
    <col min="6646" max="6646" width="20.28515625" style="37" bestFit="1" customWidth="1"/>
    <col min="6647" max="6647" width="11.28515625" style="37" customWidth="1"/>
    <col min="6648" max="6648" width="9.5703125" style="37" customWidth="1"/>
    <col min="6649" max="6649" width="10.7109375" style="37" customWidth="1"/>
    <col min="6650" max="6650" width="9.85546875" style="37" bestFit="1" customWidth="1"/>
    <col min="6651" max="6651" width="9.5703125" style="37" customWidth="1"/>
    <col min="6652" max="6652" width="8.140625" style="37" customWidth="1"/>
    <col min="6653" max="6653" width="9.5703125" style="37" bestFit="1" customWidth="1"/>
    <col min="6654" max="6654" width="8.85546875" style="37" customWidth="1"/>
    <col min="6655" max="6655" width="11.140625" style="37" bestFit="1" customWidth="1"/>
    <col min="6656" max="6656" width="10" style="37" customWidth="1"/>
    <col min="6657" max="6901" width="35.140625" style="37"/>
    <col min="6902" max="6902" width="20.28515625" style="37" bestFit="1" customWidth="1"/>
    <col min="6903" max="6903" width="11.28515625" style="37" customWidth="1"/>
    <col min="6904" max="6904" width="9.5703125" style="37" customWidth="1"/>
    <col min="6905" max="6905" width="10.7109375" style="37" customWidth="1"/>
    <col min="6906" max="6906" width="9.85546875" style="37" bestFit="1" customWidth="1"/>
    <col min="6907" max="6907" width="9.5703125" style="37" customWidth="1"/>
    <col min="6908" max="6908" width="8.140625" style="37" customWidth="1"/>
    <col min="6909" max="6909" width="9.5703125" style="37" bestFit="1" customWidth="1"/>
    <col min="6910" max="6910" width="8.85546875" style="37" customWidth="1"/>
    <col min="6911" max="6911" width="11.140625" style="37" bestFit="1" customWidth="1"/>
    <col min="6912" max="6912" width="10" style="37" customWidth="1"/>
    <col min="6913" max="7157" width="35.140625" style="37"/>
    <col min="7158" max="7158" width="20.28515625" style="37" bestFit="1" customWidth="1"/>
    <col min="7159" max="7159" width="11.28515625" style="37" customWidth="1"/>
    <col min="7160" max="7160" width="9.5703125" style="37" customWidth="1"/>
    <col min="7161" max="7161" width="10.7109375" style="37" customWidth="1"/>
    <col min="7162" max="7162" width="9.85546875" style="37" bestFit="1" customWidth="1"/>
    <col min="7163" max="7163" width="9.5703125" style="37" customWidth="1"/>
    <col min="7164" max="7164" width="8.140625" style="37" customWidth="1"/>
    <col min="7165" max="7165" width="9.5703125" style="37" bestFit="1" customWidth="1"/>
    <col min="7166" max="7166" width="8.85546875" style="37" customWidth="1"/>
    <col min="7167" max="7167" width="11.140625" style="37" bestFit="1" customWidth="1"/>
    <col min="7168" max="7168" width="10" style="37" customWidth="1"/>
    <col min="7169" max="7413" width="35.140625" style="37"/>
    <col min="7414" max="7414" width="20.28515625" style="37" bestFit="1" customWidth="1"/>
    <col min="7415" max="7415" width="11.28515625" style="37" customWidth="1"/>
    <col min="7416" max="7416" width="9.5703125" style="37" customWidth="1"/>
    <col min="7417" max="7417" width="10.7109375" style="37" customWidth="1"/>
    <col min="7418" max="7418" width="9.85546875" style="37" bestFit="1" customWidth="1"/>
    <col min="7419" max="7419" width="9.5703125" style="37" customWidth="1"/>
    <col min="7420" max="7420" width="8.140625" style="37" customWidth="1"/>
    <col min="7421" max="7421" width="9.5703125" style="37" bestFit="1" customWidth="1"/>
    <col min="7422" max="7422" width="8.85546875" style="37" customWidth="1"/>
    <col min="7423" max="7423" width="11.140625" style="37" bestFit="1" customWidth="1"/>
    <col min="7424" max="7424" width="10" style="37" customWidth="1"/>
    <col min="7425" max="7669" width="35.140625" style="37"/>
    <col min="7670" max="7670" width="20.28515625" style="37" bestFit="1" customWidth="1"/>
    <col min="7671" max="7671" width="11.28515625" style="37" customWidth="1"/>
    <col min="7672" max="7672" width="9.5703125" style="37" customWidth="1"/>
    <col min="7673" max="7673" width="10.7109375" style="37" customWidth="1"/>
    <col min="7674" max="7674" width="9.85546875" style="37" bestFit="1" customWidth="1"/>
    <col min="7675" max="7675" width="9.5703125" style="37" customWidth="1"/>
    <col min="7676" max="7676" width="8.140625" style="37" customWidth="1"/>
    <col min="7677" max="7677" width="9.5703125" style="37" bestFit="1" customWidth="1"/>
    <col min="7678" max="7678" width="8.85546875" style="37" customWidth="1"/>
    <col min="7679" max="7679" width="11.140625" style="37" bestFit="1" customWidth="1"/>
    <col min="7680" max="7680" width="10" style="37" customWidth="1"/>
    <col min="7681" max="7925" width="35.140625" style="37"/>
    <col min="7926" max="7926" width="20.28515625" style="37" bestFit="1" customWidth="1"/>
    <col min="7927" max="7927" width="11.28515625" style="37" customWidth="1"/>
    <col min="7928" max="7928" width="9.5703125" style="37" customWidth="1"/>
    <col min="7929" max="7929" width="10.7109375" style="37" customWidth="1"/>
    <col min="7930" max="7930" width="9.85546875" style="37" bestFit="1" customWidth="1"/>
    <col min="7931" max="7931" width="9.5703125" style="37" customWidth="1"/>
    <col min="7932" max="7932" width="8.140625" style="37" customWidth="1"/>
    <col min="7933" max="7933" width="9.5703125" style="37" bestFit="1" customWidth="1"/>
    <col min="7934" max="7934" width="8.85546875" style="37" customWidth="1"/>
    <col min="7935" max="7935" width="11.140625" style="37" bestFit="1" customWidth="1"/>
    <col min="7936" max="7936" width="10" style="37" customWidth="1"/>
    <col min="7937" max="8181" width="35.140625" style="37"/>
    <col min="8182" max="8182" width="20.28515625" style="37" bestFit="1" customWidth="1"/>
    <col min="8183" max="8183" width="11.28515625" style="37" customWidth="1"/>
    <col min="8184" max="8184" width="9.5703125" style="37" customWidth="1"/>
    <col min="8185" max="8185" width="10.7109375" style="37" customWidth="1"/>
    <col min="8186" max="8186" width="9.85546875" style="37" bestFit="1" customWidth="1"/>
    <col min="8187" max="8187" width="9.5703125" style="37" customWidth="1"/>
    <col min="8188" max="8188" width="8.140625" style="37" customWidth="1"/>
    <col min="8189" max="8189" width="9.5703125" style="37" bestFit="1" customWidth="1"/>
    <col min="8190" max="8190" width="8.85546875" style="37" customWidth="1"/>
    <col min="8191" max="8191" width="11.140625" style="37" bestFit="1" customWidth="1"/>
    <col min="8192" max="8192" width="10" style="37" customWidth="1"/>
    <col min="8193" max="8437" width="35.140625" style="37"/>
    <col min="8438" max="8438" width="20.28515625" style="37" bestFit="1" customWidth="1"/>
    <col min="8439" max="8439" width="11.28515625" style="37" customWidth="1"/>
    <col min="8440" max="8440" width="9.5703125" style="37" customWidth="1"/>
    <col min="8441" max="8441" width="10.7109375" style="37" customWidth="1"/>
    <col min="8442" max="8442" width="9.85546875" style="37" bestFit="1" customWidth="1"/>
    <col min="8443" max="8443" width="9.5703125" style="37" customWidth="1"/>
    <col min="8444" max="8444" width="8.140625" style="37" customWidth="1"/>
    <col min="8445" max="8445" width="9.5703125" style="37" bestFit="1" customWidth="1"/>
    <col min="8446" max="8446" width="8.85546875" style="37" customWidth="1"/>
    <col min="8447" max="8447" width="11.140625" style="37" bestFit="1" customWidth="1"/>
    <col min="8448" max="8448" width="10" style="37" customWidth="1"/>
    <col min="8449" max="8693" width="35.140625" style="37"/>
    <col min="8694" max="8694" width="20.28515625" style="37" bestFit="1" customWidth="1"/>
    <col min="8695" max="8695" width="11.28515625" style="37" customWidth="1"/>
    <col min="8696" max="8696" width="9.5703125" style="37" customWidth="1"/>
    <col min="8697" max="8697" width="10.7109375" style="37" customWidth="1"/>
    <col min="8698" max="8698" width="9.85546875" style="37" bestFit="1" customWidth="1"/>
    <col min="8699" max="8699" width="9.5703125" style="37" customWidth="1"/>
    <col min="8700" max="8700" width="8.140625" style="37" customWidth="1"/>
    <col min="8701" max="8701" width="9.5703125" style="37" bestFit="1" customWidth="1"/>
    <col min="8702" max="8702" width="8.85546875" style="37" customWidth="1"/>
    <col min="8703" max="8703" width="11.140625" style="37" bestFit="1" customWidth="1"/>
    <col min="8704" max="8704" width="10" style="37" customWidth="1"/>
    <col min="8705" max="8949" width="35.140625" style="37"/>
    <col min="8950" max="8950" width="20.28515625" style="37" bestFit="1" customWidth="1"/>
    <col min="8951" max="8951" width="11.28515625" style="37" customWidth="1"/>
    <col min="8952" max="8952" width="9.5703125" style="37" customWidth="1"/>
    <col min="8953" max="8953" width="10.7109375" style="37" customWidth="1"/>
    <col min="8954" max="8954" width="9.85546875" style="37" bestFit="1" customWidth="1"/>
    <col min="8955" max="8955" width="9.5703125" style="37" customWidth="1"/>
    <col min="8956" max="8956" width="8.140625" style="37" customWidth="1"/>
    <col min="8957" max="8957" width="9.5703125" style="37" bestFit="1" customWidth="1"/>
    <col min="8958" max="8958" width="8.85546875" style="37" customWidth="1"/>
    <col min="8959" max="8959" width="11.140625" style="37" bestFit="1" customWidth="1"/>
    <col min="8960" max="8960" width="10" style="37" customWidth="1"/>
    <col min="8961" max="9205" width="35.140625" style="37"/>
    <col min="9206" max="9206" width="20.28515625" style="37" bestFit="1" customWidth="1"/>
    <col min="9207" max="9207" width="11.28515625" style="37" customWidth="1"/>
    <col min="9208" max="9208" width="9.5703125" style="37" customWidth="1"/>
    <col min="9209" max="9209" width="10.7109375" style="37" customWidth="1"/>
    <col min="9210" max="9210" width="9.85546875" style="37" bestFit="1" customWidth="1"/>
    <col min="9211" max="9211" width="9.5703125" style="37" customWidth="1"/>
    <col min="9212" max="9212" width="8.140625" style="37" customWidth="1"/>
    <col min="9213" max="9213" width="9.5703125" style="37" bestFit="1" customWidth="1"/>
    <col min="9214" max="9214" width="8.85546875" style="37" customWidth="1"/>
    <col min="9215" max="9215" width="11.140625" style="37" bestFit="1" customWidth="1"/>
    <col min="9216" max="9216" width="10" style="37" customWidth="1"/>
    <col min="9217" max="9461" width="35.140625" style="37"/>
    <col min="9462" max="9462" width="20.28515625" style="37" bestFit="1" customWidth="1"/>
    <col min="9463" max="9463" width="11.28515625" style="37" customWidth="1"/>
    <col min="9464" max="9464" width="9.5703125" style="37" customWidth="1"/>
    <col min="9465" max="9465" width="10.7109375" style="37" customWidth="1"/>
    <col min="9466" max="9466" width="9.85546875" style="37" bestFit="1" customWidth="1"/>
    <col min="9467" max="9467" width="9.5703125" style="37" customWidth="1"/>
    <col min="9468" max="9468" width="8.140625" style="37" customWidth="1"/>
    <col min="9469" max="9469" width="9.5703125" style="37" bestFit="1" customWidth="1"/>
    <col min="9470" max="9470" width="8.85546875" style="37" customWidth="1"/>
    <col min="9471" max="9471" width="11.140625" style="37" bestFit="1" customWidth="1"/>
    <col min="9472" max="9472" width="10" style="37" customWidth="1"/>
    <col min="9473" max="9717" width="35.140625" style="37"/>
    <col min="9718" max="9718" width="20.28515625" style="37" bestFit="1" customWidth="1"/>
    <col min="9719" max="9719" width="11.28515625" style="37" customWidth="1"/>
    <col min="9720" max="9720" width="9.5703125" style="37" customWidth="1"/>
    <col min="9721" max="9721" width="10.7109375" style="37" customWidth="1"/>
    <col min="9722" max="9722" width="9.85546875" style="37" bestFit="1" customWidth="1"/>
    <col min="9723" max="9723" width="9.5703125" style="37" customWidth="1"/>
    <col min="9724" max="9724" width="8.140625" style="37" customWidth="1"/>
    <col min="9725" max="9725" width="9.5703125" style="37" bestFit="1" customWidth="1"/>
    <col min="9726" max="9726" width="8.85546875" style="37" customWidth="1"/>
    <col min="9727" max="9727" width="11.140625" style="37" bestFit="1" customWidth="1"/>
    <col min="9728" max="9728" width="10" style="37" customWidth="1"/>
    <col min="9729" max="9973" width="35.140625" style="37"/>
    <col min="9974" max="9974" width="20.28515625" style="37" bestFit="1" customWidth="1"/>
    <col min="9975" max="9975" width="11.28515625" style="37" customWidth="1"/>
    <col min="9976" max="9976" width="9.5703125" style="37" customWidth="1"/>
    <col min="9977" max="9977" width="10.7109375" style="37" customWidth="1"/>
    <col min="9978" max="9978" width="9.85546875" style="37" bestFit="1" customWidth="1"/>
    <col min="9979" max="9979" width="9.5703125" style="37" customWidth="1"/>
    <col min="9980" max="9980" width="8.140625" style="37" customWidth="1"/>
    <col min="9981" max="9981" width="9.5703125" style="37" bestFit="1" customWidth="1"/>
    <col min="9982" max="9982" width="8.85546875" style="37" customWidth="1"/>
    <col min="9983" max="9983" width="11.140625" style="37" bestFit="1" customWidth="1"/>
    <col min="9984" max="9984" width="10" style="37" customWidth="1"/>
    <col min="9985" max="10229" width="35.140625" style="37"/>
    <col min="10230" max="10230" width="20.28515625" style="37" bestFit="1" customWidth="1"/>
    <col min="10231" max="10231" width="11.28515625" style="37" customWidth="1"/>
    <col min="10232" max="10232" width="9.5703125" style="37" customWidth="1"/>
    <col min="10233" max="10233" width="10.7109375" style="37" customWidth="1"/>
    <col min="10234" max="10234" width="9.85546875" style="37" bestFit="1" customWidth="1"/>
    <col min="10235" max="10235" width="9.5703125" style="37" customWidth="1"/>
    <col min="10236" max="10236" width="8.140625" style="37" customWidth="1"/>
    <col min="10237" max="10237" width="9.5703125" style="37" bestFit="1" customWidth="1"/>
    <col min="10238" max="10238" width="8.85546875" style="37" customWidth="1"/>
    <col min="10239" max="10239" width="11.140625" style="37" bestFit="1" customWidth="1"/>
    <col min="10240" max="10240" width="10" style="37" customWidth="1"/>
    <col min="10241" max="10485" width="35.140625" style="37"/>
    <col min="10486" max="10486" width="20.28515625" style="37" bestFit="1" customWidth="1"/>
    <col min="10487" max="10487" width="11.28515625" style="37" customWidth="1"/>
    <col min="10488" max="10488" width="9.5703125" style="37" customWidth="1"/>
    <col min="10489" max="10489" width="10.7109375" style="37" customWidth="1"/>
    <col min="10490" max="10490" width="9.85546875" style="37" bestFit="1" customWidth="1"/>
    <col min="10491" max="10491" width="9.5703125" style="37" customWidth="1"/>
    <col min="10492" max="10492" width="8.140625" style="37" customWidth="1"/>
    <col min="10493" max="10493" width="9.5703125" style="37" bestFit="1" customWidth="1"/>
    <col min="10494" max="10494" width="8.85546875" style="37" customWidth="1"/>
    <col min="10495" max="10495" width="11.140625" style="37" bestFit="1" customWidth="1"/>
    <col min="10496" max="10496" width="10" style="37" customWidth="1"/>
    <col min="10497" max="10741" width="35.140625" style="37"/>
    <col min="10742" max="10742" width="20.28515625" style="37" bestFit="1" customWidth="1"/>
    <col min="10743" max="10743" width="11.28515625" style="37" customWidth="1"/>
    <col min="10744" max="10744" width="9.5703125" style="37" customWidth="1"/>
    <col min="10745" max="10745" width="10.7109375" style="37" customWidth="1"/>
    <col min="10746" max="10746" width="9.85546875" style="37" bestFit="1" customWidth="1"/>
    <col min="10747" max="10747" width="9.5703125" style="37" customWidth="1"/>
    <col min="10748" max="10748" width="8.140625" style="37" customWidth="1"/>
    <col min="10749" max="10749" width="9.5703125" style="37" bestFit="1" customWidth="1"/>
    <col min="10750" max="10750" width="8.85546875" style="37" customWidth="1"/>
    <col min="10751" max="10751" width="11.140625" style="37" bestFit="1" customWidth="1"/>
    <col min="10752" max="10752" width="10" style="37" customWidth="1"/>
    <col min="10753" max="10997" width="35.140625" style="37"/>
    <col min="10998" max="10998" width="20.28515625" style="37" bestFit="1" customWidth="1"/>
    <col min="10999" max="10999" width="11.28515625" style="37" customWidth="1"/>
    <col min="11000" max="11000" width="9.5703125" style="37" customWidth="1"/>
    <col min="11001" max="11001" width="10.7109375" style="37" customWidth="1"/>
    <col min="11002" max="11002" width="9.85546875" style="37" bestFit="1" customWidth="1"/>
    <col min="11003" max="11003" width="9.5703125" style="37" customWidth="1"/>
    <col min="11004" max="11004" width="8.140625" style="37" customWidth="1"/>
    <col min="11005" max="11005" width="9.5703125" style="37" bestFit="1" customWidth="1"/>
    <col min="11006" max="11006" width="8.85546875" style="37" customWidth="1"/>
    <col min="11007" max="11007" width="11.140625" style="37" bestFit="1" customWidth="1"/>
    <col min="11008" max="11008" width="10" style="37" customWidth="1"/>
    <col min="11009" max="11253" width="35.140625" style="37"/>
    <col min="11254" max="11254" width="20.28515625" style="37" bestFit="1" customWidth="1"/>
    <col min="11255" max="11255" width="11.28515625" style="37" customWidth="1"/>
    <col min="11256" max="11256" width="9.5703125" style="37" customWidth="1"/>
    <col min="11257" max="11257" width="10.7109375" style="37" customWidth="1"/>
    <col min="11258" max="11258" width="9.85546875" style="37" bestFit="1" customWidth="1"/>
    <col min="11259" max="11259" width="9.5703125" style="37" customWidth="1"/>
    <col min="11260" max="11260" width="8.140625" style="37" customWidth="1"/>
    <col min="11261" max="11261" width="9.5703125" style="37" bestFit="1" customWidth="1"/>
    <col min="11262" max="11262" width="8.85546875" style="37" customWidth="1"/>
    <col min="11263" max="11263" width="11.140625" style="37" bestFit="1" customWidth="1"/>
    <col min="11264" max="11264" width="10" style="37" customWidth="1"/>
    <col min="11265" max="11509" width="35.140625" style="37"/>
    <col min="11510" max="11510" width="20.28515625" style="37" bestFit="1" customWidth="1"/>
    <col min="11511" max="11511" width="11.28515625" style="37" customWidth="1"/>
    <col min="11512" max="11512" width="9.5703125" style="37" customWidth="1"/>
    <col min="11513" max="11513" width="10.7109375" style="37" customWidth="1"/>
    <col min="11514" max="11514" width="9.85546875" style="37" bestFit="1" customWidth="1"/>
    <col min="11515" max="11515" width="9.5703125" style="37" customWidth="1"/>
    <col min="11516" max="11516" width="8.140625" style="37" customWidth="1"/>
    <col min="11517" max="11517" width="9.5703125" style="37" bestFit="1" customWidth="1"/>
    <col min="11518" max="11518" width="8.85546875" style="37" customWidth="1"/>
    <col min="11519" max="11519" width="11.140625" style="37" bestFit="1" customWidth="1"/>
    <col min="11520" max="11520" width="10" style="37" customWidth="1"/>
    <col min="11521" max="11765" width="35.140625" style="37"/>
    <col min="11766" max="11766" width="20.28515625" style="37" bestFit="1" customWidth="1"/>
    <col min="11767" max="11767" width="11.28515625" style="37" customWidth="1"/>
    <col min="11768" max="11768" width="9.5703125" style="37" customWidth="1"/>
    <col min="11769" max="11769" width="10.7109375" style="37" customWidth="1"/>
    <col min="11770" max="11770" width="9.85546875" style="37" bestFit="1" customWidth="1"/>
    <col min="11771" max="11771" width="9.5703125" style="37" customWidth="1"/>
    <col min="11772" max="11772" width="8.140625" style="37" customWidth="1"/>
    <col min="11773" max="11773" width="9.5703125" style="37" bestFit="1" customWidth="1"/>
    <col min="11774" max="11774" width="8.85546875" style="37" customWidth="1"/>
    <col min="11775" max="11775" width="11.140625" style="37" bestFit="1" customWidth="1"/>
    <col min="11776" max="11776" width="10" style="37" customWidth="1"/>
    <col min="11777" max="12021" width="35.140625" style="37"/>
    <col min="12022" max="12022" width="20.28515625" style="37" bestFit="1" customWidth="1"/>
    <col min="12023" max="12023" width="11.28515625" style="37" customWidth="1"/>
    <col min="12024" max="12024" width="9.5703125" style="37" customWidth="1"/>
    <col min="12025" max="12025" width="10.7109375" style="37" customWidth="1"/>
    <col min="12026" max="12026" width="9.85546875" style="37" bestFit="1" customWidth="1"/>
    <col min="12027" max="12027" width="9.5703125" style="37" customWidth="1"/>
    <col min="12028" max="12028" width="8.140625" style="37" customWidth="1"/>
    <col min="12029" max="12029" width="9.5703125" style="37" bestFit="1" customWidth="1"/>
    <col min="12030" max="12030" width="8.85546875" style="37" customWidth="1"/>
    <col min="12031" max="12031" width="11.140625" style="37" bestFit="1" customWidth="1"/>
    <col min="12032" max="12032" width="10" style="37" customWidth="1"/>
    <col min="12033" max="12277" width="35.140625" style="37"/>
    <col min="12278" max="12278" width="20.28515625" style="37" bestFit="1" customWidth="1"/>
    <col min="12279" max="12279" width="11.28515625" style="37" customWidth="1"/>
    <col min="12280" max="12280" width="9.5703125" style="37" customWidth="1"/>
    <col min="12281" max="12281" width="10.7109375" style="37" customWidth="1"/>
    <col min="12282" max="12282" width="9.85546875" style="37" bestFit="1" customWidth="1"/>
    <col min="12283" max="12283" width="9.5703125" style="37" customWidth="1"/>
    <col min="12284" max="12284" width="8.140625" style="37" customWidth="1"/>
    <col min="12285" max="12285" width="9.5703125" style="37" bestFit="1" customWidth="1"/>
    <col min="12286" max="12286" width="8.85546875" style="37" customWidth="1"/>
    <col min="12287" max="12287" width="11.140625" style="37" bestFit="1" customWidth="1"/>
    <col min="12288" max="12288" width="10" style="37" customWidth="1"/>
    <col min="12289" max="12533" width="35.140625" style="37"/>
    <col min="12534" max="12534" width="20.28515625" style="37" bestFit="1" customWidth="1"/>
    <col min="12535" max="12535" width="11.28515625" style="37" customWidth="1"/>
    <col min="12536" max="12536" width="9.5703125" style="37" customWidth="1"/>
    <col min="12537" max="12537" width="10.7109375" style="37" customWidth="1"/>
    <col min="12538" max="12538" width="9.85546875" style="37" bestFit="1" customWidth="1"/>
    <col min="12539" max="12539" width="9.5703125" style="37" customWidth="1"/>
    <col min="12540" max="12540" width="8.140625" style="37" customWidth="1"/>
    <col min="12541" max="12541" width="9.5703125" style="37" bestFit="1" customWidth="1"/>
    <col min="12542" max="12542" width="8.85546875" style="37" customWidth="1"/>
    <col min="12543" max="12543" width="11.140625" style="37" bestFit="1" customWidth="1"/>
    <col min="12544" max="12544" width="10" style="37" customWidth="1"/>
    <col min="12545" max="12789" width="35.140625" style="37"/>
    <col min="12790" max="12790" width="20.28515625" style="37" bestFit="1" customWidth="1"/>
    <col min="12791" max="12791" width="11.28515625" style="37" customWidth="1"/>
    <col min="12792" max="12792" width="9.5703125" style="37" customWidth="1"/>
    <col min="12793" max="12793" width="10.7109375" style="37" customWidth="1"/>
    <col min="12794" max="12794" width="9.85546875" style="37" bestFit="1" customWidth="1"/>
    <col min="12795" max="12795" width="9.5703125" style="37" customWidth="1"/>
    <col min="12796" max="12796" width="8.140625" style="37" customWidth="1"/>
    <col min="12797" max="12797" width="9.5703125" style="37" bestFit="1" customWidth="1"/>
    <col min="12798" max="12798" width="8.85546875" style="37" customWidth="1"/>
    <col min="12799" max="12799" width="11.140625" style="37" bestFit="1" customWidth="1"/>
    <col min="12800" max="12800" width="10" style="37" customWidth="1"/>
    <col min="12801" max="13045" width="35.140625" style="37"/>
    <col min="13046" max="13046" width="20.28515625" style="37" bestFit="1" customWidth="1"/>
    <col min="13047" max="13047" width="11.28515625" style="37" customWidth="1"/>
    <col min="13048" max="13048" width="9.5703125" style="37" customWidth="1"/>
    <col min="13049" max="13049" width="10.7109375" style="37" customWidth="1"/>
    <col min="13050" max="13050" width="9.85546875" style="37" bestFit="1" customWidth="1"/>
    <col min="13051" max="13051" width="9.5703125" style="37" customWidth="1"/>
    <col min="13052" max="13052" width="8.140625" style="37" customWidth="1"/>
    <col min="13053" max="13053" width="9.5703125" style="37" bestFit="1" customWidth="1"/>
    <col min="13054" max="13054" width="8.85546875" style="37" customWidth="1"/>
    <col min="13055" max="13055" width="11.140625" style="37" bestFit="1" customWidth="1"/>
    <col min="13056" max="13056" width="10" style="37" customWidth="1"/>
    <col min="13057" max="13301" width="35.140625" style="37"/>
    <col min="13302" max="13302" width="20.28515625" style="37" bestFit="1" customWidth="1"/>
    <col min="13303" max="13303" width="11.28515625" style="37" customWidth="1"/>
    <col min="13304" max="13304" width="9.5703125" style="37" customWidth="1"/>
    <col min="13305" max="13305" width="10.7109375" style="37" customWidth="1"/>
    <col min="13306" max="13306" width="9.85546875" style="37" bestFit="1" customWidth="1"/>
    <col min="13307" max="13307" width="9.5703125" style="37" customWidth="1"/>
    <col min="13308" max="13308" width="8.140625" style="37" customWidth="1"/>
    <col min="13309" max="13309" width="9.5703125" style="37" bestFit="1" customWidth="1"/>
    <col min="13310" max="13310" width="8.85546875" style="37" customWidth="1"/>
    <col min="13311" max="13311" width="11.140625" style="37" bestFit="1" customWidth="1"/>
    <col min="13312" max="13312" width="10" style="37" customWidth="1"/>
    <col min="13313" max="13557" width="35.140625" style="37"/>
    <col min="13558" max="13558" width="20.28515625" style="37" bestFit="1" customWidth="1"/>
    <col min="13559" max="13559" width="11.28515625" style="37" customWidth="1"/>
    <col min="13560" max="13560" width="9.5703125" style="37" customWidth="1"/>
    <col min="13561" max="13561" width="10.7109375" style="37" customWidth="1"/>
    <col min="13562" max="13562" width="9.85546875" style="37" bestFit="1" customWidth="1"/>
    <col min="13563" max="13563" width="9.5703125" style="37" customWidth="1"/>
    <col min="13564" max="13564" width="8.140625" style="37" customWidth="1"/>
    <col min="13565" max="13565" width="9.5703125" style="37" bestFit="1" customWidth="1"/>
    <col min="13566" max="13566" width="8.85546875" style="37" customWidth="1"/>
    <col min="13567" max="13567" width="11.140625" style="37" bestFit="1" customWidth="1"/>
    <col min="13568" max="13568" width="10" style="37" customWidth="1"/>
    <col min="13569" max="13813" width="35.140625" style="37"/>
    <col min="13814" max="13814" width="20.28515625" style="37" bestFit="1" customWidth="1"/>
    <col min="13815" max="13815" width="11.28515625" style="37" customWidth="1"/>
    <col min="13816" max="13816" width="9.5703125" style="37" customWidth="1"/>
    <col min="13817" max="13817" width="10.7109375" style="37" customWidth="1"/>
    <col min="13818" max="13818" width="9.85546875" style="37" bestFit="1" customWidth="1"/>
    <col min="13819" max="13819" width="9.5703125" style="37" customWidth="1"/>
    <col min="13820" max="13820" width="8.140625" style="37" customWidth="1"/>
    <col min="13821" max="13821" width="9.5703125" style="37" bestFit="1" customWidth="1"/>
    <col min="13822" max="13822" width="8.85546875" style="37" customWidth="1"/>
    <col min="13823" max="13823" width="11.140625" style="37" bestFit="1" customWidth="1"/>
    <col min="13824" max="13824" width="10" style="37" customWidth="1"/>
    <col min="13825" max="14069" width="35.140625" style="37"/>
    <col min="14070" max="14070" width="20.28515625" style="37" bestFit="1" customWidth="1"/>
    <col min="14071" max="14071" width="11.28515625" style="37" customWidth="1"/>
    <col min="14072" max="14072" width="9.5703125" style="37" customWidth="1"/>
    <col min="14073" max="14073" width="10.7109375" style="37" customWidth="1"/>
    <col min="14074" max="14074" width="9.85546875" style="37" bestFit="1" customWidth="1"/>
    <col min="14075" max="14075" width="9.5703125" style="37" customWidth="1"/>
    <col min="14076" max="14076" width="8.140625" style="37" customWidth="1"/>
    <col min="14077" max="14077" width="9.5703125" style="37" bestFit="1" customWidth="1"/>
    <col min="14078" max="14078" width="8.85546875" style="37" customWidth="1"/>
    <col min="14079" max="14079" width="11.140625" style="37" bestFit="1" customWidth="1"/>
    <col min="14080" max="14080" width="10" style="37" customWidth="1"/>
    <col min="14081" max="14325" width="35.140625" style="37"/>
    <col min="14326" max="14326" width="20.28515625" style="37" bestFit="1" customWidth="1"/>
    <col min="14327" max="14327" width="11.28515625" style="37" customWidth="1"/>
    <col min="14328" max="14328" width="9.5703125" style="37" customWidth="1"/>
    <col min="14329" max="14329" width="10.7109375" style="37" customWidth="1"/>
    <col min="14330" max="14330" width="9.85546875" style="37" bestFit="1" customWidth="1"/>
    <col min="14331" max="14331" width="9.5703125" style="37" customWidth="1"/>
    <col min="14332" max="14332" width="8.140625" style="37" customWidth="1"/>
    <col min="14333" max="14333" width="9.5703125" style="37" bestFit="1" customWidth="1"/>
    <col min="14334" max="14334" width="8.85546875" style="37" customWidth="1"/>
    <col min="14335" max="14335" width="11.140625" style="37" bestFit="1" customWidth="1"/>
    <col min="14336" max="14336" width="10" style="37" customWidth="1"/>
    <col min="14337" max="14581" width="35.140625" style="37"/>
    <col min="14582" max="14582" width="20.28515625" style="37" bestFit="1" customWidth="1"/>
    <col min="14583" max="14583" width="11.28515625" style="37" customWidth="1"/>
    <col min="14584" max="14584" width="9.5703125" style="37" customWidth="1"/>
    <col min="14585" max="14585" width="10.7109375" style="37" customWidth="1"/>
    <col min="14586" max="14586" width="9.85546875" style="37" bestFit="1" customWidth="1"/>
    <col min="14587" max="14587" width="9.5703125" style="37" customWidth="1"/>
    <col min="14588" max="14588" width="8.140625" style="37" customWidth="1"/>
    <col min="14589" max="14589" width="9.5703125" style="37" bestFit="1" customWidth="1"/>
    <col min="14590" max="14590" width="8.85546875" style="37" customWidth="1"/>
    <col min="14591" max="14591" width="11.140625" style="37" bestFit="1" customWidth="1"/>
    <col min="14592" max="14592" width="10" style="37" customWidth="1"/>
    <col min="14593" max="14837" width="35.140625" style="37"/>
    <col min="14838" max="14838" width="20.28515625" style="37" bestFit="1" customWidth="1"/>
    <col min="14839" max="14839" width="11.28515625" style="37" customWidth="1"/>
    <col min="14840" max="14840" width="9.5703125" style="37" customWidth="1"/>
    <col min="14841" max="14841" width="10.7109375" style="37" customWidth="1"/>
    <col min="14842" max="14842" width="9.85546875" style="37" bestFit="1" customWidth="1"/>
    <col min="14843" max="14843" width="9.5703125" style="37" customWidth="1"/>
    <col min="14844" max="14844" width="8.140625" style="37" customWidth="1"/>
    <col min="14845" max="14845" width="9.5703125" style="37" bestFit="1" customWidth="1"/>
    <col min="14846" max="14846" width="8.85546875" style="37" customWidth="1"/>
    <col min="14847" max="14847" width="11.140625" style="37" bestFit="1" customWidth="1"/>
    <col min="14848" max="14848" width="10" style="37" customWidth="1"/>
    <col min="14849" max="15093" width="35.140625" style="37"/>
    <col min="15094" max="15094" width="20.28515625" style="37" bestFit="1" customWidth="1"/>
    <col min="15095" max="15095" width="11.28515625" style="37" customWidth="1"/>
    <col min="15096" max="15096" width="9.5703125" style="37" customWidth="1"/>
    <col min="15097" max="15097" width="10.7109375" style="37" customWidth="1"/>
    <col min="15098" max="15098" width="9.85546875" style="37" bestFit="1" customWidth="1"/>
    <col min="15099" max="15099" width="9.5703125" style="37" customWidth="1"/>
    <col min="15100" max="15100" width="8.140625" style="37" customWidth="1"/>
    <col min="15101" max="15101" width="9.5703125" style="37" bestFit="1" customWidth="1"/>
    <col min="15102" max="15102" width="8.85546875" style="37" customWidth="1"/>
    <col min="15103" max="15103" width="11.140625" style="37" bestFit="1" customWidth="1"/>
    <col min="15104" max="15104" width="10" style="37" customWidth="1"/>
    <col min="15105" max="15349" width="35.140625" style="37"/>
    <col min="15350" max="15350" width="20.28515625" style="37" bestFit="1" customWidth="1"/>
    <col min="15351" max="15351" width="11.28515625" style="37" customWidth="1"/>
    <col min="15352" max="15352" width="9.5703125" style="37" customWidth="1"/>
    <col min="15353" max="15353" width="10.7109375" style="37" customWidth="1"/>
    <col min="15354" max="15354" width="9.85546875" style="37" bestFit="1" customWidth="1"/>
    <col min="15355" max="15355" width="9.5703125" style="37" customWidth="1"/>
    <col min="15356" max="15356" width="8.140625" style="37" customWidth="1"/>
    <col min="15357" max="15357" width="9.5703125" style="37" bestFit="1" customWidth="1"/>
    <col min="15358" max="15358" width="8.85546875" style="37" customWidth="1"/>
    <col min="15359" max="15359" width="11.140625" style="37" bestFit="1" customWidth="1"/>
    <col min="15360" max="15360" width="10" style="37" customWidth="1"/>
    <col min="15361" max="15605" width="35.140625" style="37"/>
    <col min="15606" max="15606" width="20.28515625" style="37" bestFit="1" customWidth="1"/>
    <col min="15607" max="15607" width="11.28515625" style="37" customWidth="1"/>
    <col min="15608" max="15608" width="9.5703125" style="37" customWidth="1"/>
    <col min="15609" max="15609" width="10.7109375" style="37" customWidth="1"/>
    <col min="15610" max="15610" width="9.85546875" style="37" bestFit="1" customWidth="1"/>
    <col min="15611" max="15611" width="9.5703125" style="37" customWidth="1"/>
    <col min="15612" max="15612" width="8.140625" style="37" customWidth="1"/>
    <col min="15613" max="15613" width="9.5703125" style="37" bestFit="1" customWidth="1"/>
    <col min="15614" max="15614" width="8.85546875" style="37" customWidth="1"/>
    <col min="15615" max="15615" width="11.140625" style="37" bestFit="1" customWidth="1"/>
    <col min="15616" max="15616" width="10" style="37" customWidth="1"/>
    <col min="15617" max="15861" width="35.140625" style="37"/>
    <col min="15862" max="15862" width="20.28515625" style="37" bestFit="1" customWidth="1"/>
    <col min="15863" max="15863" width="11.28515625" style="37" customWidth="1"/>
    <col min="15864" max="15864" width="9.5703125" style="37" customWidth="1"/>
    <col min="15865" max="15865" width="10.7109375" style="37" customWidth="1"/>
    <col min="15866" max="15866" width="9.85546875" style="37" bestFit="1" customWidth="1"/>
    <col min="15867" max="15867" width="9.5703125" style="37" customWidth="1"/>
    <col min="15868" max="15868" width="8.140625" style="37" customWidth="1"/>
    <col min="15869" max="15869" width="9.5703125" style="37" bestFit="1" customWidth="1"/>
    <col min="15870" max="15870" width="8.85546875" style="37" customWidth="1"/>
    <col min="15871" max="15871" width="11.140625" style="37" bestFit="1" customWidth="1"/>
    <col min="15872" max="15872" width="10" style="37" customWidth="1"/>
    <col min="15873" max="16117" width="35.140625" style="37"/>
    <col min="16118" max="16118" width="20.28515625" style="37" bestFit="1" customWidth="1"/>
    <col min="16119" max="16119" width="11.28515625" style="37" customWidth="1"/>
    <col min="16120" max="16120" width="9.5703125" style="37" customWidth="1"/>
    <col min="16121" max="16121" width="10.7109375" style="37" customWidth="1"/>
    <col min="16122" max="16122" width="9.85546875" style="37" bestFit="1" customWidth="1"/>
    <col min="16123" max="16123" width="9.5703125" style="37" customWidth="1"/>
    <col min="16124" max="16124" width="8.140625" style="37" customWidth="1"/>
    <col min="16125" max="16125" width="9.5703125" style="37" bestFit="1" customWidth="1"/>
    <col min="16126" max="16126" width="8.85546875" style="37" customWidth="1"/>
    <col min="16127" max="16127" width="11.140625" style="37" bestFit="1" customWidth="1"/>
    <col min="16128" max="16128" width="10" style="37" customWidth="1"/>
    <col min="16129" max="16384" width="35.140625" style="37"/>
  </cols>
  <sheetData>
    <row r="1" spans="1:12" ht="34.5" customHeight="1" thickBot="1">
      <c r="A1" s="920" t="s">
        <v>433</v>
      </c>
      <c r="B1" s="920"/>
      <c r="C1" s="920"/>
      <c r="D1" s="920"/>
      <c r="E1" s="920"/>
      <c r="F1" s="920"/>
      <c r="G1" s="920"/>
      <c r="H1" s="920"/>
      <c r="I1" s="920"/>
      <c r="J1" s="920"/>
      <c r="K1" s="920"/>
    </row>
    <row r="2" spans="1:12" ht="20.25" customHeight="1" thickBot="1">
      <c r="A2" s="865" t="s">
        <v>68</v>
      </c>
      <c r="B2" s="984" t="s">
        <v>32</v>
      </c>
      <c r="C2" s="984" t="s">
        <v>408</v>
      </c>
      <c r="D2" s="984" t="s">
        <v>409</v>
      </c>
      <c r="E2" s="984" t="s">
        <v>410</v>
      </c>
      <c r="F2" s="984" t="s">
        <v>411</v>
      </c>
      <c r="G2" s="985" t="s">
        <v>412</v>
      </c>
      <c r="H2" s="984" t="s">
        <v>413</v>
      </c>
      <c r="I2" s="984" t="s">
        <v>414</v>
      </c>
      <c r="J2" s="984"/>
      <c r="K2" s="984"/>
    </row>
    <row r="3" spans="1:12" ht="32.450000000000003" customHeight="1" thickBot="1">
      <c r="A3" s="865"/>
      <c r="B3" s="957"/>
      <c r="C3" s="957"/>
      <c r="D3" s="957" t="s">
        <v>32</v>
      </c>
      <c r="E3" s="957" t="s">
        <v>32</v>
      </c>
      <c r="F3" s="957" t="s">
        <v>32</v>
      </c>
      <c r="G3" s="986" t="s">
        <v>32</v>
      </c>
      <c r="H3" s="957" t="s">
        <v>32</v>
      </c>
      <c r="I3" s="122" t="s">
        <v>415</v>
      </c>
      <c r="J3" s="123" t="s">
        <v>416</v>
      </c>
      <c r="K3" s="120" t="s">
        <v>32</v>
      </c>
    </row>
    <row r="4" spans="1:12" ht="21" customHeight="1">
      <c r="A4" s="4">
        <v>1396</v>
      </c>
      <c r="B4" s="165">
        <v>1393177</v>
      </c>
      <c r="C4" s="165">
        <v>206246</v>
      </c>
      <c r="D4" s="165">
        <v>482417</v>
      </c>
      <c r="E4" s="165">
        <v>103865</v>
      </c>
      <c r="F4" s="165">
        <v>30004</v>
      </c>
      <c r="G4" s="165">
        <v>908</v>
      </c>
      <c r="H4" s="165">
        <v>50745</v>
      </c>
      <c r="I4" s="165">
        <v>36963</v>
      </c>
      <c r="J4" s="165">
        <v>482029</v>
      </c>
      <c r="K4" s="165">
        <v>518992</v>
      </c>
      <c r="L4" s="137"/>
    </row>
    <row r="5" spans="1:12" ht="21" customHeight="1">
      <c r="A5" s="4">
        <v>1397</v>
      </c>
      <c r="B5" s="165">
        <v>1269301</v>
      </c>
      <c r="C5" s="165">
        <v>191261</v>
      </c>
      <c r="D5" s="165">
        <v>429008</v>
      </c>
      <c r="E5" s="165">
        <v>95604</v>
      </c>
      <c r="F5" s="165">
        <v>24501</v>
      </c>
      <c r="G5" s="165">
        <v>918</v>
      </c>
      <c r="H5" s="165">
        <v>51651</v>
      </c>
      <c r="I5" s="165">
        <v>31671</v>
      </c>
      <c r="J5" s="165">
        <v>444687</v>
      </c>
      <c r="K5" s="165">
        <v>476358</v>
      </c>
      <c r="L5" s="137"/>
    </row>
    <row r="6" spans="1:12" ht="21" customHeight="1">
      <c r="A6" s="4">
        <v>1398</v>
      </c>
      <c r="B6" s="165">
        <v>1114990</v>
      </c>
      <c r="C6" s="165">
        <v>191940</v>
      </c>
      <c r="D6" s="165">
        <v>324722</v>
      </c>
      <c r="E6" s="165">
        <v>79540</v>
      </c>
      <c r="F6" s="165">
        <v>17510</v>
      </c>
      <c r="G6" s="165">
        <v>792</v>
      </c>
      <c r="H6" s="165">
        <v>54669</v>
      </c>
      <c r="I6" s="165">
        <v>32169</v>
      </c>
      <c r="J6" s="165">
        <v>413648</v>
      </c>
      <c r="K6" s="165">
        <v>445817</v>
      </c>
      <c r="L6" s="137"/>
    </row>
    <row r="7" spans="1:12" ht="21" customHeight="1">
      <c r="A7" s="4">
        <v>1399</v>
      </c>
      <c r="B7" s="165">
        <v>1263035</v>
      </c>
      <c r="C7" s="165">
        <v>192633</v>
      </c>
      <c r="D7" s="165">
        <v>291455</v>
      </c>
      <c r="E7" s="165">
        <v>75510</v>
      </c>
      <c r="F7" s="165">
        <v>11830</v>
      </c>
      <c r="G7" s="165">
        <v>631</v>
      </c>
      <c r="H7" s="165">
        <v>69823</v>
      </c>
      <c r="I7" s="165">
        <v>27787</v>
      </c>
      <c r="J7" s="165">
        <v>593366</v>
      </c>
      <c r="K7" s="165">
        <v>621153</v>
      </c>
      <c r="L7" s="137"/>
    </row>
    <row r="8" spans="1:12" ht="21" customHeight="1">
      <c r="A8" s="4">
        <v>1400</v>
      </c>
      <c r="B8" s="165">
        <v>1937819</v>
      </c>
      <c r="C8" s="165">
        <v>234009</v>
      </c>
      <c r="D8" s="165">
        <v>729322</v>
      </c>
      <c r="E8" s="165">
        <v>95881</v>
      </c>
      <c r="F8" s="165">
        <v>11791</v>
      </c>
      <c r="G8" s="165">
        <v>764</v>
      </c>
      <c r="H8" s="165">
        <v>81465</v>
      </c>
      <c r="I8" s="165">
        <v>29255</v>
      </c>
      <c r="J8" s="165">
        <v>755332</v>
      </c>
      <c r="K8" s="165">
        <v>784587</v>
      </c>
      <c r="L8" s="137"/>
    </row>
    <row r="9" spans="1:12" ht="21" customHeight="1">
      <c r="A9" s="4">
        <v>1401</v>
      </c>
      <c r="B9" s="165">
        <v>1812973</v>
      </c>
      <c r="C9" s="165">
        <v>315275</v>
      </c>
      <c r="D9" s="165">
        <v>776168</v>
      </c>
      <c r="E9" s="165">
        <v>101299</v>
      </c>
      <c r="F9" s="165">
        <v>7685</v>
      </c>
      <c r="G9" s="165">
        <v>772</v>
      </c>
      <c r="H9" s="165">
        <v>61887</v>
      </c>
      <c r="I9" s="165">
        <v>30532</v>
      </c>
      <c r="J9" s="165">
        <v>519355</v>
      </c>
      <c r="K9" s="165">
        <v>549887</v>
      </c>
      <c r="L9" s="137"/>
    </row>
    <row r="10" spans="1:12" ht="21" customHeight="1" thickBot="1">
      <c r="A10" s="4">
        <v>1402</v>
      </c>
      <c r="B10" s="165">
        <f>SUM(B11:B43)</f>
        <v>1739449</v>
      </c>
      <c r="C10" s="165">
        <f>SUM(C11:C43)</f>
        <v>357427</v>
      </c>
      <c r="D10" s="165">
        <f>SUM(D11:D43)</f>
        <v>717645</v>
      </c>
      <c r="E10" s="165">
        <f>SUM(E11:E43)</f>
        <v>99626</v>
      </c>
      <c r="F10" s="165">
        <f t="shared" ref="F10:K10" si="0">SUM(F11:F43)</f>
        <v>4717</v>
      </c>
      <c r="G10" s="165">
        <f t="shared" si="0"/>
        <v>735</v>
      </c>
      <c r="H10" s="165">
        <f t="shared" si="0"/>
        <v>60792</v>
      </c>
      <c r="I10" s="165">
        <f t="shared" si="0"/>
        <v>30153</v>
      </c>
      <c r="J10" s="165">
        <f t="shared" si="0"/>
        <v>468354</v>
      </c>
      <c r="K10" s="165">
        <f t="shared" si="0"/>
        <v>498507</v>
      </c>
    </row>
    <row r="11" spans="1:12" ht="21" customHeight="1" thickBot="1">
      <c r="A11" s="5" t="s">
        <v>41</v>
      </c>
      <c r="B11" s="853">
        <f>K11+H11+G11+F11+E11+D11+C11</f>
        <v>112454</v>
      </c>
      <c r="C11" s="854">
        <v>15120</v>
      </c>
      <c r="D11" s="855">
        <v>51512</v>
      </c>
      <c r="E11" s="854">
        <v>4298</v>
      </c>
      <c r="F11" s="855">
        <v>38</v>
      </c>
      <c r="G11" s="854">
        <v>74</v>
      </c>
      <c r="H11" s="855">
        <v>3708</v>
      </c>
      <c r="I11" s="854">
        <v>2416</v>
      </c>
      <c r="J11" s="855">
        <v>35288</v>
      </c>
      <c r="K11" s="854">
        <f>J11+I11</f>
        <v>37704</v>
      </c>
    </row>
    <row r="12" spans="1:12" ht="21" customHeight="1" thickBot="1">
      <c r="A12" s="6" t="s">
        <v>42</v>
      </c>
      <c r="B12" s="856">
        <f t="shared" ref="B12:B43" si="1">K12+H12+G12+F12+E12+D12+C12</f>
        <v>43024</v>
      </c>
      <c r="C12" s="854">
        <v>9266</v>
      </c>
      <c r="D12" s="855">
        <v>18721</v>
      </c>
      <c r="E12" s="854">
        <v>2169</v>
      </c>
      <c r="F12" s="855">
        <v>32</v>
      </c>
      <c r="G12" s="854">
        <v>23</v>
      </c>
      <c r="H12" s="855">
        <v>1526</v>
      </c>
      <c r="I12" s="854">
        <v>924</v>
      </c>
      <c r="J12" s="772">
        <v>10363</v>
      </c>
      <c r="K12" s="857">
        <f t="shared" ref="K12:K43" si="2">J12+I12</f>
        <v>11287</v>
      </c>
    </row>
    <row r="13" spans="1:12" ht="21" customHeight="1" thickBot="1">
      <c r="A13" s="6" t="s">
        <v>43</v>
      </c>
      <c r="B13" s="856">
        <f t="shared" si="1"/>
        <v>21484</v>
      </c>
      <c r="C13" s="854">
        <v>2794</v>
      </c>
      <c r="D13" s="855">
        <v>11563</v>
      </c>
      <c r="E13" s="854">
        <v>935</v>
      </c>
      <c r="F13" s="855">
        <v>19</v>
      </c>
      <c r="G13" s="854">
        <v>4</v>
      </c>
      <c r="H13" s="855">
        <v>792</v>
      </c>
      <c r="I13" s="854">
        <v>358</v>
      </c>
      <c r="J13" s="772">
        <v>5019</v>
      </c>
      <c r="K13" s="857">
        <f t="shared" si="2"/>
        <v>5377</v>
      </c>
    </row>
    <row r="14" spans="1:12" ht="21" customHeight="1" thickBot="1">
      <c r="A14" s="6" t="s">
        <v>0</v>
      </c>
      <c r="B14" s="856">
        <f t="shared" si="1"/>
        <v>150627</v>
      </c>
      <c r="C14" s="854">
        <v>25615</v>
      </c>
      <c r="D14" s="855">
        <v>61395</v>
      </c>
      <c r="E14" s="854">
        <v>7578</v>
      </c>
      <c r="F14" s="855">
        <v>18</v>
      </c>
      <c r="G14" s="854">
        <v>93</v>
      </c>
      <c r="H14" s="855">
        <v>5164</v>
      </c>
      <c r="I14" s="854">
        <v>2989</v>
      </c>
      <c r="J14" s="772">
        <v>47775</v>
      </c>
      <c r="K14" s="857">
        <f t="shared" si="2"/>
        <v>50764</v>
      </c>
    </row>
    <row r="15" spans="1:12" ht="21" customHeight="1" thickBot="1">
      <c r="A15" s="6" t="s">
        <v>33</v>
      </c>
      <c r="B15" s="856">
        <f t="shared" si="1"/>
        <v>64046</v>
      </c>
      <c r="C15" s="854">
        <v>11571</v>
      </c>
      <c r="D15" s="855">
        <v>29008</v>
      </c>
      <c r="E15" s="854">
        <v>3847</v>
      </c>
      <c r="F15" s="855">
        <v>0</v>
      </c>
      <c r="G15" s="854">
        <v>35</v>
      </c>
      <c r="H15" s="855">
        <v>2881</v>
      </c>
      <c r="I15" s="854">
        <v>2309</v>
      </c>
      <c r="J15" s="772">
        <v>14395</v>
      </c>
      <c r="K15" s="857">
        <f t="shared" si="2"/>
        <v>16704</v>
      </c>
    </row>
    <row r="16" spans="1:12" ht="21" customHeight="1" thickBot="1">
      <c r="A16" s="6" t="s">
        <v>44</v>
      </c>
      <c r="B16" s="856">
        <f t="shared" si="1"/>
        <v>9245</v>
      </c>
      <c r="C16" s="854">
        <v>2297</v>
      </c>
      <c r="D16" s="855">
        <v>2457</v>
      </c>
      <c r="E16" s="854">
        <v>706</v>
      </c>
      <c r="F16" s="855">
        <v>418</v>
      </c>
      <c r="G16" s="854">
        <v>12</v>
      </c>
      <c r="H16" s="855">
        <v>312</v>
      </c>
      <c r="I16" s="854">
        <v>392</v>
      </c>
      <c r="J16" s="772">
        <v>2651</v>
      </c>
      <c r="K16" s="857">
        <f t="shared" si="2"/>
        <v>3043</v>
      </c>
    </row>
    <row r="17" spans="1:11" ht="21" customHeight="1" thickBot="1">
      <c r="A17" s="6" t="s">
        <v>1</v>
      </c>
      <c r="B17" s="856">
        <f t="shared" si="1"/>
        <v>21699</v>
      </c>
      <c r="C17" s="854">
        <v>4716</v>
      </c>
      <c r="D17" s="855">
        <v>6553</v>
      </c>
      <c r="E17" s="854">
        <v>2529</v>
      </c>
      <c r="F17" s="855">
        <v>112</v>
      </c>
      <c r="G17" s="854">
        <v>4</v>
      </c>
      <c r="H17" s="855">
        <v>722</v>
      </c>
      <c r="I17" s="854">
        <v>648</v>
      </c>
      <c r="J17" s="772">
        <v>6415</v>
      </c>
      <c r="K17" s="857">
        <f t="shared" si="2"/>
        <v>7063</v>
      </c>
    </row>
    <row r="18" spans="1:11" ht="21" customHeight="1" thickBot="1">
      <c r="A18" s="6" t="s">
        <v>45</v>
      </c>
      <c r="B18" s="856">
        <f t="shared" si="1"/>
        <v>18986</v>
      </c>
      <c r="C18" s="854">
        <v>3719</v>
      </c>
      <c r="D18" s="855">
        <v>7793</v>
      </c>
      <c r="E18" s="854">
        <v>808</v>
      </c>
      <c r="F18" s="855">
        <v>6</v>
      </c>
      <c r="G18" s="854">
        <v>8</v>
      </c>
      <c r="H18" s="855">
        <v>550</v>
      </c>
      <c r="I18" s="854">
        <v>680</v>
      </c>
      <c r="J18" s="772">
        <v>5422</v>
      </c>
      <c r="K18" s="857">
        <f t="shared" si="2"/>
        <v>6102</v>
      </c>
    </row>
    <row r="19" spans="1:11" ht="21" customHeight="1" thickBot="1">
      <c r="A19" s="6" t="s">
        <v>46</v>
      </c>
      <c r="B19" s="856">
        <f t="shared" si="1"/>
        <v>21727</v>
      </c>
      <c r="C19" s="854">
        <v>5622</v>
      </c>
      <c r="D19" s="855">
        <v>6894</v>
      </c>
      <c r="E19" s="854">
        <v>565</v>
      </c>
      <c r="F19" s="855">
        <v>254</v>
      </c>
      <c r="G19" s="854">
        <v>5</v>
      </c>
      <c r="H19" s="855">
        <v>350</v>
      </c>
      <c r="I19" s="854">
        <v>815</v>
      </c>
      <c r="J19" s="772">
        <v>7222</v>
      </c>
      <c r="K19" s="857">
        <f t="shared" si="2"/>
        <v>8037</v>
      </c>
    </row>
    <row r="20" spans="1:11" ht="21" customHeight="1" thickBot="1">
      <c r="A20" s="6" t="s">
        <v>47</v>
      </c>
      <c r="B20" s="856">
        <f t="shared" si="1"/>
        <v>148594</v>
      </c>
      <c r="C20" s="854">
        <v>28309</v>
      </c>
      <c r="D20" s="855">
        <v>67879</v>
      </c>
      <c r="E20" s="854">
        <v>4743</v>
      </c>
      <c r="F20" s="855">
        <v>136</v>
      </c>
      <c r="G20" s="854">
        <v>43</v>
      </c>
      <c r="H20" s="855">
        <v>3572</v>
      </c>
      <c r="I20" s="854">
        <v>1163</v>
      </c>
      <c r="J20" s="772">
        <v>42749</v>
      </c>
      <c r="K20" s="857">
        <f t="shared" si="2"/>
        <v>43912</v>
      </c>
    </row>
    <row r="21" spans="1:11" ht="21" customHeight="1" thickBot="1">
      <c r="A21" s="6" t="s">
        <v>29</v>
      </c>
      <c r="B21" s="856">
        <f t="shared" si="1"/>
        <v>13953</v>
      </c>
      <c r="C21" s="854">
        <v>3506</v>
      </c>
      <c r="D21" s="855">
        <v>5752</v>
      </c>
      <c r="E21" s="854">
        <v>501</v>
      </c>
      <c r="F21" s="855">
        <v>3</v>
      </c>
      <c r="G21" s="854">
        <v>4</v>
      </c>
      <c r="H21" s="855">
        <v>336</v>
      </c>
      <c r="I21" s="854">
        <v>164</v>
      </c>
      <c r="J21" s="772">
        <v>3687</v>
      </c>
      <c r="K21" s="857">
        <f t="shared" si="2"/>
        <v>3851</v>
      </c>
    </row>
    <row r="22" spans="1:11" ht="21" customHeight="1" thickBot="1">
      <c r="A22" s="6" t="s">
        <v>2</v>
      </c>
      <c r="B22" s="856">
        <f t="shared" si="1"/>
        <v>75668</v>
      </c>
      <c r="C22" s="854">
        <v>17347</v>
      </c>
      <c r="D22" s="855">
        <v>27664</v>
      </c>
      <c r="E22" s="854">
        <v>5743</v>
      </c>
      <c r="F22" s="855">
        <v>1293</v>
      </c>
      <c r="G22" s="854">
        <v>71</v>
      </c>
      <c r="H22" s="855">
        <v>4260</v>
      </c>
      <c r="I22" s="854">
        <v>722</v>
      </c>
      <c r="J22" s="772">
        <v>18568</v>
      </c>
      <c r="K22" s="857">
        <f t="shared" si="2"/>
        <v>19290</v>
      </c>
    </row>
    <row r="23" spans="1:11" ht="21" customHeight="1" thickBot="1">
      <c r="A23" s="6" t="s">
        <v>3</v>
      </c>
      <c r="B23" s="856">
        <f t="shared" si="1"/>
        <v>25714</v>
      </c>
      <c r="C23" s="854">
        <v>3809</v>
      </c>
      <c r="D23" s="855">
        <v>11784</v>
      </c>
      <c r="E23" s="854">
        <v>1382</v>
      </c>
      <c r="F23" s="855">
        <v>7</v>
      </c>
      <c r="G23" s="854">
        <v>26</v>
      </c>
      <c r="H23" s="855">
        <v>780</v>
      </c>
      <c r="I23" s="854">
        <v>1237</v>
      </c>
      <c r="J23" s="772">
        <v>6689</v>
      </c>
      <c r="K23" s="857">
        <f t="shared" si="2"/>
        <v>7926</v>
      </c>
    </row>
    <row r="24" spans="1:11" ht="21" customHeight="1" thickBot="1">
      <c r="A24" s="6" t="s">
        <v>4</v>
      </c>
      <c r="B24" s="856">
        <f t="shared" si="1"/>
        <v>31369</v>
      </c>
      <c r="C24" s="854">
        <v>4451</v>
      </c>
      <c r="D24" s="855">
        <v>11314</v>
      </c>
      <c r="E24" s="854">
        <v>1087</v>
      </c>
      <c r="F24" s="855">
        <v>104</v>
      </c>
      <c r="G24" s="854">
        <v>19</v>
      </c>
      <c r="H24" s="855">
        <v>775</v>
      </c>
      <c r="I24" s="854">
        <v>335</v>
      </c>
      <c r="J24" s="772">
        <v>13284</v>
      </c>
      <c r="K24" s="857">
        <f t="shared" si="2"/>
        <v>13619</v>
      </c>
    </row>
    <row r="25" spans="1:11" ht="21" customHeight="1" thickBot="1">
      <c r="A25" s="6" t="s">
        <v>48</v>
      </c>
      <c r="B25" s="856">
        <f t="shared" si="1"/>
        <v>16902</v>
      </c>
      <c r="C25" s="854">
        <v>7171</v>
      </c>
      <c r="D25" s="855">
        <v>4306</v>
      </c>
      <c r="E25" s="854">
        <v>1051</v>
      </c>
      <c r="F25" s="855">
        <v>268</v>
      </c>
      <c r="G25" s="854">
        <v>5</v>
      </c>
      <c r="H25" s="855">
        <v>641</v>
      </c>
      <c r="I25" s="854">
        <v>161</v>
      </c>
      <c r="J25" s="772">
        <v>3299</v>
      </c>
      <c r="K25" s="857">
        <f t="shared" si="2"/>
        <v>3460</v>
      </c>
    </row>
    <row r="26" spans="1:11" ht="21" customHeight="1" thickBot="1">
      <c r="A26" s="6" t="s">
        <v>49</v>
      </c>
      <c r="B26" s="856">
        <f t="shared" si="1"/>
        <v>114946</v>
      </c>
      <c r="C26" s="854">
        <v>36103</v>
      </c>
      <c r="D26" s="855">
        <v>46888</v>
      </c>
      <c r="E26" s="854">
        <v>11795</v>
      </c>
      <c r="F26" s="855">
        <v>2</v>
      </c>
      <c r="G26" s="854">
        <v>13</v>
      </c>
      <c r="H26" s="855">
        <v>4985</v>
      </c>
      <c r="I26" s="854">
        <v>280</v>
      </c>
      <c r="J26" s="772">
        <v>14880</v>
      </c>
      <c r="K26" s="857">
        <f t="shared" si="2"/>
        <v>15160</v>
      </c>
    </row>
    <row r="27" spans="1:11" ht="21" customHeight="1" thickBot="1">
      <c r="A27" s="6" t="s">
        <v>50</v>
      </c>
      <c r="B27" s="856">
        <f t="shared" si="1"/>
        <v>80284</v>
      </c>
      <c r="C27" s="854">
        <v>13019</v>
      </c>
      <c r="D27" s="855">
        <v>35134</v>
      </c>
      <c r="E27" s="854">
        <v>4990</v>
      </c>
      <c r="F27" s="855">
        <v>1</v>
      </c>
      <c r="G27" s="854">
        <v>60</v>
      </c>
      <c r="H27" s="855">
        <v>3925</v>
      </c>
      <c r="I27" s="854">
        <v>1698</v>
      </c>
      <c r="J27" s="772">
        <v>21457</v>
      </c>
      <c r="K27" s="857">
        <f t="shared" si="2"/>
        <v>23155</v>
      </c>
    </row>
    <row r="28" spans="1:11" ht="21" customHeight="1" thickBot="1">
      <c r="A28" s="6" t="s">
        <v>51</v>
      </c>
      <c r="B28" s="856">
        <f t="shared" si="1"/>
        <v>135718</v>
      </c>
      <c r="C28" s="854">
        <v>39078</v>
      </c>
      <c r="D28" s="855">
        <v>52958</v>
      </c>
      <c r="E28" s="854">
        <v>14565</v>
      </c>
      <c r="F28" s="855">
        <v>5</v>
      </c>
      <c r="G28" s="854">
        <v>11</v>
      </c>
      <c r="H28" s="855">
        <v>4629</v>
      </c>
      <c r="I28" s="854">
        <v>240</v>
      </c>
      <c r="J28" s="772">
        <v>24232</v>
      </c>
      <c r="K28" s="857">
        <f t="shared" si="2"/>
        <v>24472</v>
      </c>
    </row>
    <row r="29" spans="1:11" ht="21" customHeight="1" thickBot="1">
      <c r="A29" s="6" t="s">
        <v>5</v>
      </c>
      <c r="B29" s="856">
        <f t="shared" si="1"/>
        <v>91309</v>
      </c>
      <c r="C29" s="854">
        <v>21267</v>
      </c>
      <c r="D29" s="855">
        <v>36432</v>
      </c>
      <c r="E29" s="854">
        <v>4480</v>
      </c>
      <c r="F29" s="855">
        <v>144</v>
      </c>
      <c r="G29" s="854">
        <v>15</v>
      </c>
      <c r="H29" s="855">
        <v>2856</v>
      </c>
      <c r="I29" s="854">
        <v>1450</v>
      </c>
      <c r="J29" s="772">
        <v>24665</v>
      </c>
      <c r="K29" s="857">
        <f t="shared" si="2"/>
        <v>26115</v>
      </c>
    </row>
    <row r="30" spans="1:11" ht="21" customHeight="1" thickBot="1">
      <c r="A30" s="6" t="s">
        <v>52</v>
      </c>
      <c r="B30" s="856">
        <f t="shared" si="1"/>
        <v>42096</v>
      </c>
      <c r="C30" s="854">
        <v>5798</v>
      </c>
      <c r="D30" s="855">
        <v>18463</v>
      </c>
      <c r="E30" s="854">
        <v>1915</v>
      </c>
      <c r="F30" s="855">
        <v>168</v>
      </c>
      <c r="G30" s="854">
        <v>45</v>
      </c>
      <c r="H30" s="855">
        <v>1388</v>
      </c>
      <c r="I30" s="854">
        <v>2031</v>
      </c>
      <c r="J30" s="772">
        <v>12288</v>
      </c>
      <c r="K30" s="857">
        <f t="shared" si="2"/>
        <v>14319</v>
      </c>
    </row>
    <row r="31" spans="1:11" ht="21" customHeight="1" thickBot="1">
      <c r="A31" s="6" t="s">
        <v>6</v>
      </c>
      <c r="B31" s="856">
        <f t="shared" si="1"/>
        <v>31209</v>
      </c>
      <c r="C31" s="854">
        <v>4658</v>
      </c>
      <c r="D31" s="855">
        <v>15075</v>
      </c>
      <c r="E31" s="854">
        <v>1192</v>
      </c>
      <c r="F31" s="855">
        <v>67</v>
      </c>
      <c r="G31" s="854">
        <v>13</v>
      </c>
      <c r="H31" s="855">
        <v>834</v>
      </c>
      <c r="I31" s="854">
        <v>294</v>
      </c>
      <c r="J31" s="772">
        <v>9076</v>
      </c>
      <c r="K31" s="857">
        <f t="shared" si="2"/>
        <v>9370</v>
      </c>
    </row>
    <row r="32" spans="1:11" ht="21" customHeight="1" thickBot="1">
      <c r="A32" s="6" t="s">
        <v>53</v>
      </c>
      <c r="B32" s="856">
        <f t="shared" si="1"/>
        <v>22022</v>
      </c>
      <c r="C32" s="854">
        <v>3998</v>
      </c>
      <c r="D32" s="855">
        <v>10441</v>
      </c>
      <c r="E32" s="854">
        <v>1178</v>
      </c>
      <c r="F32" s="855">
        <v>399</v>
      </c>
      <c r="G32" s="854">
        <v>6</v>
      </c>
      <c r="H32" s="855">
        <v>740</v>
      </c>
      <c r="I32" s="854">
        <v>639</v>
      </c>
      <c r="J32" s="772">
        <v>4621</v>
      </c>
      <c r="K32" s="857">
        <f t="shared" si="2"/>
        <v>5260</v>
      </c>
    </row>
    <row r="33" spans="1:11" ht="21" customHeight="1" thickBot="1">
      <c r="A33" s="6" t="s">
        <v>54</v>
      </c>
      <c r="B33" s="856">
        <f t="shared" si="1"/>
        <v>60638</v>
      </c>
      <c r="C33" s="854">
        <v>17875</v>
      </c>
      <c r="D33" s="855">
        <v>18527</v>
      </c>
      <c r="E33" s="854">
        <v>3472</v>
      </c>
      <c r="F33" s="855">
        <v>35</v>
      </c>
      <c r="G33" s="854">
        <v>8</v>
      </c>
      <c r="H33" s="855">
        <v>1817</v>
      </c>
      <c r="I33" s="854">
        <v>1107</v>
      </c>
      <c r="J33" s="772">
        <v>17797</v>
      </c>
      <c r="K33" s="857">
        <f t="shared" si="2"/>
        <v>18904</v>
      </c>
    </row>
    <row r="34" spans="1:11" ht="21" customHeight="1" thickBot="1">
      <c r="A34" s="6" t="s">
        <v>55</v>
      </c>
      <c r="B34" s="856">
        <f t="shared" si="1"/>
        <v>31643</v>
      </c>
      <c r="C34" s="854">
        <v>3991</v>
      </c>
      <c r="D34" s="855">
        <v>16838</v>
      </c>
      <c r="E34" s="854">
        <v>1562</v>
      </c>
      <c r="F34" s="855">
        <v>162</v>
      </c>
      <c r="G34" s="854">
        <v>16</v>
      </c>
      <c r="H34" s="855">
        <v>1152</v>
      </c>
      <c r="I34" s="854">
        <v>526</v>
      </c>
      <c r="J34" s="772">
        <v>7396</v>
      </c>
      <c r="K34" s="857">
        <f t="shared" si="2"/>
        <v>7922</v>
      </c>
    </row>
    <row r="35" spans="1:11" ht="21" customHeight="1" thickBot="1">
      <c r="A35" s="6" t="s">
        <v>56</v>
      </c>
      <c r="B35" s="856">
        <f t="shared" si="1"/>
        <v>8261</v>
      </c>
      <c r="C35" s="854">
        <v>2505</v>
      </c>
      <c r="D35" s="855">
        <v>2609</v>
      </c>
      <c r="E35" s="854">
        <v>562</v>
      </c>
      <c r="F35" s="855">
        <v>294</v>
      </c>
      <c r="G35" s="854">
        <v>3</v>
      </c>
      <c r="H35" s="855">
        <v>328</v>
      </c>
      <c r="I35" s="854">
        <v>197</v>
      </c>
      <c r="J35" s="772">
        <v>1763</v>
      </c>
      <c r="K35" s="857">
        <f t="shared" si="2"/>
        <v>1960</v>
      </c>
    </row>
    <row r="36" spans="1:11" ht="21" customHeight="1" thickBot="1">
      <c r="A36" s="6" t="s">
        <v>7</v>
      </c>
      <c r="B36" s="856">
        <f t="shared" si="1"/>
        <v>31329</v>
      </c>
      <c r="C36" s="854">
        <v>6728</v>
      </c>
      <c r="D36" s="855">
        <v>12545</v>
      </c>
      <c r="E36" s="854">
        <v>1167</v>
      </c>
      <c r="F36" s="855">
        <v>46</v>
      </c>
      <c r="G36" s="854">
        <v>8</v>
      </c>
      <c r="H36" s="855">
        <v>1048</v>
      </c>
      <c r="I36" s="854">
        <v>605</v>
      </c>
      <c r="J36" s="772">
        <v>9182</v>
      </c>
      <c r="K36" s="857">
        <f t="shared" si="2"/>
        <v>9787</v>
      </c>
    </row>
    <row r="37" spans="1:11" ht="21" customHeight="1" thickBot="1">
      <c r="A37" s="6" t="s">
        <v>57</v>
      </c>
      <c r="B37" s="856">
        <f t="shared" si="1"/>
        <v>51078</v>
      </c>
      <c r="C37" s="854">
        <v>7509</v>
      </c>
      <c r="D37" s="855">
        <v>22008</v>
      </c>
      <c r="E37" s="854">
        <v>2527</v>
      </c>
      <c r="F37" s="855">
        <v>3</v>
      </c>
      <c r="G37" s="854">
        <v>30</v>
      </c>
      <c r="H37" s="855">
        <v>2747</v>
      </c>
      <c r="I37" s="854">
        <v>1213</v>
      </c>
      <c r="J37" s="772">
        <v>15041</v>
      </c>
      <c r="K37" s="857">
        <f t="shared" si="2"/>
        <v>16254</v>
      </c>
    </row>
    <row r="38" spans="1:11" ht="21" customHeight="1" thickBot="1">
      <c r="A38" s="6" t="s">
        <v>8</v>
      </c>
      <c r="B38" s="856">
        <f t="shared" si="1"/>
        <v>23996</v>
      </c>
      <c r="C38" s="854">
        <v>3647</v>
      </c>
      <c r="D38" s="855">
        <v>12481</v>
      </c>
      <c r="E38" s="854">
        <v>1132</v>
      </c>
      <c r="F38" s="855">
        <v>357</v>
      </c>
      <c r="G38" s="854">
        <v>1</v>
      </c>
      <c r="H38" s="855">
        <v>1088</v>
      </c>
      <c r="I38" s="854">
        <v>240</v>
      </c>
      <c r="J38" s="772">
        <v>5050</v>
      </c>
      <c r="K38" s="857">
        <f t="shared" si="2"/>
        <v>5290</v>
      </c>
    </row>
    <row r="39" spans="1:11" ht="21" customHeight="1" thickBot="1">
      <c r="A39" s="6" t="s">
        <v>9</v>
      </c>
      <c r="B39" s="856">
        <f t="shared" si="1"/>
        <v>71869</v>
      </c>
      <c r="C39" s="854">
        <v>12053</v>
      </c>
      <c r="D39" s="855">
        <v>30240</v>
      </c>
      <c r="E39" s="854">
        <v>2710</v>
      </c>
      <c r="F39" s="855">
        <v>192</v>
      </c>
      <c r="G39" s="854">
        <v>17</v>
      </c>
      <c r="H39" s="855">
        <v>2644</v>
      </c>
      <c r="I39" s="854">
        <v>1086</v>
      </c>
      <c r="J39" s="772">
        <v>22927</v>
      </c>
      <c r="K39" s="857">
        <f t="shared" si="2"/>
        <v>24013</v>
      </c>
    </row>
    <row r="40" spans="1:11" ht="21" customHeight="1" thickBot="1">
      <c r="A40" s="6" t="s">
        <v>58</v>
      </c>
      <c r="B40" s="856">
        <f t="shared" si="1"/>
        <v>48466</v>
      </c>
      <c r="C40" s="854">
        <v>5987</v>
      </c>
      <c r="D40" s="855">
        <v>23773</v>
      </c>
      <c r="E40" s="854">
        <v>2317</v>
      </c>
      <c r="F40" s="855">
        <v>48</v>
      </c>
      <c r="G40" s="854">
        <v>33</v>
      </c>
      <c r="H40" s="855">
        <v>1357</v>
      </c>
      <c r="I40" s="854">
        <v>995</v>
      </c>
      <c r="J40" s="772">
        <v>13956</v>
      </c>
      <c r="K40" s="857">
        <f t="shared" si="2"/>
        <v>14951</v>
      </c>
    </row>
    <row r="41" spans="1:11" ht="21" customHeight="1" thickBot="1">
      <c r="A41" s="6" t="s">
        <v>10</v>
      </c>
      <c r="B41" s="856">
        <f t="shared" si="1"/>
        <v>24560</v>
      </c>
      <c r="C41" s="854">
        <v>9448</v>
      </c>
      <c r="D41" s="855">
        <v>3945</v>
      </c>
      <c r="E41" s="854">
        <v>2345</v>
      </c>
      <c r="F41" s="855">
        <v>59</v>
      </c>
      <c r="G41" s="854">
        <v>8</v>
      </c>
      <c r="H41" s="855">
        <v>714</v>
      </c>
      <c r="I41" s="854">
        <v>561</v>
      </c>
      <c r="J41" s="772">
        <v>7480</v>
      </c>
      <c r="K41" s="857">
        <f t="shared" si="2"/>
        <v>8041</v>
      </c>
    </row>
    <row r="42" spans="1:11" ht="21" customHeight="1" thickBot="1">
      <c r="A42" s="6" t="s">
        <v>11</v>
      </c>
      <c r="B42" s="856">
        <f t="shared" si="1"/>
        <v>35545</v>
      </c>
      <c r="C42" s="854">
        <v>5052</v>
      </c>
      <c r="D42" s="855">
        <v>18369</v>
      </c>
      <c r="E42" s="854">
        <v>1380</v>
      </c>
      <c r="F42" s="855">
        <v>22</v>
      </c>
      <c r="G42" s="854">
        <v>10</v>
      </c>
      <c r="H42" s="855">
        <v>1186</v>
      </c>
      <c r="I42" s="854">
        <v>632</v>
      </c>
      <c r="J42" s="772">
        <v>8894</v>
      </c>
      <c r="K42" s="857">
        <f t="shared" si="2"/>
        <v>9526</v>
      </c>
    </row>
    <row r="43" spans="1:11" ht="21.75" thickBot="1">
      <c r="A43" s="6" t="s">
        <v>59</v>
      </c>
      <c r="B43" s="856">
        <f t="shared" si="1"/>
        <v>58988</v>
      </c>
      <c r="C43" s="854">
        <v>13398</v>
      </c>
      <c r="D43" s="855">
        <v>16324</v>
      </c>
      <c r="E43" s="854">
        <v>2395</v>
      </c>
      <c r="F43" s="855">
        <v>5</v>
      </c>
      <c r="G43" s="854">
        <v>12</v>
      </c>
      <c r="H43" s="855">
        <v>985</v>
      </c>
      <c r="I43" s="854">
        <v>1046</v>
      </c>
      <c r="J43" s="772">
        <v>24823</v>
      </c>
      <c r="K43" s="857">
        <f t="shared" si="2"/>
        <v>25869</v>
      </c>
    </row>
    <row r="44" spans="1:11">
      <c r="B44" s="775"/>
      <c r="C44" s="775"/>
      <c r="D44" s="775"/>
      <c r="E44" s="775"/>
      <c r="F44" s="775"/>
      <c r="G44" s="775"/>
      <c r="H44" s="775"/>
      <c r="I44" s="39"/>
      <c r="J44" s="39"/>
      <c r="K44" s="39"/>
    </row>
    <row r="45" spans="1:11">
      <c r="B45" s="775"/>
      <c r="C45" s="775"/>
      <c r="D45" s="775"/>
      <c r="E45" s="775"/>
      <c r="F45" s="775"/>
      <c r="G45" s="775"/>
      <c r="H45" s="775"/>
    </row>
    <row r="46" spans="1:11">
      <c r="B46" s="775"/>
      <c r="C46" s="775"/>
      <c r="D46" s="775"/>
      <c r="E46" s="775"/>
      <c r="F46" s="775"/>
      <c r="G46" s="775"/>
      <c r="H46" s="775"/>
    </row>
    <row r="47" spans="1:11">
      <c r="B47" s="775"/>
      <c r="C47" s="775"/>
      <c r="D47" s="775"/>
      <c r="E47" s="775"/>
      <c r="F47" s="775"/>
      <c r="G47" s="775"/>
      <c r="H47" s="775"/>
    </row>
    <row r="48" spans="1:11">
      <c r="B48" s="775"/>
      <c r="C48" s="775"/>
      <c r="D48" s="775"/>
      <c r="E48" s="775"/>
      <c r="F48" s="775"/>
      <c r="G48" s="775"/>
      <c r="H48" s="775"/>
    </row>
    <row r="49" spans="2:8">
      <c r="B49" s="775"/>
      <c r="C49" s="775"/>
      <c r="D49" s="775"/>
      <c r="E49" s="775"/>
      <c r="F49" s="775"/>
      <c r="G49" s="775"/>
      <c r="H49" s="775"/>
    </row>
    <row r="50" spans="2:8">
      <c r="B50" s="775"/>
      <c r="C50" s="775"/>
      <c r="D50" s="775"/>
      <c r="E50" s="775"/>
      <c r="F50" s="775"/>
      <c r="G50" s="775"/>
      <c r="H50" s="775"/>
    </row>
    <row r="51" spans="2:8">
      <c r="B51" s="775"/>
      <c r="C51" s="775"/>
      <c r="D51" s="775"/>
      <c r="E51" s="775"/>
      <c r="F51" s="775"/>
      <c r="G51" s="775"/>
      <c r="H51" s="775"/>
    </row>
    <row r="52" spans="2:8">
      <c r="B52" s="775"/>
      <c r="C52" s="775"/>
      <c r="D52" s="775"/>
      <c r="E52" s="775"/>
      <c r="F52" s="775"/>
      <c r="G52" s="775"/>
      <c r="H52" s="775"/>
    </row>
  </sheetData>
  <mergeCells count="10">
    <mergeCell ref="A1:K1"/>
    <mergeCell ref="A2:A3"/>
    <mergeCell ref="B2:B3"/>
    <mergeCell ref="C2:C3"/>
    <mergeCell ref="D2:D3"/>
    <mergeCell ref="E2:E3"/>
    <mergeCell ref="F2:F3"/>
    <mergeCell ref="G2:G3"/>
    <mergeCell ref="H2:H3"/>
    <mergeCell ref="I2:K2"/>
  </mergeCells>
  <printOptions horizontalCentered="1" verticalCentered="1"/>
  <pageMargins left="0.39370078740157499" right="0.39370078740157499" top="0.45" bottom="0.55000000000000004" header="0" footer="0"/>
  <pageSetup paperSize="9" scale="78"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9E538-DF21-4E3D-BFD1-259032CF2B7E}">
  <sheetPr>
    <tabColor rgb="FF00B050"/>
  </sheetPr>
  <dimension ref="A1:Q57"/>
  <sheetViews>
    <sheetView rightToLeft="1" tabSelected="1" view="pageBreakPreview" topLeftCell="A2" zoomScale="60" zoomScaleNormal="100" workbookViewId="0">
      <selection activeCell="A25" sqref="A25"/>
    </sheetView>
  </sheetViews>
  <sheetFormatPr defaultRowHeight="12.75"/>
  <cols>
    <col min="1" max="1" width="22" customWidth="1"/>
    <col min="2" max="2" width="10.42578125" customWidth="1"/>
    <col min="5" max="6" width="12" customWidth="1"/>
    <col min="7" max="7" width="13.28515625" customWidth="1"/>
    <col min="8" max="8" width="15.85546875" customWidth="1"/>
    <col min="13" max="13" width="14.28515625" bestFit="1" customWidth="1"/>
    <col min="14" max="14" width="35.85546875" bestFit="1" customWidth="1"/>
    <col min="15" max="15" width="35.85546875" customWidth="1"/>
  </cols>
  <sheetData>
    <row r="1" spans="1:17" ht="23.25" customHeight="1" thickBot="1">
      <c r="A1" s="989" t="s">
        <v>465</v>
      </c>
      <c r="B1" s="989"/>
      <c r="C1" s="989"/>
      <c r="D1" s="989"/>
      <c r="E1" s="989"/>
      <c r="F1" s="989"/>
      <c r="G1" s="989"/>
      <c r="H1" s="989"/>
      <c r="Q1" s="134"/>
    </row>
    <row r="2" spans="1:17" ht="13.5" customHeight="1" thickBot="1">
      <c r="A2" s="990" t="s">
        <v>466</v>
      </c>
      <c r="B2" s="992" t="s">
        <v>467</v>
      </c>
      <c r="C2" s="994" t="s">
        <v>468</v>
      </c>
      <c r="D2" s="994"/>
      <c r="E2" s="994"/>
      <c r="F2" s="994"/>
      <c r="G2" s="994"/>
      <c r="H2" s="995" t="s">
        <v>469</v>
      </c>
      <c r="L2" s="164"/>
      <c r="M2" s="164"/>
      <c r="N2" s="164"/>
      <c r="O2" s="164"/>
      <c r="P2" s="164"/>
      <c r="Q2" s="164"/>
    </row>
    <row r="3" spans="1:17" ht="15.75">
      <c r="A3" s="991"/>
      <c r="B3" s="993"/>
      <c r="C3" s="173" t="s">
        <v>32</v>
      </c>
      <c r="D3" s="174" t="s">
        <v>470</v>
      </c>
      <c r="E3" s="174" t="s">
        <v>471</v>
      </c>
      <c r="F3" s="174" t="s">
        <v>472</v>
      </c>
      <c r="G3" s="174" t="s">
        <v>473</v>
      </c>
      <c r="H3" s="996"/>
    </row>
    <row r="4" spans="1:17" ht="21">
      <c r="A4" s="175">
        <v>1396</v>
      </c>
      <c r="B4" s="176">
        <v>70</v>
      </c>
      <c r="C4" s="176">
        <v>289</v>
      </c>
      <c r="D4" s="176">
        <v>87</v>
      </c>
      <c r="E4" s="176">
        <v>114</v>
      </c>
      <c r="F4" s="176">
        <v>83</v>
      </c>
      <c r="G4" s="176">
        <v>5</v>
      </c>
      <c r="H4" s="176">
        <v>5</v>
      </c>
    </row>
    <row r="5" spans="1:17" ht="21">
      <c r="A5" s="175">
        <v>1397</v>
      </c>
      <c r="B5" s="176">
        <v>70</v>
      </c>
      <c r="C5" s="176">
        <v>299</v>
      </c>
      <c r="D5" s="176">
        <v>85</v>
      </c>
      <c r="E5" s="176">
        <v>122</v>
      </c>
      <c r="F5" s="176">
        <v>87</v>
      </c>
      <c r="G5" s="176">
        <v>5</v>
      </c>
      <c r="H5" s="177">
        <v>5</v>
      </c>
    </row>
    <row r="6" spans="1:17" ht="21">
      <c r="A6" s="175">
        <v>1398</v>
      </c>
      <c r="B6" s="176">
        <v>70</v>
      </c>
      <c r="C6" s="176">
        <v>304</v>
      </c>
      <c r="D6" s="176">
        <v>83</v>
      </c>
      <c r="E6" s="176">
        <v>126</v>
      </c>
      <c r="F6" s="176">
        <v>90</v>
      </c>
      <c r="G6" s="176">
        <v>5</v>
      </c>
      <c r="H6" s="176">
        <v>5</v>
      </c>
    </row>
    <row r="7" spans="1:17" ht="21">
      <c r="A7" s="175">
        <v>1399</v>
      </c>
      <c r="B7" s="176">
        <v>70</v>
      </c>
      <c r="C7" s="176">
        <v>303</v>
      </c>
      <c r="D7" s="176">
        <v>91</v>
      </c>
      <c r="E7" s="176">
        <v>124</v>
      </c>
      <c r="F7" s="176">
        <v>83</v>
      </c>
      <c r="G7" s="176">
        <v>5</v>
      </c>
      <c r="H7" s="176">
        <v>5</v>
      </c>
    </row>
    <row r="8" spans="1:17" ht="21">
      <c r="A8" s="175">
        <v>1400</v>
      </c>
      <c r="B8" s="176">
        <v>70</v>
      </c>
      <c r="C8" s="176">
        <v>312</v>
      </c>
      <c r="D8" s="176">
        <v>98</v>
      </c>
      <c r="E8" s="176">
        <v>125</v>
      </c>
      <c r="F8" s="176">
        <v>84</v>
      </c>
      <c r="G8" s="176">
        <v>5</v>
      </c>
      <c r="H8" s="177">
        <v>5</v>
      </c>
      <c r="L8" s="164"/>
    </row>
    <row r="9" spans="1:17" ht="21">
      <c r="A9" s="178">
        <v>1401</v>
      </c>
      <c r="B9" s="179">
        <v>74</v>
      </c>
      <c r="C9" s="179">
        <v>317</v>
      </c>
      <c r="D9" s="179">
        <v>101</v>
      </c>
      <c r="E9" s="179">
        <v>119</v>
      </c>
      <c r="F9" s="178">
        <v>92</v>
      </c>
      <c r="G9" s="178">
        <v>5</v>
      </c>
      <c r="H9" s="178">
        <v>5</v>
      </c>
    </row>
    <row r="10" spans="1:17" ht="21.75" thickBot="1">
      <c r="A10" s="180">
        <v>1402</v>
      </c>
      <c r="B10" s="181">
        <f>SUM(B11:B42)</f>
        <v>74</v>
      </c>
      <c r="C10" s="181">
        <f t="shared" ref="C10:H10" si="0">SUM(C11:C42)</f>
        <v>321</v>
      </c>
      <c r="D10" s="181">
        <f t="shared" si="0"/>
        <v>104</v>
      </c>
      <c r="E10" s="181">
        <f t="shared" si="0"/>
        <v>119</v>
      </c>
      <c r="F10" s="181">
        <f t="shared" si="0"/>
        <v>93</v>
      </c>
      <c r="G10" s="181">
        <f t="shared" si="0"/>
        <v>5</v>
      </c>
      <c r="H10" s="181">
        <f t="shared" si="0"/>
        <v>5</v>
      </c>
      <c r="J10" s="164"/>
      <c r="L10" s="164"/>
    </row>
    <row r="11" spans="1:17" ht="20.25" customHeight="1" thickBot="1">
      <c r="A11" s="182" t="s">
        <v>119</v>
      </c>
      <c r="B11" s="183">
        <v>2</v>
      </c>
      <c r="C11" s="184">
        <f>SUM(D11:G11)</f>
        <v>16</v>
      </c>
      <c r="D11" s="183">
        <v>6</v>
      </c>
      <c r="E11" s="185">
        <v>7</v>
      </c>
      <c r="F11" s="183">
        <v>3</v>
      </c>
      <c r="G11" s="185">
        <v>0</v>
      </c>
      <c r="H11" s="186">
        <v>0</v>
      </c>
    </row>
    <row r="12" spans="1:17" ht="20.25" customHeight="1" thickBot="1">
      <c r="A12" s="187" t="s">
        <v>120</v>
      </c>
      <c r="B12" s="183">
        <v>1</v>
      </c>
      <c r="C12" s="184">
        <f t="shared" ref="C12:C42" si="1">SUM(D12:G12)</f>
        <v>9</v>
      </c>
      <c r="D12" s="183">
        <v>1</v>
      </c>
      <c r="E12" s="185">
        <v>3</v>
      </c>
      <c r="F12" s="183">
        <v>5</v>
      </c>
      <c r="G12" s="185">
        <v>0</v>
      </c>
      <c r="H12" s="186">
        <v>1</v>
      </c>
    </row>
    <row r="13" spans="1:17" ht="20.25" customHeight="1" thickBot="1">
      <c r="A13" s="187" t="s">
        <v>13</v>
      </c>
      <c r="B13" s="183">
        <v>2</v>
      </c>
      <c r="C13" s="184">
        <f t="shared" si="1"/>
        <v>4</v>
      </c>
      <c r="D13" s="183">
        <v>1</v>
      </c>
      <c r="E13" s="185">
        <v>2</v>
      </c>
      <c r="F13" s="183">
        <v>1</v>
      </c>
      <c r="G13" s="185">
        <v>0</v>
      </c>
      <c r="H13" s="186">
        <v>0</v>
      </c>
    </row>
    <row r="14" spans="1:17" ht="20.25" customHeight="1" thickBot="1">
      <c r="A14" s="188" t="s">
        <v>14</v>
      </c>
      <c r="B14" s="183">
        <v>3</v>
      </c>
      <c r="C14" s="184">
        <f t="shared" si="1"/>
        <v>27</v>
      </c>
      <c r="D14" s="183">
        <v>8</v>
      </c>
      <c r="E14" s="185">
        <v>8</v>
      </c>
      <c r="F14" s="183">
        <v>10</v>
      </c>
      <c r="G14" s="185">
        <v>1</v>
      </c>
      <c r="H14" s="186">
        <v>0</v>
      </c>
    </row>
    <row r="15" spans="1:17" ht="20.25" customHeight="1" thickBot="1">
      <c r="A15" s="188" t="s">
        <v>33</v>
      </c>
      <c r="B15" s="183">
        <v>1</v>
      </c>
      <c r="C15" s="184">
        <f t="shared" si="1"/>
        <v>6</v>
      </c>
      <c r="D15" s="183">
        <v>0</v>
      </c>
      <c r="E15" s="185">
        <v>2</v>
      </c>
      <c r="F15" s="183">
        <v>3</v>
      </c>
      <c r="G15" s="185">
        <v>1</v>
      </c>
      <c r="H15" s="186">
        <v>1</v>
      </c>
    </row>
    <row r="16" spans="1:17" ht="20.25" customHeight="1" thickBot="1">
      <c r="A16" s="187" t="s">
        <v>15</v>
      </c>
      <c r="B16" s="183">
        <v>1</v>
      </c>
      <c r="C16" s="184">
        <f t="shared" si="1"/>
        <v>2</v>
      </c>
      <c r="D16" s="183">
        <v>1</v>
      </c>
      <c r="E16" s="185">
        <v>1</v>
      </c>
      <c r="F16" s="183">
        <v>0</v>
      </c>
      <c r="G16" s="185">
        <v>0</v>
      </c>
      <c r="H16" s="186">
        <v>1</v>
      </c>
    </row>
    <row r="17" spans="1:8" ht="20.25" customHeight="1" thickBot="1">
      <c r="A17" s="187" t="s">
        <v>16</v>
      </c>
      <c r="B17" s="183">
        <v>3</v>
      </c>
      <c r="C17" s="184">
        <f t="shared" si="1"/>
        <v>8</v>
      </c>
      <c r="D17" s="183">
        <v>4</v>
      </c>
      <c r="E17" s="185">
        <v>1</v>
      </c>
      <c r="F17" s="183">
        <v>3</v>
      </c>
      <c r="G17" s="185">
        <v>0</v>
      </c>
      <c r="H17" s="186">
        <v>0</v>
      </c>
    </row>
    <row r="18" spans="1:8" ht="20.25" customHeight="1" thickBot="1">
      <c r="A18" s="188" t="s">
        <v>475</v>
      </c>
      <c r="B18" s="183">
        <v>11</v>
      </c>
      <c r="C18" s="184">
        <f t="shared" si="1"/>
        <v>24</v>
      </c>
      <c r="D18" s="183">
        <v>4</v>
      </c>
      <c r="E18" s="185">
        <v>4</v>
      </c>
      <c r="F18" s="183">
        <v>16</v>
      </c>
      <c r="G18" s="185">
        <v>0</v>
      </c>
      <c r="H18" s="186">
        <v>2</v>
      </c>
    </row>
    <row r="19" spans="1:8" ht="20.25" customHeight="1" thickBot="1">
      <c r="A19" s="187" t="s">
        <v>122</v>
      </c>
      <c r="B19" s="183">
        <v>1</v>
      </c>
      <c r="C19" s="184">
        <f t="shared" si="1"/>
        <v>5</v>
      </c>
      <c r="D19" s="183">
        <v>1</v>
      </c>
      <c r="E19" s="185">
        <v>2</v>
      </c>
      <c r="F19" s="183">
        <v>2</v>
      </c>
      <c r="G19" s="185">
        <v>0</v>
      </c>
      <c r="H19" s="186">
        <v>0</v>
      </c>
    </row>
    <row r="20" spans="1:8" ht="20.25" customHeight="1" thickBot="1">
      <c r="A20" s="187" t="s">
        <v>476</v>
      </c>
      <c r="B20" s="183">
        <v>3</v>
      </c>
      <c r="C20" s="184">
        <f t="shared" si="1"/>
        <v>18</v>
      </c>
      <c r="D20" s="183">
        <v>2</v>
      </c>
      <c r="E20" s="185">
        <v>9</v>
      </c>
      <c r="F20" s="183">
        <v>7</v>
      </c>
      <c r="G20" s="185">
        <v>0</v>
      </c>
      <c r="H20" s="186">
        <v>0</v>
      </c>
    </row>
    <row r="21" spans="1:8" ht="20.25" customHeight="1" thickBot="1">
      <c r="A21" s="187" t="s">
        <v>29</v>
      </c>
      <c r="B21" s="183">
        <v>1</v>
      </c>
      <c r="C21" s="184">
        <f t="shared" si="1"/>
        <v>3</v>
      </c>
      <c r="D21" s="183">
        <v>1</v>
      </c>
      <c r="E21" s="185">
        <v>2</v>
      </c>
      <c r="F21" s="183">
        <v>0</v>
      </c>
      <c r="G21" s="185">
        <v>0</v>
      </c>
      <c r="H21" s="186">
        <v>0</v>
      </c>
    </row>
    <row r="22" spans="1:8" ht="20.25" customHeight="1" thickBot="1">
      <c r="A22" s="187" t="s">
        <v>31</v>
      </c>
      <c r="B22" s="183">
        <v>1</v>
      </c>
      <c r="C22" s="184">
        <f t="shared" si="1"/>
        <v>4</v>
      </c>
      <c r="D22" s="183">
        <v>2</v>
      </c>
      <c r="E22" s="185">
        <v>2</v>
      </c>
      <c r="F22" s="183">
        <v>0</v>
      </c>
      <c r="G22" s="185">
        <v>0</v>
      </c>
      <c r="H22" s="186">
        <v>0</v>
      </c>
    </row>
    <row r="23" spans="1:8" ht="20.25" customHeight="1" thickBot="1">
      <c r="A23" s="188" t="s">
        <v>17</v>
      </c>
      <c r="B23" s="183">
        <v>7</v>
      </c>
      <c r="C23" s="184">
        <f t="shared" si="1"/>
        <v>25</v>
      </c>
      <c r="D23" s="183">
        <v>3</v>
      </c>
      <c r="E23" s="185">
        <v>13</v>
      </c>
      <c r="F23" s="183">
        <v>9</v>
      </c>
      <c r="G23" s="185">
        <v>0</v>
      </c>
      <c r="H23" s="186">
        <v>0</v>
      </c>
    </row>
    <row r="24" spans="1:8" ht="20.25" customHeight="1" thickBot="1">
      <c r="A24" s="187" t="s">
        <v>18</v>
      </c>
      <c r="B24" s="183">
        <v>2</v>
      </c>
      <c r="C24" s="184">
        <f t="shared" si="1"/>
        <v>5</v>
      </c>
      <c r="D24" s="183">
        <v>3</v>
      </c>
      <c r="E24" s="185">
        <v>1</v>
      </c>
      <c r="F24" s="183">
        <v>1</v>
      </c>
      <c r="G24" s="185">
        <v>0</v>
      </c>
      <c r="H24" s="186">
        <v>0</v>
      </c>
    </row>
    <row r="25" spans="1:8" ht="20.25" customHeight="1" thickBot="1">
      <c r="A25" s="187" t="s">
        <v>19</v>
      </c>
      <c r="B25" s="183">
        <v>1</v>
      </c>
      <c r="C25" s="184">
        <f t="shared" si="1"/>
        <v>8</v>
      </c>
      <c r="D25" s="183">
        <v>4</v>
      </c>
      <c r="E25" s="185">
        <v>3</v>
      </c>
      <c r="F25" s="183">
        <v>1</v>
      </c>
      <c r="G25" s="185">
        <v>0</v>
      </c>
      <c r="H25" s="186">
        <v>0</v>
      </c>
    </row>
    <row r="26" spans="1:8" ht="20.25" customHeight="1" thickBot="1">
      <c r="A26" s="188" t="s">
        <v>261</v>
      </c>
      <c r="B26" s="183">
        <v>2</v>
      </c>
      <c r="C26" s="184">
        <f t="shared" si="1"/>
        <v>6</v>
      </c>
      <c r="D26" s="183">
        <v>2</v>
      </c>
      <c r="E26" s="185">
        <v>3</v>
      </c>
      <c r="F26" s="183">
        <v>1</v>
      </c>
      <c r="G26" s="185">
        <v>0</v>
      </c>
      <c r="H26" s="186">
        <v>0</v>
      </c>
    </row>
    <row r="27" spans="1:8" ht="20.25" customHeight="1" thickBot="1">
      <c r="A27" s="187" t="s">
        <v>20</v>
      </c>
      <c r="B27" s="183">
        <v>1</v>
      </c>
      <c r="C27" s="184">
        <f t="shared" si="1"/>
        <v>23</v>
      </c>
      <c r="D27" s="183">
        <v>11</v>
      </c>
      <c r="E27" s="185">
        <v>6</v>
      </c>
      <c r="F27" s="183">
        <v>6</v>
      </c>
      <c r="G27" s="185">
        <v>0</v>
      </c>
      <c r="H27" s="186">
        <v>0</v>
      </c>
    </row>
    <row r="28" spans="1:8" ht="20.25" customHeight="1" thickBot="1">
      <c r="A28" s="187" t="s">
        <v>127</v>
      </c>
      <c r="B28" s="183">
        <v>2</v>
      </c>
      <c r="C28" s="184">
        <f t="shared" si="1"/>
        <v>8</v>
      </c>
      <c r="D28" s="183">
        <v>4</v>
      </c>
      <c r="E28" s="185">
        <v>3</v>
      </c>
      <c r="F28" s="183">
        <v>1</v>
      </c>
      <c r="G28" s="185">
        <v>0</v>
      </c>
      <c r="H28" s="186">
        <v>0</v>
      </c>
    </row>
    <row r="29" spans="1:8" ht="20.25" customHeight="1" thickBot="1">
      <c r="A29" s="188" t="s">
        <v>22</v>
      </c>
      <c r="B29" s="183">
        <v>1</v>
      </c>
      <c r="C29" s="184">
        <f t="shared" si="1"/>
        <v>3</v>
      </c>
      <c r="D29" s="183">
        <v>0</v>
      </c>
      <c r="E29" s="185">
        <v>0</v>
      </c>
      <c r="F29" s="183">
        <v>3</v>
      </c>
      <c r="G29" s="185">
        <v>0</v>
      </c>
      <c r="H29" s="186">
        <v>0</v>
      </c>
    </row>
    <row r="30" spans="1:8" ht="20.25" customHeight="1" thickBot="1">
      <c r="A30" s="188" t="s">
        <v>477</v>
      </c>
      <c r="B30" s="183">
        <v>1</v>
      </c>
      <c r="C30" s="184">
        <f t="shared" si="1"/>
        <v>3</v>
      </c>
      <c r="D30" s="183">
        <v>2</v>
      </c>
      <c r="E30" s="185">
        <v>0</v>
      </c>
      <c r="F30" s="183">
        <v>1</v>
      </c>
      <c r="G30" s="185">
        <v>0</v>
      </c>
      <c r="H30" s="186">
        <v>0</v>
      </c>
    </row>
    <row r="31" spans="1:8" ht="20.25" customHeight="1" thickBot="1">
      <c r="A31" s="187" t="s">
        <v>219</v>
      </c>
      <c r="B31" s="183">
        <v>2</v>
      </c>
      <c r="C31" s="184">
        <f t="shared" si="1"/>
        <v>7</v>
      </c>
      <c r="D31" s="183">
        <v>3</v>
      </c>
      <c r="E31" s="185">
        <v>3</v>
      </c>
      <c r="F31" s="183">
        <v>1</v>
      </c>
      <c r="G31" s="185">
        <v>0</v>
      </c>
      <c r="H31" s="186">
        <v>0</v>
      </c>
    </row>
    <row r="32" spans="1:8" ht="20.25" customHeight="1" thickBot="1">
      <c r="A32" s="187" t="s">
        <v>220</v>
      </c>
      <c r="B32" s="183">
        <v>3</v>
      </c>
      <c r="C32" s="184">
        <f t="shared" si="1"/>
        <v>14</v>
      </c>
      <c r="D32" s="183">
        <v>5</v>
      </c>
      <c r="E32" s="185">
        <v>8</v>
      </c>
      <c r="F32" s="183">
        <v>1</v>
      </c>
      <c r="G32" s="185">
        <v>0</v>
      </c>
      <c r="H32" s="186">
        <v>0</v>
      </c>
    </row>
    <row r="33" spans="1:8" ht="20.25" customHeight="1" thickBot="1">
      <c r="A33" s="188" t="s">
        <v>221</v>
      </c>
      <c r="B33" s="183">
        <v>2</v>
      </c>
      <c r="C33" s="184">
        <f t="shared" si="1"/>
        <v>8</v>
      </c>
      <c r="D33" s="183">
        <v>5</v>
      </c>
      <c r="E33" s="185">
        <v>2</v>
      </c>
      <c r="F33" s="183">
        <v>1</v>
      </c>
      <c r="G33" s="185">
        <v>0</v>
      </c>
      <c r="H33" s="186">
        <v>0</v>
      </c>
    </row>
    <row r="34" spans="1:8" ht="20.25" customHeight="1" thickBot="1">
      <c r="A34" s="187" t="s">
        <v>478</v>
      </c>
      <c r="B34" s="183">
        <v>1</v>
      </c>
      <c r="C34" s="184">
        <f t="shared" si="1"/>
        <v>3</v>
      </c>
      <c r="D34" s="183">
        <v>0</v>
      </c>
      <c r="E34" s="185">
        <v>1</v>
      </c>
      <c r="F34" s="183">
        <v>2</v>
      </c>
      <c r="G34" s="185">
        <v>0</v>
      </c>
      <c r="H34" s="186">
        <v>0</v>
      </c>
    </row>
    <row r="35" spans="1:8" ht="20.25" customHeight="1" thickBot="1">
      <c r="A35" s="187" t="s">
        <v>131</v>
      </c>
      <c r="B35" s="183">
        <v>2</v>
      </c>
      <c r="C35" s="184">
        <f t="shared" si="1"/>
        <v>9</v>
      </c>
      <c r="D35" s="183">
        <v>5</v>
      </c>
      <c r="E35" s="185">
        <v>2</v>
      </c>
      <c r="F35" s="183">
        <v>1</v>
      </c>
      <c r="G35" s="185">
        <v>1</v>
      </c>
      <c r="H35" s="186">
        <v>0</v>
      </c>
    </row>
    <row r="36" spans="1:8" ht="20.25" customHeight="1" thickBot="1">
      <c r="A36" s="188" t="s">
        <v>23</v>
      </c>
      <c r="B36" s="183">
        <v>2</v>
      </c>
      <c r="C36" s="184">
        <f t="shared" si="1"/>
        <v>13</v>
      </c>
      <c r="D36" s="183">
        <v>4</v>
      </c>
      <c r="E36" s="185">
        <v>6</v>
      </c>
      <c r="F36" s="183">
        <v>2</v>
      </c>
      <c r="G36" s="185">
        <v>1</v>
      </c>
      <c r="H36" s="186">
        <v>0</v>
      </c>
    </row>
    <row r="37" spans="1:8" ht="20.25" customHeight="1" thickBot="1">
      <c r="A37" s="187" t="s">
        <v>24</v>
      </c>
      <c r="B37" s="183">
        <v>3</v>
      </c>
      <c r="C37" s="184">
        <f t="shared" si="1"/>
        <v>10</v>
      </c>
      <c r="D37" s="183">
        <v>5</v>
      </c>
      <c r="E37" s="185">
        <v>3</v>
      </c>
      <c r="F37" s="183">
        <v>2</v>
      </c>
      <c r="G37" s="185">
        <v>0</v>
      </c>
      <c r="H37" s="186">
        <v>0</v>
      </c>
    </row>
    <row r="38" spans="1:8" ht="20.25" customHeight="1" thickBot="1">
      <c r="A38" s="187" t="s">
        <v>25</v>
      </c>
      <c r="B38" s="183">
        <v>5</v>
      </c>
      <c r="C38" s="184">
        <f t="shared" si="1"/>
        <v>14</v>
      </c>
      <c r="D38" s="183">
        <v>5</v>
      </c>
      <c r="E38" s="185">
        <v>6</v>
      </c>
      <c r="F38" s="183">
        <v>3</v>
      </c>
      <c r="G38" s="185">
        <v>0</v>
      </c>
      <c r="H38" s="186">
        <v>0</v>
      </c>
    </row>
    <row r="39" spans="1:8" ht="20.25" customHeight="1" thickBot="1">
      <c r="A39" s="188" t="s">
        <v>133</v>
      </c>
      <c r="B39" s="183">
        <v>3</v>
      </c>
      <c r="C39" s="184">
        <f t="shared" si="1"/>
        <v>9</v>
      </c>
      <c r="D39" s="183">
        <v>3</v>
      </c>
      <c r="E39" s="185">
        <v>5</v>
      </c>
      <c r="F39" s="183">
        <v>1</v>
      </c>
      <c r="G39" s="185">
        <v>0</v>
      </c>
      <c r="H39" s="186">
        <v>0</v>
      </c>
    </row>
    <row r="40" spans="1:8" ht="20.25" customHeight="1" thickBot="1">
      <c r="A40" s="187" t="s">
        <v>26</v>
      </c>
      <c r="B40" s="183">
        <v>1</v>
      </c>
      <c r="C40" s="184">
        <f t="shared" si="1"/>
        <v>8</v>
      </c>
      <c r="D40" s="183">
        <v>6</v>
      </c>
      <c r="E40" s="185">
        <v>1</v>
      </c>
      <c r="F40" s="183">
        <v>1</v>
      </c>
      <c r="G40" s="185">
        <v>0</v>
      </c>
      <c r="H40" s="186">
        <v>0</v>
      </c>
    </row>
    <row r="41" spans="1:8" ht="20.25" customHeight="1" thickBot="1">
      <c r="A41" s="187" t="s">
        <v>27</v>
      </c>
      <c r="B41" s="183">
        <v>2</v>
      </c>
      <c r="C41" s="184">
        <f t="shared" si="1"/>
        <v>7</v>
      </c>
      <c r="D41" s="183">
        <v>2</v>
      </c>
      <c r="E41" s="185">
        <v>4</v>
      </c>
      <c r="F41" s="183">
        <v>1</v>
      </c>
      <c r="G41" s="185">
        <v>0</v>
      </c>
      <c r="H41" s="186">
        <v>0</v>
      </c>
    </row>
    <row r="42" spans="1:8" ht="20.25" customHeight="1" thickBot="1">
      <c r="A42" s="189" t="s">
        <v>134</v>
      </c>
      <c r="B42" s="183">
        <v>1</v>
      </c>
      <c r="C42" s="184">
        <f t="shared" si="1"/>
        <v>12</v>
      </c>
      <c r="D42" s="183">
        <v>1</v>
      </c>
      <c r="E42" s="185">
        <v>6</v>
      </c>
      <c r="F42" s="183">
        <v>4</v>
      </c>
      <c r="G42" s="185">
        <v>1</v>
      </c>
      <c r="H42" s="186">
        <v>0</v>
      </c>
    </row>
    <row r="43" spans="1:8" ht="32.25" customHeight="1">
      <c r="A43" s="987" t="s">
        <v>479</v>
      </c>
      <c r="B43" s="988"/>
      <c r="C43" s="988"/>
      <c r="D43" s="988"/>
      <c r="E43" s="988"/>
      <c r="F43" s="988"/>
      <c r="G43" s="988"/>
      <c r="H43" s="988"/>
    </row>
    <row r="57" customFormat="1"/>
  </sheetData>
  <mergeCells count="6">
    <mergeCell ref="A43:H43"/>
    <mergeCell ref="A1:H1"/>
    <mergeCell ref="A2:A3"/>
    <mergeCell ref="B2:B3"/>
    <mergeCell ref="C2:G2"/>
    <mergeCell ref="H2:H3"/>
  </mergeCells>
  <pageMargins left="0.7" right="0.7" top="0.75" bottom="0.75" header="0.3" footer="0.3"/>
  <pageSetup paperSize="9" scale="84" orientation="portrait"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B233E-EBC8-4B9F-8A68-F668889872E8}">
  <sheetPr>
    <tabColor rgb="FF00B050"/>
  </sheetPr>
  <dimension ref="A1:J45"/>
  <sheetViews>
    <sheetView rightToLeft="1" view="pageBreakPreview" zoomScale="60" zoomScaleNormal="100" workbookViewId="0">
      <selection activeCell="A25" sqref="A25"/>
    </sheetView>
  </sheetViews>
  <sheetFormatPr defaultColWidth="9.140625" defaultRowHeight="18.75"/>
  <cols>
    <col min="1" max="1" width="17.7109375" style="221" customWidth="1"/>
    <col min="2" max="2" width="15" style="190" customWidth="1"/>
    <col min="3" max="3" width="13.28515625" style="221" customWidth="1"/>
    <col min="4" max="4" width="13.85546875" style="222" customWidth="1"/>
    <col min="5" max="5" width="16.85546875" style="222" customWidth="1"/>
    <col min="6" max="6" width="12.85546875" style="221" customWidth="1"/>
    <col min="7" max="7" width="17.7109375" style="221" customWidth="1"/>
    <col min="8" max="8" width="9.140625" style="190"/>
    <col min="9" max="9" width="11.28515625" style="190" bestFit="1" customWidth="1"/>
    <col min="10" max="10" width="10" style="190" bestFit="1" customWidth="1"/>
    <col min="11" max="16384" width="9.140625" style="190"/>
  </cols>
  <sheetData>
    <row r="1" spans="1:10" ht="22.5" thickBot="1">
      <c r="A1" s="997" t="s">
        <v>480</v>
      </c>
      <c r="B1" s="998"/>
      <c r="C1" s="998"/>
      <c r="D1" s="998"/>
      <c r="E1" s="998"/>
      <c r="F1" s="998"/>
      <c r="G1" s="998"/>
    </row>
    <row r="2" spans="1:10" ht="20.25" thickBot="1">
      <c r="A2" s="999" t="s">
        <v>466</v>
      </c>
      <c r="B2" s="1001" t="s">
        <v>481</v>
      </c>
      <c r="C2" s="1003" t="s">
        <v>482</v>
      </c>
      <c r="D2" s="999"/>
      <c r="E2" s="999"/>
      <c r="F2" s="999"/>
      <c r="G2" s="1004" t="s">
        <v>483</v>
      </c>
    </row>
    <row r="3" spans="1:10" ht="19.5">
      <c r="A3" s="1000"/>
      <c r="B3" s="1002"/>
      <c r="C3" s="194" t="s">
        <v>32</v>
      </c>
      <c r="D3" s="196" t="s">
        <v>484</v>
      </c>
      <c r="E3" s="196" t="s">
        <v>485</v>
      </c>
      <c r="F3" s="197" t="s">
        <v>486</v>
      </c>
      <c r="G3" s="1005"/>
    </row>
    <row r="4" spans="1:10" ht="21">
      <c r="A4" s="178">
        <v>1396</v>
      </c>
      <c r="B4" s="198">
        <v>136464031</v>
      </c>
      <c r="C4" s="199">
        <v>62462474</v>
      </c>
      <c r="D4" s="199">
        <v>43189339</v>
      </c>
      <c r="E4" s="199">
        <v>14732177</v>
      </c>
      <c r="F4" s="199">
        <v>4540958</v>
      </c>
      <c r="G4" s="199">
        <v>74001557</v>
      </c>
    </row>
    <row r="5" spans="1:10" ht="21">
      <c r="A5" s="178">
        <v>1397</v>
      </c>
      <c r="B5" s="198">
        <v>141644053</v>
      </c>
      <c r="C5" s="199">
        <v>65235940</v>
      </c>
      <c r="D5" s="199">
        <v>45674102</v>
      </c>
      <c r="E5" s="199">
        <v>14946507</v>
      </c>
      <c r="F5" s="199">
        <v>4615331</v>
      </c>
      <c r="G5" s="199">
        <v>76408113</v>
      </c>
    </row>
    <row r="6" spans="1:10" ht="21">
      <c r="A6" s="178">
        <v>1398</v>
      </c>
      <c r="B6" s="198">
        <v>137403365</v>
      </c>
      <c r="C6" s="199">
        <v>63492957</v>
      </c>
      <c r="D6" s="199">
        <v>45704087</v>
      </c>
      <c r="E6" s="199">
        <v>13534723</v>
      </c>
      <c r="F6" s="199">
        <v>4254147</v>
      </c>
      <c r="G6" s="199">
        <v>73910408</v>
      </c>
    </row>
    <row r="7" spans="1:10" ht="21">
      <c r="A7" s="178">
        <v>1399</v>
      </c>
      <c r="B7" s="198">
        <v>93604692</v>
      </c>
      <c r="C7" s="199">
        <v>43774308</v>
      </c>
      <c r="D7" s="199">
        <v>32366838</v>
      </c>
      <c r="E7" s="199">
        <v>8780848</v>
      </c>
      <c r="F7" s="199">
        <v>2626622</v>
      </c>
      <c r="G7" s="199">
        <v>49830384</v>
      </c>
    </row>
    <row r="8" spans="1:10" ht="21">
      <c r="A8" s="200">
        <v>1400</v>
      </c>
      <c r="B8" s="201">
        <v>117936339</v>
      </c>
      <c r="C8" s="202">
        <v>54988394</v>
      </c>
      <c r="D8" s="202">
        <v>40742553</v>
      </c>
      <c r="E8" s="202">
        <v>10857908</v>
      </c>
      <c r="F8" s="202">
        <v>3387933</v>
      </c>
      <c r="G8" s="202">
        <v>62947945</v>
      </c>
    </row>
    <row r="9" spans="1:10" ht="21">
      <c r="A9" s="178">
        <v>1401</v>
      </c>
      <c r="B9" s="198">
        <v>138240548</v>
      </c>
      <c r="C9" s="199">
        <v>64150499</v>
      </c>
      <c r="D9" s="203">
        <v>48372126</v>
      </c>
      <c r="E9" s="198">
        <v>12355025</v>
      </c>
      <c r="F9" s="199">
        <v>3423348</v>
      </c>
      <c r="G9" s="203">
        <v>74090049</v>
      </c>
    </row>
    <row r="10" spans="1:10" ht="21.75" thickBot="1">
      <c r="A10" s="180">
        <v>1402</v>
      </c>
      <c r="B10" s="204">
        <f>SUM(B11:B42)</f>
        <v>143745569</v>
      </c>
      <c r="C10" s="204">
        <f>SUM(C11:C42)</f>
        <v>66508059</v>
      </c>
      <c r="D10" s="204">
        <f t="shared" ref="D10:G10" si="0">SUM(D11:D42)</f>
        <v>50195523</v>
      </c>
      <c r="E10" s="204">
        <f t="shared" si="0"/>
        <v>13052090</v>
      </c>
      <c r="F10" s="204">
        <f t="shared" si="0"/>
        <v>3260446</v>
      </c>
      <c r="G10" s="204">
        <f t="shared" si="0"/>
        <v>77237510</v>
      </c>
    </row>
    <row r="11" spans="1:10" ht="21.75" thickBot="1">
      <c r="A11" s="205" t="s">
        <v>119</v>
      </c>
      <c r="B11" s="206">
        <f>C11+G11</f>
        <v>6105608</v>
      </c>
      <c r="C11" s="207">
        <f>SUM(D11:F11)</f>
        <v>2888850</v>
      </c>
      <c r="D11" s="208">
        <v>2102641</v>
      </c>
      <c r="E11" s="209">
        <v>638159</v>
      </c>
      <c r="F11" s="208">
        <v>148050</v>
      </c>
      <c r="G11" s="209">
        <v>3216758</v>
      </c>
      <c r="J11" s="210"/>
    </row>
    <row r="12" spans="1:10" ht="21.75" thickBot="1">
      <c r="A12" s="211" t="s">
        <v>120</v>
      </c>
      <c r="B12" s="206">
        <f t="shared" ref="B12:B41" si="1">C12+G12</f>
        <v>4617735</v>
      </c>
      <c r="C12" s="207">
        <f t="shared" ref="C12:C42" si="2">SUM(D12:F12)</f>
        <v>2094366</v>
      </c>
      <c r="D12" s="208">
        <v>1353054</v>
      </c>
      <c r="E12" s="209">
        <v>603797</v>
      </c>
      <c r="F12" s="208">
        <v>137515</v>
      </c>
      <c r="G12" s="209">
        <v>2523369</v>
      </c>
      <c r="H12" s="212"/>
      <c r="I12" s="210"/>
    </row>
    <row r="13" spans="1:10" ht="21.75" thickBot="1">
      <c r="A13" s="211" t="s">
        <v>13</v>
      </c>
      <c r="B13" s="206">
        <f t="shared" si="1"/>
        <v>2698392</v>
      </c>
      <c r="C13" s="207">
        <f t="shared" si="2"/>
        <v>1247359</v>
      </c>
      <c r="D13" s="208">
        <v>1031855</v>
      </c>
      <c r="E13" s="209">
        <v>166827</v>
      </c>
      <c r="F13" s="208">
        <v>48677</v>
      </c>
      <c r="G13" s="209">
        <v>1451033</v>
      </c>
      <c r="H13" s="212"/>
    </row>
    <row r="14" spans="1:10" ht="21.75" thickBot="1">
      <c r="A14" s="211" t="s">
        <v>14</v>
      </c>
      <c r="B14" s="206">
        <f t="shared" si="1"/>
        <v>10707186</v>
      </c>
      <c r="C14" s="207">
        <f t="shared" si="2"/>
        <v>4959664</v>
      </c>
      <c r="D14" s="208">
        <v>3614359</v>
      </c>
      <c r="E14" s="209">
        <v>1072764</v>
      </c>
      <c r="F14" s="208">
        <v>272541</v>
      </c>
      <c r="G14" s="209">
        <v>5747522</v>
      </c>
      <c r="H14" s="212"/>
    </row>
    <row r="15" spans="1:10" ht="21.75" thickBot="1">
      <c r="A15" s="211" t="s">
        <v>33</v>
      </c>
      <c r="B15" s="206">
        <f t="shared" si="1"/>
        <v>3995243</v>
      </c>
      <c r="C15" s="207">
        <f t="shared" si="2"/>
        <v>1960493</v>
      </c>
      <c r="D15" s="208">
        <v>1380036</v>
      </c>
      <c r="E15" s="209">
        <v>492002</v>
      </c>
      <c r="F15" s="208">
        <v>88455</v>
      </c>
      <c r="G15" s="209">
        <v>2034750</v>
      </c>
      <c r="H15" s="212"/>
    </row>
    <row r="16" spans="1:10" ht="21.75" thickBot="1">
      <c r="A16" s="211" t="s">
        <v>15</v>
      </c>
      <c r="B16" s="206">
        <f t="shared" si="1"/>
        <v>1587086</v>
      </c>
      <c r="C16" s="207">
        <f t="shared" si="2"/>
        <v>768589</v>
      </c>
      <c r="D16" s="208">
        <v>644926</v>
      </c>
      <c r="E16" s="209">
        <v>76974</v>
      </c>
      <c r="F16" s="208">
        <v>46689</v>
      </c>
      <c r="G16" s="209">
        <v>818497</v>
      </c>
      <c r="H16" s="212"/>
    </row>
    <row r="17" spans="1:8" ht="21.75" thickBot="1">
      <c r="A17" s="211" t="s">
        <v>16</v>
      </c>
      <c r="B17" s="206">
        <f t="shared" si="1"/>
        <v>4327666</v>
      </c>
      <c r="C17" s="207">
        <f t="shared" si="2"/>
        <v>1948190</v>
      </c>
      <c r="D17" s="208">
        <v>1622752</v>
      </c>
      <c r="E17" s="209">
        <v>221431</v>
      </c>
      <c r="F17" s="208">
        <v>104007</v>
      </c>
      <c r="G17" s="209">
        <v>2379476</v>
      </c>
      <c r="H17" s="212"/>
    </row>
    <row r="18" spans="1:8" ht="21.75" thickBot="1">
      <c r="A18" s="211" t="s">
        <v>475</v>
      </c>
      <c r="B18" s="206">
        <f t="shared" si="1"/>
        <v>18478135</v>
      </c>
      <c r="C18" s="207">
        <f t="shared" si="2"/>
        <v>8829648</v>
      </c>
      <c r="D18" s="208">
        <v>5343769</v>
      </c>
      <c r="E18" s="209">
        <v>2938028</v>
      </c>
      <c r="F18" s="208">
        <v>547851</v>
      </c>
      <c r="G18" s="209">
        <v>9648487</v>
      </c>
      <c r="H18" s="212"/>
    </row>
    <row r="19" spans="1:8" ht="21.75" thickBot="1">
      <c r="A19" s="213" t="s">
        <v>122</v>
      </c>
      <c r="B19" s="206">
        <f t="shared" si="1"/>
        <v>2755035</v>
      </c>
      <c r="C19" s="207">
        <f t="shared" si="2"/>
        <v>1272135</v>
      </c>
      <c r="D19" s="208">
        <v>920657</v>
      </c>
      <c r="E19" s="209">
        <v>290956</v>
      </c>
      <c r="F19" s="208">
        <v>60522</v>
      </c>
      <c r="G19" s="209">
        <v>1482900</v>
      </c>
      <c r="H19" s="212"/>
    </row>
    <row r="20" spans="1:8" ht="21.75" thickBot="1">
      <c r="A20" s="211" t="s">
        <v>476</v>
      </c>
      <c r="B20" s="206">
        <f t="shared" si="1"/>
        <v>6873938</v>
      </c>
      <c r="C20" s="207">
        <f t="shared" si="2"/>
        <v>3124769</v>
      </c>
      <c r="D20" s="208">
        <v>2233523</v>
      </c>
      <c r="E20" s="209">
        <v>741428</v>
      </c>
      <c r="F20" s="208">
        <v>149818</v>
      </c>
      <c r="G20" s="209">
        <v>3749169</v>
      </c>
      <c r="H20" s="212"/>
    </row>
    <row r="21" spans="1:8" ht="21.75" thickBot="1">
      <c r="A21" s="211" t="s">
        <v>29</v>
      </c>
      <c r="B21" s="206">
        <f t="shared" si="1"/>
        <v>1952365</v>
      </c>
      <c r="C21" s="207">
        <f t="shared" si="2"/>
        <v>809021</v>
      </c>
      <c r="D21" s="208">
        <v>634974</v>
      </c>
      <c r="E21" s="209">
        <v>116104</v>
      </c>
      <c r="F21" s="208">
        <v>57943</v>
      </c>
      <c r="G21" s="209">
        <v>1143344</v>
      </c>
      <c r="H21" s="212"/>
    </row>
    <row r="22" spans="1:8" ht="21.75" thickBot="1">
      <c r="A22" s="211" t="s">
        <v>31</v>
      </c>
      <c r="B22" s="206">
        <f t="shared" si="1"/>
        <v>1545934</v>
      </c>
      <c r="C22" s="207">
        <f t="shared" si="2"/>
        <v>595709</v>
      </c>
      <c r="D22" s="208">
        <v>496660</v>
      </c>
      <c r="E22" s="209">
        <v>66382</v>
      </c>
      <c r="F22" s="208">
        <v>32667</v>
      </c>
      <c r="G22" s="209">
        <v>950225</v>
      </c>
      <c r="H22" s="212"/>
    </row>
    <row r="23" spans="1:8" ht="21.75" thickBot="1">
      <c r="A23" s="211" t="s">
        <v>17</v>
      </c>
      <c r="B23" s="206">
        <f t="shared" si="1"/>
        <v>12955065</v>
      </c>
      <c r="C23" s="207">
        <f t="shared" si="2"/>
        <v>5897008</v>
      </c>
      <c r="D23" s="208">
        <v>5052309</v>
      </c>
      <c r="E23" s="209">
        <v>685027</v>
      </c>
      <c r="F23" s="208">
        <v>159672</v>
      </c>
      <c r="G23" s="209">
        <v>7058057</v>
      </c>
      <c r="H23" s="212"/>
    </row>
    <row r="24" spans="1:8" ht="21.75" thickBot="1">
      <c r="A24" s="211" t="s">
        <v>18</v>
      </c>
      <c r="B24" s="206">
        <f t="shared" si="1"/>
        <v>2234239</v>
      </c>
      <c r="C24" s="207">
        <f t="shared" si="2"/>
        <v>1062458</v>
      </c>
      <c r="D24" s="208">
        <v>856566</v>
      </c>
      <c r="E24" s="209">
        <v>148412</v>
      </c>
      <c r="F24" s="208">
        <v>57480</v>
      </c>
      <c r="G24" s="209">
        <v>1171781</v>
      </c>
      <c r="H24" s="212"/>
    </row>
    <row r="25" spans="1:8" ht="21.75" thickBot="1">
      <c r="A25" s="211" t="s">
        <v>19</v>
      </c>
      <c r="B25" s="206">
        <f t="shared" si="1"/>
        <v>3245105</v>
      </c>
      <c r="C25" s="207">
        <f t="shared" si="2"/>
        <v>1471519</v>
      </c>
      <c r="D25" s="208">
        <v>1296066</v>
      </c>
      <c r="E25" s="209">
        <v>135021</v>
      </c>
      <c r="F25" s="208">
        <v>40432</v>
      </c>
      <c r="G25" s="209">
        <v>1773586</v>
      </c>
      <c r="H25" s="212"/>
    </row>
    <row r="26" spans="1:8" ht="21.75" thickBot="1">
      <c r="A26" s="214" t="s">
        <v>261</v>
      </c>
      <c r="B26" s="206">
        <f t="shared" si="1"/>
        <v>3561838</v>
      </c>
      <c r="C26" s="207">
        <f t="shared" si="2"/>
        <v>1606147</v>
      </c>
      <c r="D26" s="208">
        <v>1318771</v>
      </c>
      <c r="E26" s="209">
        <v>233676</v>
      </c>
      <c r="F26" s="208">
        <v>53700</v>
      </c>
      <c r="G26" s="209">
        <v>1955691</v>
      </c>
      <c r="H26" s="212"/>
    </row>
    <row r="27" spans="1:8" ht="21.75" thickBot="1">
      <c r="A27" s="211" t="s">
        <v>20</v>
      </c>
      <c r="B27" s="206">
        <f t="shared" si="1"/>
        <v>4496469</v>
      </c>
      <c r="C27" s="207">
        <f t="shared" si="2"/>
        <v>1954110</v>
      </c>
      <c r="D27" s="208">
        <v>1319329</v>
      </c>
      <c r="E27" s="209">
        <v>428492</v>
      </c>
      <c r="F27" s="208">
        <v>206289</v>
      </c>
      <c r="G27" s="209">
        <v>2542359</v>
      </c>
      <c r="H27" s="212"/>
    </row>
    <row r="28" spans="1:8" ht="21.75" thickBot="1">
      <c r="A28" s="211" t="s">
        <v>127</v>
      </c>
      <c r="B28" s="206">
        <f t="shared" si="1"/>
        <v>3664014</v>
      </c>
      <c r="C28" s="207">
        <f t="shared" si="2"/>
        <v>1648847</v>
      </c>
      <c r="D28" s="208">
        <v>1332529</v>
      </c>
      <c r="E28" s="209">
        <v>235210</v>
      </c>
      <c r="F28" s="208">
        <v>81108</v>
      </c>
      <c r="G28" s="209">
        <v>2015167</v>
      </c>
      <c r="H28" s="212"/>
    </row>
    <row r="29" spans="1:8" ht="21.75" thickBot="1">
      <c r="A29" s="211" t="s">
        <v>22</v>
      </c>
      <c r="B29" s="206">
        <f t="shared" si="1"/>
        <v>2371026</v>
      </c>
      <c r="C29" s="207">
        <f t="shared" si="2"/>
        <v>1086936</v>
      </c>
      <c r="D29" s="208">
        <v>954993</v>
      </c>
      <c r="E29" s="209">
        <v>121526</v>
      </c>
      <c r="F29" s="208">
        <v>10417</v>
      </c>
      <c r="G29" s="209">
        <v>1284090</v>
      </c>
      <c r="H29" s="212"/>
    </row>
    <row r="30" spans="1:8" ht="21.75" thickBot="1">
      <c r="A30" s="211" t="s">
        <v>477</v>
      </c>
      <c r="B30" s="206">
        <f t="shared" si="1"/>
        <v>1001555</v>
      </c>
      <c r="C30" s="207">
        <f t="shared" si="2"/>
        <v>437140</v>
      </c>
      <c r="D30" s="208">
        <v>296203</v>
      </c>
      <c r="E30" s="209">
        <v>123866</v>
      </c>
      <c r="F30" s="208">
        <v>17071</v>
      </c>
      <c r="G30" s="209">
        <v>564415</v>
      </c>
      <c r="H30" s="212"/>
    </row>
    <row r="31" spans="1:8" ht="21.75" thickBot="1">
      <c r="A31" s="211" t="s">
        <v>219</v>
      </c>
      <c r="B31" s="206">
        <f t="shared" si="1"/>
        <v>2902940</v>
      </c>
      <c r="C31" s="207">
        <f t="shared" si="2"/>
        <v>1345314</v>
      </c>
      <c r="D31" s="208">
        <v>1141998</v>
      </c>
      <c r="E31" s="209">
        <v>152974</v>
      </c>
      <c r="F31" s="208">
        <v>50342</v>
      </c>
      <c r="G31" s="209">
        <v>1557626</v>
      </c>
      <c r="H31" s="212"/>
    </row>
    <row r="32" spans="1:8" ht="21.75" thickBot="1">
      <c r="A32" s="211" t="s">
        <v>220</v>
      </c>
      <c r="B32" s="206">
        <f t="shared" si="1"/>
        <v>4378479</v>
      </c>
      <c r="C32" s="207">
        <f t="shared" si="2"/>
        <v>2123380</v>
      </c>
      <c r="D32" s="208">
        <v>1545816</v>
      </c>
      <c r="E32" s="209">
        <v>467897</v>
      </c>
      <c r="F32" s="208">
        <v>109667</v>
      </c>
      <c r="G32" s="209">
        <v>2255099</v>
      </c>
      <c r="H32" s="212"/>
    </row>
    <row r="33" spans="1:8" ht="21.75" thickBot="1">
      <c r="A33" s="211" t="s">
        <v>221</v>
      </c>
      <c r="B33" s="206">
        <f t="shared" si="1"/>
        <v>3316178</v>
      </c>
      <c r="C33" s="207">
        <f t="shared" si="2"/>
        <v>1625253</v>
      </c>
      <c r="D33" s="208">
        <v>1299862</v>
      </c>
      <c r="E33" s="209">
        <v>267264</v>
      </c>
      <c r="F33" s="208">
        <v>58127</v>
      </c>
      <c r="G33" s="209">
        <v>1690925</v>
      </c>
      <c r="H33" s="212"/>
    </row>
    <row r="34" spans="1:8" ht="21.75" thickBot="1">
      <c r="A34" s="213" t="s">
        <v>478</v>
      </c>
      <c r="B34" s="206">
        <f t="shared" si="1"/>
        <v>1918766</v>
      </c>
      <c r="C34" s="207">
        <f t="shared" si="2"/>
        <v>882466</v>
      </c>
      <c r="D34" s="208">
        <v>671927</v>
      </c>
      <c r="E34" s="209">
        <v>139544</v>
      </c>
      <c r="F34" s="208">
        <v>70995</v>
      </c>
      <c r="G34" s="209">
        <v>1036300</v>
      </c>
      <c r="H34" s="212"/>
    </row>
    <row r="35" spans="1:8" ht="21.75" thickBot="1">
      <c r="A35" s="211" t="s">
        <v>131</v>
      </c>
      <c r="B35" s="206">
        <f t="shared" si="1"/>
        <v>3374182</v>
      </c>
      <c r="C35" s="207">
        <f t="shared" si="2"/>
        <v>1593171</v>
      </c>
      <c r="D35" s="208">
        <v>1313692</v>
      </c>
      <c r="E35" s="209">
        <v>174689</v>
      </c>
      <c r="F35" s="208">
        <v>104790</v>
      </c>
      <c r="G35" s="209">
        <v>1781011</v>
      </c>
      <c r="H35" s="212"/>
    </row>
    <row r="36" spans="1:8" ht="21.75" thickBot="1">
      <c r="A36" s="211" t="s">
        <v>23</v>
      </c>
      <c r="B36" s="206">
        <f t="shared" si="1"/>
        <v>3951829</v>
      </c>
      <c r="C36" s="207">
        <f t="shared" si="2"/>
        <v>1827662</v>
      </c>
      <c r="D36" s="208">
        <v>1356624</v>
      </c>
      <c r="E36" s="209">
        <v>369814</v>
      </c>
      <c r="F36" s="208">
        <v>101224</v>
      </c>
      <c r="G36" s="209">
        <v>2124167</v>
      </c>
      <c r="H36" s="212"/>
    </row>
    <row r="37" spans="1:8" ht="21.75" thickBot="1">
      <c r="A37" s="211" t="s">
        <v>24</v>
      </c>
      <c r="B37" s="206">
        <f t="shared" si="1"/>
        <v>5670383</v>
      </c>
      <c r="C37" s="207">
        <f t="shared" si="2"/>
        <v>2682365</v>
      </c>
      <c r="D37" s="208">
        <v>2414866</v>
      </c>
      <c r="E37" s="209">
        <v>229391</v>
      </c>
      <c r="F37" s="208">
        <v>38108</v>
      </c>
      <c r="G37" s="209">
        <v>2988018</v>
      </c>
      <c r="H37" s="212"/>
    </row>
    <row r="38" spans="1:8" ht="21.75" thickBot="1">
      <c r="A38" s="211" t="s">
        <v>25</v>
      </c>
      <c r="B38" s="206">
        <f t="shared" si="1"/>
        <v>4741627</v>
      </c>
      <c r="C38" s="207">
        <f t="shared" si="2"/>
        <v>2318500</v>
      </c>
      <c r="D38" s="208">
        <v>1490971</v>
      </c>
      <c r="E38" s="209">
        <v>641544</v>
      </c>
      <c r="F38" s="208">
        <v>185985</v>
      </c>
      <c r="G38" s="209">
        <v>2423127</v>
      </c>
      <c r="H38" s="212"/>
    </row>
    <row r="39" spans="1:8" ht="21.75" thickBot="1">
      <c r="A39" s="211" t="s">
        <v>133</v>
      </c>
      <c r="B39" s="206">
        <f t="shared" si="1"/>
        <v>5200676</v>
      </c>
      <c r="C39" s="207">
        <f t="shared" si="2"/>
        <v>2258809</v>
      </c>
      <c r="D39" s="208">
        <v>1877915</v>
      </c>
      <c r="E39" s="209">
        <v>340970</v>
      </c>
      <c r="F39" s="208">
        <v>39924</v>
      </c>
      <c r="G39" s="209">
        <v>2941867</v>
      </c>
      <c r="H39" s="212"/>
    </row>
    <row r="40" spans="1:8" ht="21.75" thickBot="1">
      <c r="A40" s="211" t="s">
        <v>26</v>
      </c>
      <c r="B40" s="206">
        <f t="shared" si="1"/>
        <v>1508033</v>
      </c>
      <c r="C40" s="207">
        <f t="shared" si="2"/>
        <v>668472</v>
      </c>
      <c r="D40" s="208">
        <v>471871</v>
      </c>
      <c r="E40" s="209">
        <v>129525</v>
      </c>
      <c r="F40" s="208">
        <v>67076</v>
      </c>
      <c r="G40" s="209">
        <v>839561</v>
      </c>
      <c r="H40" s="212"/>
    </row>
    <row r="41" spans="1:8" ht="21.75" thickBot="1">
      <c r="A41" s="211" t="s">
        <v>27</v>
      </c>
      <c r="B41" s="206">
        <f t="shared" si="1"/>
        <v>3930440</v>
      </c>
      <c r="C41" s="207">
        <f t="shared" si="2"/>
        <v>1754911</v>
      </c>
      <c r="D41" s="208">
        <v>1453649</v>
      </c>
      <c r="E41" s="209">
        <v>272353</v>
      </c>
      <c r="F41" s="208">
        <v>28909</v>
      </c>
      <c r="G41" s="209">
        <v>2175529</v>
      </c>
      <c r="H41" s="212"/>
    </row>
    <row r="42" spans="1:8" ht="21.75" thickBot="1">
      <c r="A42" s="211" t="s">
        <v>134</v>
      </c>
      <c r="B42" s="206">
        <f>C42+G42</f>
        <v>3678402</v>
      </c>
      <c r="C42" s="207">
        <f t="shared" si="2"/>
        <v>1764798</v>
      </c>
      <c r="D42" s="208">
        <v>1350360</v>
      </c>
      <c r="E42" s="209">
        <v>330043</v>
      </c>
      <c r="F42" s="208">
        <v>84395</v>
      </c>
      <c r="G42" s="215">
        <v>1913604</v>
      </c>
      <c r="H42" s="212"/>
    </row>
    <row r="43" spans="1:8">
      <c r="A43" s="216"/>
      <c r="B43" s="217"/>
      <c r="C43" s="216"/>
      <c r="D43"/>
      <c r="E43"/>
      <c r="F43"/>
      <c r="G43" s="218"/>
      <c r="H43" s="212"/>
    </row>
    <row r="44" spans="1:8">
      <c r="A44" s="219"/>
      <c r="B44" s="220"/>
      <c r="C44" s="220"/>
      <c r="D44" s="220"/>
      <c r="E44" s="220"/>
      <c r="F44" s="219"/>
      <c r="G44" s="216"/>
    </row>
    <row r="45" spans="1:8">
      <c r="G45" s="219"/>
    </row>
  </sheetData>
  <mergeCells count="5">
    <mergeCell ref="A1:G1"/>
    <mergeCell ref="A2:A3"/>
    <mergeCell ref="B2:B3"/>
    <mergeCell ref="C2:F2"/>
    <mergeCell ref="G2:G3"/>
  </mergeCells>
  <pageMargins left="0.7" right="0.7" top="0.75" bottom="0.75" header="0.3" footer="0.3"/>
  <pageSetup paperSize="9" scale="83"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9BAE0-742F-447D-A2E0-51FC85CEA4D9}">
  <sheetPr>
    <tabColor theme="7" tint="0.39997558519241921"/>
    <pageSetUpPr fitToPage="1"/>
  </sheetPr>
  <dimension ref="A1:L52"/>
  <sheetViews>
    <sheetView rightToLeft="1" view="pageBreakPreview" zoomScaleSheetLayoutView="100" workbookViewId="0">
      <selection activeCell="M14" sqref="M14"/>
    </sheetView>
  </sheetViews>
  <sheetFormatPr defaultRowHeight="18.75"/>
  <cols>
    <col min="1" max="1" width="20.28515625" style="16" bestFit="1" customWidth="1"/>
    <col min="2" max="2" width="17.140625" style="15" customWidth="1"/>
    <col min="3" max="3" width="15.140625" style="15" customWidth="1"/>
    <col min="4" max="4" width="15.7109375" style="15" customWidth="1"/>
    <col min="5" max="5" width="16.85546875" style="15" customWidth="1"/>
    <col min="6" max="6" width="14" style="15" customWidth="1"/>
    <col min="7" max="248" width="9.140625" style="15"/>
    <col min="249" max="249" width="19.140625" style="15" customWidth="1"/>
    <col min="250" max="250" width="16.85546875" style="15" customWidth="1"/>
    <col min="251" max="251" width="13.42578125" style="15" customWidth="1"/>
    <col min="252" max="252" width="15" style="15" customWidth="1"/>
    <col min="253" max="253" width="15.140625" style="15" customWidth="1"/>
    <col min="254" max="254" width="12.85546875" style="15" customWidth="1"/>
    <col min="255" max="255" width="9.140625" style="15"/>
    <col min="256" max="256" width="20.28515625" style="15" bestFit="1" customWidth="1"/>
    <col min="257" max="257" width="17.140625" style="15" customWidth="1"/>
    <col min="258" max="258" width="15.140625" style="15" customWidth="1"/>
    <col min="259" max="259" width="15.7109375" style="15" customWidth="1"/>
    <col min="260" max="260" width="16.85546875" style="15" customWidth="1"/>
    <col min="261" max="261" width="14" style="15" customWidth="1"/>
    <col min="262" max="504" width="9.140625" style="15"/>
    <col min="505" max="505" width="19.140625" style="15" customWidth="1"/>
    <col min="506" max="506" width="16.85546875" style="15" customWidth="1"/>
    <col min="507" max="507" width="13.42578125" style="15" customWidth="1"/>
    <col min="508" max="508" width="15" style="15" customWidth="1"/>
    <col min="509" max="509" width="15.140625" style="15" customWidth="1"/>
    <col min="510" max="510" width="12.85546875" style="15" customWidth="1"/>
    <col min="511" max="511" width="9.140625" style="15"/>
    <col min="512" max="512" width="20.28515625" style="15" bestFit="1" customWidth="1"/>
    <col min="513" max="513" width="17.140625" style="15" customWidth="1"/>
    <col min="514" max="514" width="15.140625" style="15" customWidth="1"/>
    <col min="515" max="515" width="15.7109375" style="15" customWidth="1"/>
    <col min="516" max="516" width="16.85546875" style="15" customWidth="1"/>
    <col min="517" max="517" width="14" style="15" customWidth="1"/>
    <col min="518" max="760" width="9.140625" style="15"/>
    <col min="761" max="761" width="19.140625" style="15" customWidth="1"/>
    <col min="762" max="762" width="16.85546875" style="15" customWidth="1"/>
    <col min="763" max="763" width="13.42578125" style="15" customWidth="1"/>
    <col min="764" max="764" width="15" style="15" customWidth="1"/>
    <col min="765" max="765" width="15.140625" style="15" customWidth="1"/>
    <col min="766" max="766" width="12.85546875" style="15" customWidth="1"/>
    <col min="767" max="767" width="9.140625" style="15"/>
    <col min="768" max="768" width="20.28515625" style="15" bestFit="1" customWidth="1"/>
    <col min="769" max="769" width="17.140625" style="15" customWidth="1"/>
    <col min="770" max="770" width="15.140625" style="15" customWidth="1"/>
    <col min="771" max="771" width="15.7109375" style="15" customWidth="1"/>
    <col min="772" max="772" width="16.85546875" style="15" customWidth="1"/>
    <col min="773" max="773" width="14" style="15" customWidth="1"/>
    <col min="774" max="1016" width="9.140625" style="15"/>
    <col min="1017" max="1017" width="19.140625" style="15" customWidth="1"/>
    <col min="1018" max="1018" width="16.85546875" style="15" customWidth="1"/>
    <col min="1019" max="1019" width="13.42578125" style="15" customWidth="1"/>
    <col min="1020" max="1020" width="15" style="15" customWidth="1"/>
    <col min="1021" max="1021" width="15.140625" style="15" customWidth="1"/>
    <col min="1022" max="1022" width="12.85546875" style="15" customWidth="1"/>
    <col min="1023" max="1023" width="9.140625" style="15"/>
    <col min="1024" max="1024" width="20.28515625" style="15" bestFit="1" customWidth="1"/>
    <col min="1025" max="1025" width="17.140625" style="15" customWidth="1"/>
    <col min="1026" max="1026" width="15.140625" style="15" customWidth="1"/>
    <col min="1027" max="1027" width="15.7109375" style="15" customWidth="1"/>
    <col min="1028" max="1028" width="16.85546875" style="15" customWidth="1"/>
    <col min="1029" max="1029" width="14" style="15" customWidth="1"/>
    <col min="1030" max="1272" width="9.140625" style="15"/>
    <col min="1273" max="1273" width="19.140625" style="15" customWidth="1"/>
    <col min="1274" max="1274" width="16.85546875" style="15" customWidth="1"/>
    <col min="1275" max="1275" width="13.42578125" style="15" customWidth="1"/>
    <col min="1276" max="1276" width="15" style="15" customWidth="1"/>
    <col min="1277" max="1277" width="15.140625" style="15" customWidth="1"/>
    <col min="1278" max="1278" width="12.85546875" style="15" customWidth="1"/>
    <col min="1279" max="1279" width="9.140625" style="15"/>
    <col min="1280" max="1280" width="20.28515625" style="15" bestFit="1" customWidth="1"/>
    <col min="1281" max="1281" width="17.140625" style="15" customWidth="1"/>
    <col min="1282" max="1282" width="15.140625" style="15" customWidth="1"/>
    <col min="1283" max="1283" width="15.7109375" style="15" customWidth="1"/>
    <col min="1284" max="1284" width="16.85546875" style="15" customWidth="1"/>
    <col min="1285" max="1285" width="14" style="15" customWidth="1"/>
    <col min="1286" max="1528" width="9.140625" style="15"/>
    <col min="1529" max="1529" width="19.140625" style="15" customWidth="1"/>
    <col min="1530" max="1530" width="16.85546875" style="15" customWidth="1"/>
    <col min="1531" max="1531" width="13.42578125" style="15" customWidth="1"/>
    <col min="1532" max="1532" width="15" style="15" customWidth="1"/>
    <col min="1533" max="1533" width="15.140625" style="15" customWidth="1"/>
    <col min="1534" max="1534" width="12.85546875" style="15" customWidth="1"/>
    <col min="1535" max="1535" width="9.140625" style="15"/>
    <col min="1536" max="1536" width="20.28515625" style="15" bestFit="1" customWidth="1"/>
    <col min="1537" max="1537" width="17.140625" style="15" customWidth="1"/>
    <col min="1538" max="1538" width="15.140625" style="15" customWidth="1"/>
    <col min="1539" max="1539" width="15.7109375" style="15" customWidth="1"/>
    <col min="1540" max="1540" width="16.85546875" style="15" customWidth="1"/>
    <col min="1541" max="1541" width="14" style="15" customWidth="1"/>
    <col min="1542" max="1784" width="9.140625" style="15"/>
    <col min="1785" max="1785" width="19.140625" style="15" customWidth="1"/>
    <col min="1786" max="1786" width="16.85546875" style="15" customWidth="1"/>
    <col min="1787" max="1787" width="13.42578125" style="15" customWidth="1"/>
    <col min="1788" max="1788" width="15" style="15" customWidth="1"/>
    <col min="1789" max="1789" width="15.140625" style="15" customWidth="1"/>
    <col min="1790" max="1790" width="12.85546875" style="15" customWidth="1"/>
    <col min="1791" max="1791" width="9.140625" style="15"/>
    <col min="1792" max="1792" width="20.28515625" style="15" bestFit="1" customWidth="1"/>
    <col min="1793" max="1793" width="17.140625" style="15" customWidth="1"/>
    <col min="1794" max="1794" width="15.140625" style="15" customWidth="1"/>
    <col min="1795" max="1795" width="15.7109375" style="15" customWidth="1"/>
    <col min="1796" max="1796" width="16.85546875" style="15" customWidth="1"/>
    <col min="1797" max="1797" width="14" style="15" customWidth="1"/>
    <col min="1798" max="2040" width="9.140625" style="15"/>
    <col min="2041" max="2041" width="19.140625" style="15" customWidth="1"/>
    <col min="2042" max="2042" width="16.85546875" style="15" customWidth="1"/>
    <col min="2043" max="2043" width="13.42578125" style="15" customWidth="1"/>
    <col min="2044" max="2044" width="15" style="15" customWidth="1"/>
    <col min="2045" max="2045" width="15.140625" style="15" customWidth="1"/>
    <col min="2046" max="2046" width="12.85546875" style="15" customWidth="1"/>
    <col min="2047" max="2047" width="9.140625" style="15"/>
    <col min="2048" max="2048" width="20.28515625" style="15" bestFit="1" customWidth="1"/>
    <col min="2049" max="2049" width="17.140625" style="15" customWidth="1"/>
    <col min="2050" max="2050" width="15.140625" style="15" customWidth="1"/>
    <col min="2051" max="2051" width="15.7109375" style="15" customWidth="1"/>
    <col min="2052" max="2052" width="16.85546875" style="15" customWidth="1"/>
    <col min="2053" max="2053" width="14" style="15" customWidth="1"/>
    <col min="2054" max="2296" width="9.140625" style="15"/>
    <col min="2297" max="2297" width="19.140625" style="15" customWidth="1"/>
    <col min="2298" max="2298" width="16.85546875" style="15" customWidth="1"/>
    <col min="2299" max="2299" width="13.42578125" style="15" customWidth="1"/>
    <col min="2300" max="2300" width="15" style="15" customWidth="1"/>
    <col min="2301" max="2301" width="15.140625" style="15" customWidth="1"/>
    <col min="2302" max="2302" width="12.85546875" style="15" customWidth="1"/>
    <col min="2303" max="2303" width="9.140625" style="15"/>
    <col min="2304" max="2304" width="20.28515625" style="15" bestFit="1" customWidth="1"/>
    <col min="2305" max="2305" width="17.140625" style="15" customWidth="1"/>
    <col min="2306" max="2306" width="15.140625" style="15" customWidth="1"/>
    <col min="2307" max="2307" width="15.7109375" style="15" customWidth="1"/>
    <col min="2308" max="2308" width="16.85546875" style="15" customWidth="1"/>
    <col min="2309" max="2309" width="14" style="15" customWidth="1"/>
    <col min="2310" max="2552" width="9.140625" style="15"/>
    <col min="2553" max="2553" width="19.140625" style="15" customWidth="1"/>
    <col min="2554" max="2554" width="16.85546875" style="15" customWidth="1"/>
    <col min="2555" max="2555" width="13.42578125" style="15" customWidth="1"/>
    <col min="2556" max="2556" width="15" style="15" customWidth="1"/>
    <col min="2557" max="2557" width="15.140625" style="15" customWidth="1"/>
    <col min="2558" max="2558" width="12.85546875" style="15" customWidth="1"/>
    <col min="2559" max="2559" width="9.140625" style="15"/>
    <col min="2560" max="2560" width="20.28515625" style="15" bestFit="1" customWidth="1"/>
    <col min="2561" max="2561" width="17.140625" style="15" customWidth="1"/>
    <col min="2562" max="2562" width="15.140625" style="15" customWidth="1"/>
    <col min="2563" max="2563" width="15.7109375" style="15" customWidth="1"/>
    <col min="2564" max="2564" width="16.85546875" style="15" customWidth="1"/>
    <col min="2565" max="2565" width="14" style="15" customWidth="1"/>
    <col min="2566" max="2808" width="9.140625" style="15"/>
    <col min="2809" max="2809" width="19.140625" style="15" customWidth="1"/>
    <col min="2810" max="2810" width="16.85546875" style="15" customWidth="1"/>
    <col min="2811" max="2811" width="13.42578125" style="15" customWidth="1"/>
    <col min="2812" max="2812" width="15" style="15" customWidth="1"/>
    <col min="2813" max="2813" width="15.140625" style="15" customWidth="1"/>
    <col min="2814" max="2814" width="12.85546875" style="15" customWidth="1"/>
    <col min="2815" max="2815" width="9.140625" style="15"/>
    <col min="2816" max="2816" width="20.28515625" style="15" bestFit="1" customWidth="1"/>
    <col min="2817" max="2817" width="17.140625" style="15" customWidth="1"/>
    <col min="2818" max="2818" width="15.140625" style="15" customWidth="1"/>
    <col min="2819" max="2819" width="15.7109375" style="15" customWidth="1"/>
    <col min="2820" max="2820" width="16.85546875" style="15" customWidth="1"/>
    <col min="2821" max="2821" width="14" style="15" customWidth="1"/>
    <col min="2822" max="3064" width="9.140625" style="15"/>
    <col min="3065" max="3065" width="19.140625" style="15" customWidth="1"/>
    <col min="3066" max="3066" width="16.85546875" style="15" customWidth="1"/>
    <col min="3067" max="3067" width="13.42578125" style="15" customWidth="1"/>
    <col min="3068" max="3068" width="15" style="15" customWidth="1"/>
    <col min="3069" max="3069" width="15.140625" style="15" customWidth="1"/>
    <col min="3070" max="3070" width="12.85546875" style="15" customWidth="1"/>
    <col min="3071" max="3071" width="9.140625" style="15"/>
    <col min="3072" max="3072" width="20.28515625" style="15" bestFit="1" customWidth="1"/>
    <col min="3073" max="3073" width="17.140625" style="15" customWidth="1"/>
    <col min="3074" max="3074" width="15.140625" style="15" customWidth="1"/>
    <col min="3075" max="3075" width="15.7109375" style="15" customWidth="1"/>
    <col min="3076" max="3076" width="16.85546875" style="15" customWidth="1"/>
    <col min="3077" max="3077" width="14" style="15" customWidth="1"/>
    <col min="3078" max="3320" width="9.140625" style="15"/>
    <col min="3321" max="3321" width="19.140625" style="15" customWidth="1"/>
    <col min="3322" max="3322" width="16.85546875" style="15" customWidth="1"/>
    <col min="3323" max="3323" width="13.42578125" style="15" customWidth="1"/>
    <col min="3324" max="3324" width="15" style="15" customWidth="1"/>
    <col min="3325" max="3325" width="15.140625" style="15" customWidth="1"/>
    <col min="3326" max="3326" width="12.85546875" style="15" customWidth="1"/>
    <col min="3327" max="3327" width="9.140625" style="15"/>
    <col min="3328" max="3328" width="20.28515625" style="15" bestFit="1" customWidth="1"/>
    <col min="3329" max="3329" width="17.140625" style="15" customWidth="1"/>
    <col min="3330" max="3330" width="15.140625" style="15" customWidth="1"/>
    <col min="3331" max="3331" width="15.7109375" style="15" customWidth="1"/>
    <col min="3332" max="3332" width="16.85546875" style="15" customWidth="1"/>
    <col min="3333" max="3333" width="14" style="15" customWidth="1"/>
    <col min="3334" max="3576" width="9.140625" style="15"/>
    <col min="3577" max="3577" width="19.140625" style="15" customWidth="1"/>
    <col min="3578" max="3578" width="16.85546875" style="15" customWidth="1"/>
    <col min="3579" max="3579" width="13.42578125" style="15" customWidth="1"/>
    <col min="3580" max="3580" width="15" style="15" customWidth="1"/>
    <col min="3581" max="3581" width="15.140625" style="15" customWidth="1"/>
    <col min="3582" max="3582" width="12.85546875" style="15" customWidth="1"/>
    <col min="3583" max="3583" width="9.140625" style="15"/>
    <col min="3584" max="3584" width="20.28515625" style="15" bestFit="1" customWidth="1"/>
    <col min="3585" max="3585" width="17.140625" style="15" customWidth="1"/>
    <col min="3586" max="3586" width="15.140625" style="15" customWidth="1"/>
    <col min="3587" max="3587" width="15.7109375" style="15" customWidth="1"/>
    <col min="3588" max="3588" width="16.85546875" style="15" customWidth="1"/>
    <col min="3589" max="3589" width="14" style="15" customWidth="1"/>
    <col min="3590" max="3832" width="9.140625" style="15"/>
    <col min="3833" max="3833" width="19.140625" style="15" customWidth="1"/>
    <col min="3834" max="3834" width="16.85546875" style="15" customWidth="1"/>
    <col min="3835" max="3835" width="13.42578125" style="15" customWidth="1"/>
    <col min="3836" max="3836" width="15" style="15" customWidth="1"/>
    <col min="3837" max="3837" width="15.140625" style="15" customWidth="1"/>
    <col min="3838" max="3838" width="12.85546875" style="15" customWidth="1"/>
    <col min="3839" max="3839" width="9.140625" style="15"/>
    <col min="3840" max="3840" width="20.28515625" style="15" bestFit="1" customWidth="1"/>
    <col min="3841" max="3841" width="17.140625" style="15" customWidth="1"/>
    <col min="3842" max="3842" width="15.140625" style="15" customWidth="1"/>
    <col min="3843" max="3843" width="15.7109375" style="15" customWidth="1"/>
    <col min="3844" max="3844" width="16.85546875" style="15" customWidth="1"/>
    <col min="3845" max="3845" width="14" style="15" customWidth="1"/>
    <col min="3846" max="4088" width="9.140625" style="15"/>
    <col min="4089" max="4089" width="19.140625" style="15" customWidth="1"/>
    <col min="4090" max="4090" width="16.85546875" style="15" customWidth="1"/>
    <col min="4091" max="4091" width="13.42578125" style="15" customWidth="1"/>
    <col min="4092" max="4092" width="15" style="15" customWidth="1"/>
    <col min="4093" max="4093" width="15.140625" style="15" customWidth="1"/>
    <col min="4094" max="4094" width="12.85546875" style="15" customWidth="1"/>
    <col min="4095" max="4095" width="9.140625" style="15"/>
    <col min="4096" max="4096" width="20.28515625" style="15" bestFit="1" customWidth="1"/>
    <col min="4097" max="4097" width="17.140625" style="15" customWidth="1"/>
    <col min="4098" max="4098" width="15.140625" style="15" customWidth="1"/>
    <col min="4099" max="4099" width="15.7109375" style="15" customWidth="1"/>
    <col min="4100" max="4100" width="16.85546875" style="15" customWidth="1"/>
    <col min="4101" max="4101" width="14" style="15" customWidth="1"/>
    <col min="4102" max="4344" width="9.140625" style="15"/>
    <col min="4345" max="4345" width="19.140625" style="15" customWidth="1"/>
    <col min="4346" max="4346" width="16.85546875" style="15" customWidth="1"/>
    <col min="4347" max="4347" width="13.42578125" style="15" customWidth="1"/>
    <col min="4348" max="4348" width="15" style="15" customWidth="1"/>
    <col min="4349" max="4349" width="15.140625" style="15" customWidth="1"/>
    <col min="4350" max="4350" width="12.85546875" style="15" customWidth="1"/>
    <col min="4351" max="4351" width="9.140625" style="15"/>
    <col min="4352" max="4352" width="20.28515625" style="15" bestFit="1" customWidth="1"/>
    <col min="4353" max="4353" width="17.140625" style="15" customWidth="1"/>
    <col min="4354" max="4354" width="15.140625" style="15" customWidth="1"/>
    <col min="4355" max="4355" width="15.7109375" style="15" customWidth="1"/>
    <col min="4356" max="4356" width="16.85546875" style="15" customWidth="1"/>
    <col min="4357" max="4357" width="14" style="15" customWidth="1"/>
    <col min="4358" max="4600" width="9.140625" style="15"/>
    <col min="4601" max="4601" width="19.140625" style="15" customWidth="1"/>
    <col min="4602" max="4602" width="16.85546875" style="15" customWidth="1"/>
    <col min="4603" max="4603" width="13.42578125" style="15" customWidth="1"/>
    <col min="4604" max="4604" width="15" style="15" customWidth="1"/>
    <col min="4605" max="4605" width="15.140625" style="15" customWidth="1"/>
    <col min="4606" max="4606" width="12.85546875" style="15" customWidth="1"/>
    <col min="4607" max="4607" width="9.140625" style="15"/>
    <col min="4608" max="4608" width="20.28515625" style="15" bestFit="1" customWidth="1"/>
    <col min="4609" max="4609" width="17.140625" style="15" customWidth="1"/>
    <col min="4610" max="4610" width="15.140625" style="15" customWidth="1"/>
    <col min="4611" max="4611" width="15.7109375" style="15" customWidth="1"/>
    <col min="4612" max="4612" width="16.85546875" style="15" customWidth="1"/>
    <col min="4613" max="4613" width="14" style="15" customWidth="1"/>
    <col min="4614" max="4856" width="9.140625" style="15"/>
    <col min="4857" max="4857" width="19.140625" style="15" customWidth="1"/>
    <col min="4858" max="4858" width="16.85546875" style="15" customWidth="1"/>
    <col min="4859" max="4859" width="13.42578125" style="15" customWidth="1"/>
    <col min="4860" max="4860" width="15" style="15" customWidth="1"/>
    <col min="4861" max="4861" width="15.140625" style="15" customWidth="1"/>
    <col min="4862" max="4862" width="12.85546875" style="15" customWidth="1"/>
    <col min="4863" max="4863" width="9.140625" style="15"/>
    <col min="4864" max="4864" width="20.28515625" style="15" bestFit="1" customWidth="1"/>
    <col min="4865" max="4865" width="17.140625" style="15" customWidth="1"/>
    <col min="4866" max="4866" width="15.140625" style="15" customWidth="1"/>
    <col min="4867" max="4867" width="15.7109375" style="15" customWidth="1"/>
    <col min="4868" max="4868" width="16.85546875" style="15" customWidth="1"/>
    <col min="4869" max="4869" width="14" style="15" customWidth="1"/>
    <col min="4870" max="5112" width="9.140625" style="15"/>
    <col min="5113" max="5113" width="19.140625" style="15" customWidth="1"/>
    <col min="5114" max="5114" width="16.85546875" style="15" customWidth="1"/>
    <col min="5115" max="5115" width="13.42578125" style="15" customWidth="1"/>
    <col min="5116" max="5116" width="15" style="15" customWidth="1"/>
    <col min="5117" max="5117" width="15.140625" style="15" customWidth="1"/>
    <col min="5118" max="5118" width="12.85546875" style="15" customWidth="1"/>
    <col min="5119" max="5119" width="9.140625" style="15"/>
    <col min="5120" max="5120" width="20.28515625" style="15" bestFit="1" customWidth="1"/>
    <col min="5121" max="5121" width="17.140625" style="15" customWidth="1"/>
    <col min="5122" max="5122" width="15.140625" style="15" customWidth="1"/>
    <col min="5123" max="5123" width="15.7109375" style="15" customWidth="1"/>
    <col min="5124" max="5124" width="16.85546875" style="15" customWidth="1"/>
    <col min="5125" max="5125" width="14" style="15" customWidth="1"/>
    <col min="5126" max="5368" width="9.140625" style="15"/>
    <col min="5369" max="5369" width="19.140625" style="15" customWidth="1"/>
    <col min="5370" max="5370" width="16.85546875" style="15" customWidth="1"/>
    <col min="5371" max="5371" width="13.42578125" style="15" customWidth="1"/>
    <col min="5372" max="5372" width="15" style="15" customWidth="1"/>
    <col min="5373" max="5373" width="15.140625" style="15" customWidth="1"/>
    <col min="5374" max="5374" width="12.85546875" style="15" customWidth="1"/>
    <col min="5375" max="5375" width="9.140625" style="15"/>
    <col min="5376" max="5376" width="20.28515625" style="15" bestFit="1" customWidth="1"/>
    <col min="5377" max="5377" width="17.140625" style="15" customWidth="1"/>
    <col min="5378" max="5378" width="15.140625" style="15" customWidth="1"/>
    <col min="5379" max="5379" width="15.7109375" style="15" customWidth="1"/>
    <col min="5380" max="5380" width="16.85546875" style="15" customWidth="1"/>
    <col min="5381" max="5381" width="14" style="15" customWidth="1"/>
    <col min="5382" max="5624" width="9.140625" style="15"/>
    <col min="5625" max="5625" width="19.140625" style="15" customWidth="1"/>
    <col min="5626" max="5626" width="16.85546875" style="15" customWidth="1"/>
    <col min="5627" max="5627" width="13.42578125" style="15" customWidth="1"/>
    <col min="5628" max="5628" width="15" style="15" customWidth="1"/>
    <col min="5629" max="5629" width="15.140625" style="15" customWidth="1"/>
    <col min="5630" max="5630" width="12.85546875" style="15" customWidth="1"/>
    <col min="5631" max="5631" width="9.140625" style="15"/>
    <col min="5632" max="5632" width="20.28515625" style="15" bestFit="1" customWidth="1"/>
    <col min="5633" max="5633" width="17.140625" style="15" customWidth="1"/>
    <col min="5634" max="5634" width="15.140625" style="15" customWidth="1"/>
    <col min="5635" max="5635" width="15.7109375" style="15" customWidth="1"/>
    <col min="5636" max="5636" width="16.85546875" style="15" customWidth="1"/>
    <col min="5637" max="5637" width="14" style="15" customWidth="1"/>
    <col min="5638" max="5880" width="9.140625" style="15"/>
    <col min="5881" max="5881" width="19.140625" style="15" customWidth="1"/>
    <col min="5882" max="5882" width="16.85546875" style="15" customWidth="1"/>
    <col min="5883" max="5883" width="13.42578125" style="15" customWidth="1"/>
    <col min="5884" max="5884" width="15" style="15" customWidth="1"/>
    <col min="5885" max="5885" width="15.140625" style="15" customWidth="1"/>
    <col min="5886" max="5886" width="12.85546875" style="15" customWidth="1"/>
    <col min="5887" max="5887" width="9.140625" style="15"/>
    <col min="5888" max="5888" width="20.28515625" style="15" bestFit="1" customWidth="1"/>
    <col min="5889" max="5889" width="17.140625" style="15" customWidth="1"/>
    <col min="5890" max="5890" width="15.140625" style="15" customWidth="1"/>
    <col min="5891" max="5891" width="15.7109375" style="15" customWidth="1"/>
    <col min="5892" max="5892" width="16.85546875" style="15" customWidth="1"/>
    <col min="5893" max="5893" width="14" style="15" customWidth="1"/>
    <col min="5894" max="6136" width="9.140625" style="15"/>
    <col min="6137" max="6137" width="19.140625" style="15" customWidth="1"/>
    <col min="6138" max="6138" width="16.85546875" style="15" customWidth="1"/>
    <col min="6139" max="6139" width="13.42578125" style="15" customWidth="1"/>
    <col min="6140" max="6140" width="15" style="15" customWidth="1"/>
    <col min="6141" max="6141" width="15.140625" style="15" customWidth="1"/>
    <col min="6142" max="6142" width="12.85546875" style="15" customWidth="1"/>
    <col min="6143" max="6143" width="9.140625" style="15"/>
    <col min="6144" max="6144" width="20.28515625" style="15" bestFit="1" customWidth="1"/>
    <col min="6145" max="6145" width="17.140625" style="15" customWidth="1"/>
    <col min="6146" max="6146" width="15.140625" style="15" customWidth="1"/>
    <col min="6147" max="6147" width="15.7109375" style="15" customWidth="1"/>
    <col min="6148" max="6148" width="16.85546875" style="15" customWidth="1"/>
    <col min="6149" max="6149" width="14" style="15" customWidth="1"/>
    <col min="6150" max="6392" width="9.140625" style="15"/>
    <col min="6393" max="6393" width="19.140625" style="15" customWidth="1"/>
    <col min="6394" max="6394" width="16.85546875" style="15" customWidth="1"/>
    <col min="6395" max="6395" width="13.42578125" style="15" customWidth="1"/>
    <col min="6396" max="6396" width="15" style="15" customWidth="1"/>
    <col min="6397" max="6397" width="15.140625" style="15" customWidth="1"/>
    <col min="6398" max="6398" width="12.85546875" style="15" customWidth="1"/>
    <col min="6399" max="6399" width="9.140625" style="15"/>
    <col min="6400" max="6400" width="20.28515625" style="15" bestFit="1" customWidth="1"/>
    <col min="6401" max="6401" width="17.140625" style="15" customWidth="1"/>
    <col min="6402" max="6402" width="15.140625" style="15" customWidth="1"/>
    <col min="6403" max="6403" width="15.7109375" style="15" customWidth="1"/>
    <col min="6404" max="6404" width="16.85546875" style="15" customWidth="1"/>
    <col min="6405" max="6405" width="14" style="15" customWidth="1"/>
    <col min="6406" max="6648" width="9.140625" style="15"/>
    <col min="6649" max="6649" width="19.140625" style="15" customWidth="1"/>
    <col min="6650" max="6650" width="16.85546875" style="15" customWidth="1"/>
    <col min="6651" max="6651" width="13.42578125" style="15" customWidth="1"/>
    <col min="6652" max="6652" width="15" style="15" customWidth="1"/>
    <col min="6653" max="6653" width="15.140625" style="15" customWidth="1"/>
    <col min="6654" max="6654" width="12.85546875" style="15" customWidth="1"/>
    <col min="6655" max="6655" width="9.140625" style="15"/>
    <col min="6656" max="6656" width="20.28515625" style="15" bestFit="1" customWidth="1"/>
    <col min="6657" max="6657" width="17.140625" style="15" customWidth="1"/>
    <col min="6658" max="6658" width="15.140625" style="15" customWidth="1"/>
    <col min="6659" max="6659" width="15.7109375" style="15" customWidth="1"/>
    <col min="6660" max="6660" width="16.85546875" style="15" customWidth="1"/>
    <col min="6661" max="6661" width="14" style="15" customWidth="1"/>
    <col min="6662" max="6904" width="9.140625" style="15"/>
    <col min="6905" max="6905" width="19.140625" style="15" customWidth="1"/>
    <col min="6906" max="6906" width="16.85546875" style="15" customWidth="1"/>
    <col min="6907" max="6907" width="13.42578125" style="15" customWidth="1"/>
    <col min="6908" max="6908" width="15" style="15" customWidth="1"/>
    <col min="6909" max="6909" width="15.140625" style="15" customWidth="1"/>
    <col min="6910" max="6910" width="12.85546875" style="15" customWidth="1"/>
    <col min="6911" max="6911" width="9.140625" style="15"/>
    <col min="6912" max="6912" width="20.28515625" style="15" bestFit="1" customWidth="1"/>
    <col min="6913" max="6913" width="17.140625" style="15" customWidth="1"/>
    <col min="6914" max="6914" width="15.140625" style="15" customWidth="1"/>
    <col min="6915" max="6915" width="15.7109375" style="15" customWidth="1"/>
    <col min="6916" max="6916" width="16.85546875" style="15" customWidth="1"/>
    <col min="6917" max="6917" width="14" style="15" customWidth="1"/>
    <col min="6918" max="7160" width="9.140625" style="15"/>
    <col min="7161" max="7161" width="19.140625" style="15" customWidth="1"/>
    <col min="7162" max="7162" width="16.85546875" style="15" customWidth="1"/>
    <col min="7163" max="7163" width="13.42578125" style="15" customWidth="1"/>
    <col min="7164" max="7164" width="15" style="15" customWidth="1"/>
    <col min="7165" max="7165" width="15.140625" style="15" customWidth="1"/>
    <col min="7166" max="7166" width="12.85546875" style="15" customWidth="1"/>
    <col min="7167" max="7167" width="9.140625" style="15"/>
    <col min="7168" max="7168" width="20.28515625" style="15" bestFit="1" customWidth="1"/>
    <col min="7169" max="7169" width="17.140625" style="15" customWidth="1"/>
    <col min="7170" max="7170" width="15.140625" style="15" customWidth="1"/>
    <col min="7171" max="7171" width="15.7109375" style="15" customWidth="1"/>
    <col min="7172" max="7172" width="16.85546875" style="15" customWidth="1"/>
    <col min="7173" max="7173" width="14" style="15" customWidth="1"/>
    <col min="7174" max="7416" width="9.140625" style="15"/>
    <col min="7417" max="7417" width="19.140625" style="15" customWidth="1"/>
    <col min="7418" max="7418" width="16.85546875" style="15" customWidth="1"/>
    <col min="7419" max="7419" width="13.42578125" style="15" customWidth="1"/>
    <col min="7420" max="7420" width="15" style="15" customWidth="1"/>
    <col min="7421" max="7421" width="15.140625" style="15" customWidth="1"/>
    <col min="7422" max="7422" width="12.85546875" style="15" customWidth="1"/>
    <col min="7423" max="7423" width="9.140625" style="15"/>
    <col min="7424" max="7424" width="20.28515625" style="15" bestFit="1" customWidth="1"/>
    <col min="7425" max="7425" width="17.140625" style="15" customWidth="1"/>
    <col min="7426" max="7426" width="15.140625" style="15" customWidth="1"/>
    <col min="7427" max="7427" width="15.7109375" style="15" customWidth="1"/>
    <col min="7428" max="7428" width="16.85546875" style="15" customWidth="1"/>
    <col min="7429" max="7429" width="14" style="15" customWidth="1"/>
    <col min="7430" max="7672" width="9.140625" style="15"/>
    <col min="7673" max="7673" width="19.140625" style="15" customWidth="1"/>
    <col min="7674" max="7674" width="16.85546875" style="15" customWidth="1"/>
    <col min="7675" max="7675" width="13.42578125" style="15" customWidth="1"/>
    <col min="7676" max="7676" width="15" style="15" customWidth="1"/>
    <col min="7677" max="7677" width="15.140625" style="15" customWidth="1"/>
    <col min="7678" max="7678" width="12.85546875" style="15" customWidth="1"/>
    <col min="7679" max="7679" width="9.140625" style="15"/>
    <col min="7680" max="7680" width="20.28515625" style="15" bestFit="1" customWidth="1"/>
    <col min="7681" max="7681" width="17.140625" style="15" customWidth="1"/>
    <col min="7682" max="7682" width="15.140625" style="15" customWidth="1"/>
    <col min="7683" max="7683" width="15.7109375" style="15" customWidth="1"/>
    <col min="7684" max="7684" width="16.85546875" style="15" customWidth="1"/>
    <col min="7685" max="7685" width="14" style="15" customWidth="1"/>
    <col min="7686" max="7928" width="9.140625" style="15"/>
    <col min="7929" max="7929" width="19.140625" style="15" customWidth="1"/>
    <col min="7930" max="7930" width="16.85546875" style="15" customWidth="1"/>
    <col min="7931" max="7931" width="13.42578125" style="15" customWidth="1"/>
    <col min="7932" max="7932" width="15" style="15" customWidth="1"/>
    <col min="7933" max="7933" width="15.140625" style="15" customWidth="1"/>
    <col min="7934" max="7934" width="12.85546875" style="15" customWidth="1"/>
    <col min="7935" max="7935" width="9.140625" style="15"/>
    <col min="7936" max="7936" width="20.28515625" style="15" bestFit="1" customWidth="1"/>
    <col min="7937" max="7937" width="17.140625" style="15" customWidth="1"/>
    <col min="7938" max="7938" width="15.140625" style="15" customWidth="1"/>
    <col min="7939" max="7939" width="15.7109375" style="15" customWidth="1"/>
    <col min="7940" max="7940" width="16.85546875" style="15" customWidth="1"/>
    <col min="7941" max="7941" width="14" style="15" customWidth="1"/>
    <col min="7942" max="8184" width="9.140625" style="15"/>
    <col min="8185" max="8185" width="19.140625" style="15" customWidth="1"/>
    <col min="8186" max="8186" width="16.85546875" style="15" customWidth="1"/>
    <col min="8187" max="8187" width="13.42578125" style="15" customWidth="1"/>
    <col min="8188" max="8188" width="15" style="15" customWidth="1"/>
    <col min="8189" max="8189" width="15.140625" style="15" customWidth="1"/>
    <col min="8190" max="8190" width="12.85546875" style="15" customWidth="1"/>
    <col min="8191" max="8191" width="9.140625" style="15"/>
    <col min="8192" max="8192" width="20.28515625" style="15" bestFit="1" customWidth="1"/>
    <col min="8193" max="8193" width="17.140625" style="15" customWidth="1"/>
    <col min="8194" max="8194" width="15.140625" style="15" customWidth="1"/>
    <col min="8195" max="8195" width="15.7109375" style="15" customWidth="1"/>
    <col min="8196" max="8196" width="16.85546875" style="15" customWidth="1"/>
    <col min="8197" max="8197" width="14" style="15" customWidth="1"/>
    <col min="8198" max="8440" width="9.140625" style="15"/>
    <col min="8441" max="8441" width="19.140625" style="15" customWidth="1"/>
    <col min="8442" max="8442" width="16.85546875" style="15" customWidth="1"/>
    <col min="8443" max="8443" width="13.42578125" style="15" customWidth="1"/>
    <col min="8444" max="8444" width="15" style="15" customWidth="1"/>
    <col min="8445" max="8445" width="15.140625" style="15" customWidth="1"/>
    <col min="8446" max="8446" width="12.85546875" style="15" customWidth="1"/>
    <col min="8447" max="8447" width="9.140625" style="15"/>
    <col min="8448" max="8448" width="20.28515625" style="15" bestFit="1" customWidth="1"/>
    <col min="8449" max="8449" width="17.140625" style="15" customWidth="1"/>
    <col min="8450" max="8450" width="15.140625" style="15" customWidth="1"/>
    <col min="8451" max="8451" width="15.7109375" style="15" customWidth="1"/>
    <col min="8452" max="8452" width="16.85546875" style="15" customWidth="1"/>
    <col min="8453" max="8453" width="14" style="15" customWidth="1"/>
    <col min="8454" max="8696" width="9.140625" style="15"/>
    <col min="8697" max="8697" width="19.140625" style="15" customWidth="1"/>
    <col min="8698" max="8698" width="16.85546875" style="15" customWidth="1"/>
    <col min="8699" max="8699" width="13.42578125" style="15" customWidth="1"/>
    <col min="8700" max="8700" width="15" style="15" customWidth="1"/>
    <col min="8701" max="8701" width="15.140625" style="15" customWidth="1"/>
    <col min="8702" max="8702" width="12.85546875" style="15" customWidth="1"/>
    <col min="8703" max="8703" width="9.140625" style="15"/>
    <col min="8704" max="8704" width="20.28515625" style="15" bestFit="1" customWidth="1"/>
    <col min="8705" max="8705" width="17.140625" style="15" customWidth="1"/>
    <col min="8706" max="8706" width="15.140625" style="15" customWidth="1"/>
    <col min="8707" max="8707" width="15.7109375" style="15" customWidth="1"/>
    <col min="8708" max="8708" width="16.85546875" style="15" customWidth="1"/>
    <col min="8709" max="8709" width="14" style="15" customWidth="1"/>
    <col min="8710" max="8952" width="9.140625" style="15"/>
    <col min="8953" max="8953" width="19.140625" style="15" customWidth="1"/>
    <col min="8954" max="8954" width="16.85546875" style="15" customWidth="1"/>
    <col min="8955" max="8955" width="13.42578125" style="15" customWidth="1"/>
    <col min="8956" max="8956" width="15" style="15" customWidth="1"/>
    <col min="8957" max="8957" width="15.140625" style="15" customWidth="1"/>
    <col min="8958" max="8958" width="12.85546875" style="15" customWidth="1"/>
    <col min="8959" max="8959" width="9.140625" style="15"/>
    <col min="8960" max="8960" width="20.28515625" style="15" bestFit="1" customWidth="1"/>
    <col min="8961" max="8961" width="17.140625" style="15" customWidth="1"/>
    <col min="8962" max="8962" width="15.140625" style="15" customWidth="1"/>
    <col min="8963" max="8963" width="15.7109375" style="15" customWidth="1"/>
    <col min="8964" max="8964" width="16.85546875" style="15" customWidth="1"/>
    <col min="8965" max="8965" width="14" style="15" customWidth="1"/>
    <col min="8966" max="9208" width="9.140625" style="15"/>
    <col min="9209" max="9209" width="19.140625" style="15" customWidth="1"/>
    <col min="9210" max="9210" width="16.85546875" style="15" customWidth="1"/>
    <col min="9211" max="9211" width="13.42578125" style="15" customWidth="1"/>
    <col min="9212" max="9212" width="15" style="15" customWidth="1"/>
    <col min="9213" max="9213" width="15.140625" style="15" customWidth="1"/>
    <col min="9214" max="9214" width="12.85546875" style="15" customWidth="1"/>
    <col min="9215" max="9215" width="9.140625" style="15"/>
    <col min="9216" max="9216" width="20.28515625" style="15" bestFit="1" customWidth="1"/>
    <col min="9217" max="9217" width="17.140625" style="15" customWidth="1"/>
    <col min="9218" max="9218" width="15.140625" style="15" customWidth="1"/>
    <col min="9219" max="9219" width="15.7109375" style="15" customWidth="1"/>
    <col min="9220" max="9220" width="16.85546875" style="15" customWidth="1"/>
    <col min="9221" max="9221" width="14" style="15" customWidth="1"/>
    <col min="9222" max="9464" width="9.140625" style="15"/>
    <col min="9465" max="9465" width="19.140625" style="15" customWidth="1"/>
    <col min="9466" max="9466" width="16.85546875" style="15" customWidth="1"/>
    <col min="9467" max="9467" width="13.42578125" style="15" customWidth="1"/>
    <col min="9468" max="9468" width="15" style="15" customWidth="1"/>
    <col min="9469" max="9469" width="15.140625" style="15" customWidth="1"/>
    <col min="9470" max="9470" width="12.85546875" style="15" customWidth="1"/>
    <col min="9471" max="9471" width="9.140625" style="15"/>
    <col min="9472" max="9472" width="20.28515625" style="15" bestFit="1" customWidth="1"/>
    <col min="9473" max="9473" width="17.140625" style="15" customWidth="1"/>
    <col min="9474" max="9474" width="15.140625" style="15" customWidth="1"/>
    <col min="9475" max="9475" width="15.7109375" style="15" customWidth="1"/>
    <col min="9476" max="9476" width="16.85546875" style="15" customWidth="1"/>
    <col min="9477" max="9477" width="14" style="15" customWidth="1"/>
    <col min="9478" max="9720" width="9.140625" style="15"/>
    <col min="9721" max="9721" width="19.140625" style="15" customWidth="1"/>
    <col min="9722" max="9722" width="16.85546875" style="15" customWidth="1"/>
    <col min="9723" max="9723" width="13.42578125" style="15" customWidth="1"/>
    <col min="9724" max="9724" width="15" style="15" customWidth="1"/>
    <col min="9725" max="9725" width="15.140625" style="15" customWidth="1"/>
    <col min="9726" max="9726" width="12.85546875" style="15" customWidth="1"/>
    <col min="9727" max="9727" width="9.140625" style="15"/>
    <col min="9728" max="9728" width="20.28515625" style="15" bestFit="1" customWidth="1"/>
    <col min="9729" max="9729" width="17.140625" style="15" customWidth="1"/>
    <col min="9730" max="9730" width="15.140625" style="15" customWidth="1"/>
    <col min="9731" max="9731" width="15.7109375" style="15" customWidth="1"/>
    <col min="9732" max="9732" width="16.85546875" style="15" customWidth="1"/>
    <col min="9733" max="9733" width="14" style="15" customWidth="1"/>
    <col min="9734" max="9976" width="9.140625" style="15"/>
    <col min="9977" max="9977" width="19.140625" style="15" customWidth="1"/>
    <col min="9978" max="9978" width="16.85546875" style="15" customWidth="1"/>
    <col min="9979" max="9979" width="13.42578125" style="15" customWidth="1"/>
    <col min="9980" max="9980" width="15" style="15" customWidth="1"/>
    <col min="9981" max="9981" width="15.140625" style="15" customWidth="1"/>
    <col min="9982" max="9982" width="12.85546875" style="15" customWidth="1"/>
    <col min="9983" max="9983" width="9.140625" style="15"/>
    <col min="9984" max="9984" width="20.28515625" style="15" bestFit="1" customWidth="1"/>
    <col min="9985" max="9985" width="17.140625" style="15" customWidth="1"/>
    <col min="9986" max="9986" width="15.140625" style="15" customWidth="1"/>
    <col min="9987" max="9987" width="15.7109375" style="15" customWidth="1"/>
    <col min="9988" max="9988" width="16.85546875" style="15" customWidth="1"/>
    <col min="9989" max="9989" width="14" style="15" customWidth="1"/>
    <col min="9990" max="10232" width="9.140625" style="15"/>
    <col min="10233" max="10233" width="19.140625" style="15" customWidth="1"/>
    <col min="10234" max="10234" width="16.85546875" style="15" customWidth="1"/>
    <col min="10235" max="10235" width="13.42578125" style="15" customWidth="1"/>
    <col min="10236" max="10236" width="15" style="15" customWidth="1"/>
    <col min="10237" max="10237" width="15.140625" style="15" customWidth="1"/>
    <col min="10238" max="10238" width="12.85546875" style="15" customWidth="1"/>
    <col min="10239" max="10239" width="9.140625" style="15"/>
    <col min="10240" max="10240" width="20.28515625" style="15" bestFit="1" customWidth="1"/>
    <col min="10241" max="10241" width="17.140625" style="15" customWidth="1"/>
    <col min="10242" max="10242" width="15.140625" style="15" customWidth="1"/>
    <col min="10243" max="10243" width="15.7109375" style="15" customWidth="1"/>
    <col min="10244" max="10244" width="16.85546875" style="15" customWidth="1"/>
    <col min="10245" max="10245" width="14" style="15" customWidth="1"/>
    <col min="10246" max="10488" width="9.140625" style="15"/>
    <col min="10489" max="10489" width="19.140625" style="15" customWidth="1"/>
    <col min="10490" max="10490" width="16.85546875" style="15" customWidth="1"/>
    <col min="10491" max="10491" width="13.42578125" style="15" customWidth="1"/>
    <col min="10492" max="10492" width="15" style="15" customWidth="1"/>
    <col min="10493" max="10493" width="15.140625" style="15" customWidth="1"/>
    <col min="10494" max="10494" width="12.85546875" style="15" customWidth="1"/>
    <col min="10495" max="10495" width="9.140625" style="15"/>
    <col min="10496" max="10496" width="20.28515625" style="15" bestFit="1" customWidth="1"/>
    <col min="10497" max="10497" width="17.140625" style="15" customWidth="1"/>
    <col min="10498" max="10498" width="15.140625" style="15" customWidth="1"/>
    <col min="10499" max="10499" width="15.7109375" style="15" customWidth="1"/>
    <col min="10500" max="10500" width="16.85546875" style="15" customWidth="1"/>
    <col min="10501" max="10501" width="14" style="15" customWidth="1"/>
    <col min="10502" max="10744" width="9.140625" style="15"/>
    <col min="10745" max="10745" width="19.140625" style="15" customWidth="1"/>
    <col min="10746" max="10746" width="16.85546875" style="15" customWidth="1"/>
    <col min="10747" max="10747" width="13.42578125" style="15" customWidth="1"/>
    <col min="10748" max="10748" width="15" style="15" customWidth="1"/>
    <col min="10749" max="10749" width="15.140625" style="15" customWidth="1"/>
    <col min="10750" max="10750" width="12.85546875" style="15" customWidth="1"/>
    <col min="10751" max="10751" width="9.140625" style="15"/>
    <col min="10752" max="10752" width="20.28515625" style="15" bestFit="1" customWidth="1"/>
    <col min="10753" max="10753" width="17.140625" style="15" customWidth="1"/>
    <col min="10754" max="10754" width="15.140625" style="15" customWidth="1"/>
    <col min="10755" max="10755" width="15.7109375" style="15" customWidth="1"/>
    <col min="10756" max="10756" width="16.85546875" style="15" customWidth="1"/>
    <col min="10757" max="10757" width="14" style="15" customWidth="1"/>
    <col min="10758" max="11000" width="9.140625" style="15"/>
    <col min="11001" max="11001" width="19.140625" style="15" customWidth="1"/>
    <col min="11002" max="11002" width="16.85546875" style="15" customWidth="1"/>
    <col min="11003" max="11003" width="13.42578125" style="15" customWidth="1"/>
    <col min="11004" max="11004" width="15" style="15" customWidth="1"/>
    <col min="11005" max="11005" width="15.140625" style="15" customWidth="1"/>
    <col min="11006" max="11006" width="12.85546875" style="15" customWidth="1"/>
    <col min="11007" max="11007" width="9.140625" style="15"/>
    <col min="11008" max="11008" width="20.28515625" style="15" bestFit="1" customWidth="1"/>
    <col min="11009" max="11009" width="17.140625" style="15" customWidth="1"/>
    <col min="11010" max="11010" width="15.140625" style="15" customWidth="1"/>
    <col min="11011" max="11011" width="15.7109375" style="15" customWidth="1"/>
    <col min="11012" max="11012" width="16.85546875" style="15" customWidth="1"/>
    <col min="11013" max="11013" width="14" style="15" customWidth="1"/>
    <col min="11014" max="11256" width="9.140625" style="15"/>
    <col min="11257" max="11257" width="19.140625" style="15" customWidth="1"/>
    <col min="11258" max="11258" width="16.85546875" style="15" customWidth="1"/>
    <col min="11259" max="11259" width="13.42578125" style="15" customWidth="1"/>
    <col min="11260" max="11260" width="15" style="15" customWidth="1"/>
    <col min="11261" max="11261" width="15.140625" style="15" customWidth="1"/>
    <col min="11262" max="11262" width="12.85546875" style="15" customWidth="1"/>
    <col min="11263" max="11263" width="9.140625" style="15"/>
    <col min="11264" max="11264" width="20.28515625" style="15" bestFit="1" customWidth="1"/>
    <col min="11265" max="11265" width="17.140625" style="15" customWidth="1"/>
    <col min="11266" max="11266" width="15.140625" style="15" customWidth="1"/>
    <col min="11267" max="11267" width="15.7109375" style="15" customWidth="1"/>
    <col min="11268" max="11268" width="16.85546875" style="15" customWidth="1"/>
    <col min="11269" max="11269" width="14" style="15" customWidth="1"/>
    <col min="11270" max="11512" width="9.140625" style="15"/>
    <col min="11513" max="11513" width="19.140625" style="15" customWidth="1"/>
    <col min="11514" max="11514" width="16.85546875" style="15" customWidth="1"/>
    <col min="11515" max="11515" width="13.42578125" style="15" customWidth="1"/>
    <col min="11516" max="11516" width="15" style="15" customWidth="1"/>
    <col min="11517" max="11517" width="15.140625" style="15" customWidth="1"/>
    <col min="11518" max="11518" width="12.85546875" style="15" customWidth="1"/>
    <col min="11519" max="11519" width="9.140625" style="15"/>
    <col min="11520" max="11520" width="20.28515625" style="15" bestFit="1" customWidth="1"/>
    <col min="11521" max="11521" width="17.140625" style="15" customWidth="1"/>
    <col min="11522" max="11522" width="15.140625" style="15" customWidth="1"/>
    <col min="11523" max="11523" width="15.7109375" style="15" customWidth="1"/>
    <col min="11524" max="11524" width="16.85546875" style="15" customWidth="1"/>
    <col min="11525" max="11525" width="14" style="15" customWidth="1"/>
    <col min="11526" max="11768" width="9.140625" style="15"/>
    <col min="11769" max="11769" width="19.140625" style="15" customWidth="1"/>
    <col min="11770" max="11770" width="16.85546875" style="15" customWidth="1"/>
    <col min="11771" max="11771" width="13.42578125" style="15" customWidth="1"/>
    <col min="11772" max="11772" width="15" style="15" customWidth="1"/>
    <col min="11773" max="11773" width="15.140625" style="15" customWidth="1"/>
    <col min="11774" max="11774" width="12.85546875" style="15" customWidth="1"/>
    <col min="11775" max="11775" width="9.140625" style="15"/>
    <col min="11776" max="11776" width="20.28515625" style="15" bestFit="1" customWidth="1"/>
    <col min="11777" max="11777" width="17.140625" style="15" customWidth="1"/>
    <col min="11778" max="11778" width="15.140625" style="15" customWidth="1"/>
    <col min="11779" max="11779" width="15.7109375" style="15" customWidth="1"/>
    <col min="11780" max="11780" width="16.85546875" style="15" customWidth="1"/>
    <col min="11781" max="11781" width="14" style="15" customWidth="1"/>
    <col min="11782" max="12024" width="9.140625" style="15"/>
    <col min="12025" max="12025" width="19.140625" style="15" customWidth="1"/>
    <col min="12026" max="12026" width="16.85546875" style="15" customWidth="1"/>
    <col min="12027" max="12027" width="13.42578125" style="15" customWidth="1"/>
    <col min="12028" max="12028" width="15" style="15" customWidth="1"/>
    <col min="12029" max="12029" width="15.140625" style="15" customWidth="1"/>
    <col min="12030" max="12030" width="12.85546875" style="15" customWidth="1"/>
    <col min="12031" max="12031" width="9.140625" style="15"/>
    <col min="12032" max="12032" width="20.28515625" style="15" bestFit="1" customWidth="1"/>
    <col min="12033" max="12033" width="17.140625" style="15" customWidth="1"/>
    <col min="12034" max="12034" width="15.140625" style="15" customWidth="1"/>
    <col min="12035" max="12035" width="15.7109375" style="15" customWidth="1"/>
    <col min="12036" max="12036" width="16.85546875" style="15" customWidth="1"/>
    <col min="12037" max="12037" width="14" style="15" customWidth="1"/>
    <col min="12038" max="12280" width="9.140625" style="15"/>
    <col min="12281" max="12281" width="19.140625" style="15" customWidth="1"/>
    <col min="12282" max="12282" width="16.85546875" style="15" customWidth="1"/>
    <col min="12283" max="12283" width="13.42578125" style="15" customWidth="1"/>
    <col min="12284" max="12284" width="15" style="15" customWidth="1"/>
    <col min="12285" max="12285" width="15.140625" style="15" customWidth="1"/>
    <col min="12286" max="12286" width="12.85546875" style="15" customWidth="1"/>
    <col min="12287" max="12287" width="9.140625" style="15"/>
    <col min="12288" max="12288" width="20.28515625" style="15" bestFit="1" customWidth="1"/>
    <col min="12289" max="12289" width="17.140625" style="15" customWidth="1"/>
    <col min="12290" max="12290" width="15.140625" style="15" customWidth="1"/>
    <col min="12291" max="12291" width="15.7109375" style="15" customWidth="1"/>
    <col min="12292" max="12292" width="16.85546875" style="15" customWidth="1"/>
    <col min="12293" max="12293" width="14" style="15" customWidth="1"/>
    <col min="12294" max="12536" width="9.140625" style="15"/>
    <col min="12537" max="12537" width="19.140625" style="15" customWidth="1"/>
    <col min="12538" max="12538" width="16.85546875" style="15" customWidth="1"/>
    <col min="12539" max="12539" width="13.42578125" style="15" customWidth="1"/>
    <col min="12540" max="12540" width="15" style="15" customWidth="1"/>
    <col min="12541" max="12541" width="15.140625" style="15" customWidth="1"/>
    <col min="12542" max="12542" width="12.85546875" style="15" customWidth="1"/>
    <col min="12543" max="12543" width="9.140625" style="15"/>
    <col min="12544" max="12544" width="20.28515625" style="15" bestFit="1" customWidth="1"/>
    <col min="12545" max="12545" width="17.140625" style="15" customWidth="1"/>
    <col min="12546" max="12546" width="15.140625" style="15" customWidth="1"/>
    <col min="12547" max="12547" width="15.7109375" style="15" customWidth="1"/>
    <col min="12548" max="12548" width="16.85546875" style="15" customWidth="1"/>
    <col min="12549" max="12549" width="14" style="15" customWidth="1"/>
    <col min="12550" max="12792" width="9.140625" style="15"/>
    <col min="12793" max="12793" width="19.140625" style="15" customWidth="1"/>
    <col min="12794" max="12794" width="16.85546875" style="15" customWidth="1"/>
    <col min="12795" max="12795" width="13.42578125" style="15" customWidth="1"/>
    <col min="12796" max="12796" width="15" style="15" customWidth="1"/>
    <col min="12797" max="12797" width="15.140625" style="15" customWidth="1"/>
    <col min="12798" max="12798" width="12.85546875" style="15" customWidth="1"/>
    <col min="12799" max="12799" width="9.140625" style="15"/>
    <col min="12800" max="12800" width="20.28515625" style="15" bestFit="1" customWidth="1"/>
    <col min="12801" max="12801" width="17.140625" style="15" customWidth="1"/>
    <col min="12802" max="12802" width="15.140625" style="15" customWidth="1"/>
    <col min="12803" max="12803" width="15.7109375" style="15" customWidth="1"/>
    <col min="12804" max="12804" width="16.85546875" style="15" customWidth="1"/>
    <col min="12805" max="12805" width="14" style="15" customWidth="1"/>
    <col min="12806" max="13048" width="9.140625" style="15"/>
    <col min="13049" max="13049" width="19.140625" style="15" customWidth="1"/>
    <col min="13050" max="13050" width="16.85546875" style="15" customWidth="1"/>
    <col min="13051" max="13051" width="13.42578125" style="15" customWidth="1"/>
    <col min="13052" max="13052" width="15" style="15" customWidth="1"/>
    <col min="13053" max="13053" width="15.140625" style="15" customWidth="1"/>
    <col min="13054" max="13054" width="12.85546875" style="15" customWidth="1"/>
    <col min="13055" max="13055" width="9.140625" style="15"/>
    <col min="13056" max="13056" width="20.28515625" style="15" bestFit="1" customWidth="1"/>
    <col min="13057" max="13057" width="17.140625" style="15" customWidth="1"/>
    <col min="13058" max="13058" width="15.140625" style="15" customWidth="1"/>
    <col min="13059" max="13059" width="15.7109375" style="15" customWidth="1"/>
    <col min="13060" max="13060" width="16.85546875" style="15" customWidth="1"/>
    <col min="13061" max="13061" width="14" style="15" customWidth="1"/>
    <col min="13062" max="13304" width="9.140625" style="15"/>
    <col min="13305" max="13305" width="19.140625" style="15" customWidth="1"/>
    <col min="13306" max="13306" width="16.85546875" style="15" customWidth="1"/>
    <col min="13307" max="13307" width="13.42578125" style="15" customWidth="1"/>
    <col min="13308" max="13308" width="15" style="15" customWidth="1"/>
    <col min="13309" max="13309" width="15.140625" style="15" customWidth="1"/>
    <col min="13310" max="13310" width="12.85546875" style="15" customWidth="1"/>
    <col min="13311" max="13311" width="9.140625" style="15"/>
    <col min="13312" max="13312" width="20.28515625" style="15" bestFit="1" customWidth="1"/>
    <col min="13313" max="13313" width="17.140625" style="15" customWidth="1"/>
    <col min="13314" max="13314" width="15.140625" style="15" customWidth="1"/>
    <col min="13315" max="13315" width="15.7109375" style="15" customWidth="1"/>
    <col min="13316" max="13316" width="16.85546875" style="15" customWidth="1"/>
    <col min="13317" max="13317" width="14" style="15" customWidth="1"/>
    <col min="13318" max="13560" width="9.140625" style="15"/>
    <col min="13561" max="13561" width="19.140625" style="15" customWidth="1"/>
    <col min="13562" max="13562" width="16.85546875" style="15" customWidth="1"/>
    <col min="13563" max="13563" width="13.42578125" style="15" customWidth="1"/>
    <col min="13564" max="13564" width="15" style="15" customWidth="1"/>
    <col min="13565" max="13565" width="15.140625" style="15" customWidth="1"/>
    <col min="13566" max="13566" width="12.85546875" style="15" customWidth="1"/>
    <col min="13567" max="13567" width="9.140625" style="15"/>
    <col min="13568" max="13568" width="20.28515625" style="15" bestFit="1" customWidth="1"/>
    <col min="13569" max="13569" width="17.140625" style="15" customWidth="1"/>
    <col min="13570" max="13570" width="15.140625" style="15" customWidth="1"/>
    <col min="13571" max="13571" width="15.7109375" style="15" customWidth="1"/>
    <col min="13572" max="13572" width="16.85546875" style="15" customWidth="1"/>
    <col min="13573" max="13573" width="14" style="15" customWidth="1"/>
    <col min="13574" max="13816" width="9.140625" style="15"/>
    <col min="13817" max="13817" width="19.140625" style="15" customWidth="1"/>
    <col min="13818" max="13818" width="16.85546875" style="15" customWidth="1"/>
    <col min="13819" max="13819" width="13.42578125" style="15" customWidth="1"/>
    <col min="13820" max="13820" width="15" style="15" customWidth="1"/>
    <col min="13821" max="13821" width="15.140625" style="15" customWidth="1"/>
    <col min="13822" max="13822" width="12.85546875" style="15" customWidth="1"/>
    <col min="13823" max="13823" width="9.140625" style="15"/>
    <col min="13824" max="13824" width="20.28515625" style="15" bestFit="1" customWidth="1"/>
    <col min="13825" max="13825" width="17.140625" style="15" customWidth="1"/>
    <col min="13826" max="13826" width="15.140625" style="15" customWidth="1"/>
    <col min="13827" max="13827" width="15.7109375" style="15" customWidth="1"/>
    <col min="13828" max="13828" width="16.85546875" style="15" customWidth="1"/>
    <col min="13829" max="13829" width="14" style="15" customWidth="1"/>
    <col min="13830" max="14072" width="9.140625" style="15"/>
    <col min="14073" max="14073" width="19.140625" style="15" customWidth="1"/>
    <col min="14074" max="14074" width="16.85546875" style="15" customWidth="1"/>
    <col min="14075" max="14075" width="13.42578125" style="15" customWidth="1"/>
    <col min="14076" max="14076" width="15" style="15" customWidth="1"/>
    <col min="14077" max="14077" width="15.140625" style="15" customWidth="1"/>
    <col min="14078" max="14078" width="12.85546875" style="15" customWidth="1"/>
    <col min="14079" max="14079" width="9.140625" style="15"/>
    <col min="14080" max="14080" width="20.28515625" style="15" bestFit="1" customWidth="1"/>
    <col min="14081" max="14081" width="17.140625" style="15" customWidth="1"/>
    <col min="14082" max="14082" width="15.140625" style="15" customWidth="1"/>
    <col min="14083" max="14083" width="15.7109375" style="15" customWidth="1"/>
    <col min="14084" max="14084" width="16.85546875" style="15" customWidth="1"/>
    <col min="14085" max="14085" width="14" style="15" customWidth="1"/>
    <col min="14086" max="14328" width="9.140625" style="15"/>
    <col min="14329" max="14329" width="19.140625" style="15" customWidth="1"/>
    <col min="14330" max="14330" width="16.85546875" style="15" customWidth="1"/>
    <col min="14331" max="14331" width="13.42578125" style="15" customWidth="1"/>
    <col min="14332" max="14332" width="15" style="15" customWidth="1"/>
    <col min="14333" max="14333" width="15.140625" style="15" customWidth="1"/>
    <col min="14334" max="14334" width="12.85546875" style="15" customWidth="1"/>
    <col min="14335" max="14335" width="9.140625" style="15"/>
    <col min="14336" max="14336" width="20.28515625" style="15" bestFit="1" customWidth="1"/>
    <col min="14337" max="14337" width="17.140625" style="15" customWidth="1"/>
    <col min="14338" max="14338" width="15.140625" style="15" customWidth="1"/>
    <col min="14339" max="14339" width="15.7109375" style="15" customWidth="1"/>
    <col min="14340" max="14340" width="16.85546875" style="15" customWidth="1"/>
    <col min="14341" max="14341" width="14" style="15" customWidth="1"/>
    <col min="14342" max="14584" width="9.140625" style="15"/>
    <col min="14585" max="14585" width="19.140625" style="15" customWidth="1"/>
    <col min="14586" max="14586" width="16.85546875" style="15" customWidth="1"/>
    <col min="14587" max="14587" width="13.42578125" style="15" customWidth="1"/>
    <col min="14588" max="14588" width="15" style="15" customWidth="1"/>
    <col min="14589" max="14589" width="15.140625" style="15" customWidth="1"/>
    <col min="14590" max="14590" width="12.85546875" style="15" customWidth="1"/>
    <col min="14591" max="14591" width="9.140625" style="15"/>
    <col min="14592" max="14592" width="20.28515625" style="15" bestFit="1" customWidth="1"/>
    <col min="14593" max="14593" width="17.140625" style="15" customWidth="1"/>
    <col min="14594" max="14594" width="15.140625" style="15" customWidth="1"/>
    <col min="14595" max="14595" width="15.7109375" style="15" customWidth="1"/>
    <col min="14596" max="14596" width="16.85546875" style="15" customWidth="1"/>
    <col min="14597" max="14597" width="14" style="15" customWidth="1"/>
    <col min="14598" max="14840" width="9.140625" style="15"/>
    <col min="14841" max="14841" width="19.140625" style="15" customWidth="1"/>
    <col min="14842" max="14842" width="16.85546875" style="15" customWidth="1"/>
    <col min="14843" max="14843" width="13.42578125" style="15" customWidth="1"/>
    <col min="14844" max="14844" width="15" style="15" customWidth="1"/>
    <col min="14845" max="14845" width="15.140625" style="15" customWidth="1"/>
    <col min="14846" max="14846" width="12.85546875" style="15" customWidth="1"/>
    <col min="14847" max="14847" width="9.140625" style="15"/>
    <col min="14848" max="14848" width="20.28515625" style="15" bestFit="1" customWidth="1"/>
    <col min="14849" max="14849" width="17.140625" style="15" customWidth="1"/>
    <col min="14850" max="14850" width="15.140625" style="15" customWidth="1"/>
    <col min="14851" max="14851" width="15.7109375" style="15" customWidth="1"/>
    <col min="14852" max="14852" width="16.85546875" style="15" customWidth="1"/>
    <col min="14853" max="14853" width="14" style="15" customWidth="1"/>
    <col min="14854" max="15096" width="9.140625" style="15"/>
    <col min="15097" max="15097" width="19.140625" style="15" customWidth="1"/>
    <col min="15098" max="15098" width="16.85546875" style="15" customWidth="1"/>
    <col min="15099" max="15099" width="13.42578125" style="15" customWidth="1"/>
    <col min="15100" max="15100" width="15" style="15" customWidth="1"/>
    <col min="15101" max="15101" width="15.140625" style="15" customWidth="1"/>
    <col min="15102" max="15102" width="12.85546875" style="15" customWidth="1"/>
    <col min="15103" max="15103" width="9.140625" style="15"/>
    <col min="15104" max="15104" width="20.28515625" style="15" bestFit="1" customWidth="1"/>
    <col min="15105" max="15105" width="17.140625" style="15" customWidth="1"/>
    <col min="15106" max="15106" width="15.140625" style="15" customWidth="1"/>
    <col min="15107" max="15107" width="15.7109375" style="15" customWidth="1"/>
    <col min="15108" max="15108" width="16.85546875" style="15" customWidth="1"/>
    <col min="15109" max="15109" width="14" style="15" customWidth="1"/>
    <col min="15110" max="15352" width="9.140625" style="15"/>
    <col min="15353" max="15353" width="19.140625" style="15" customWidth="1"/>
    <col min="15354" max="15354" width="16.85546875" style="15" customWidth="1"/>
    <col min="15355" max="15355" width="13.42578125" style="15" customWidth="1"/>
    <col min="15356" max="15356" width="15" style="15" customWidth="1"/>
    <col min="15357" max="15357" width="15.140625" style="15" customWidth="1"/>
    <col min="15358" max="15358" width="12.85546875" style="15" customWidth="1"/>
    <col min="15359" max="15359" width="9.140625" style="15"/>
    <col min="15360" max="15360" width="20.28515625" style="15" bestFit="1" customWidth="1"/>
    <col min="15361" max="15361" width="17.140625" style="15" customWidth="1"/>
    <col min="15362" max="15362" width="15.140625" style="15" customWidth="1"/>
    <col min="15363" max="15363" width="15.7109375" style="15" customWidth="1"/>
    <col min="15364" max="15364" width="16.85546875" style="15" customWidth="1"/>
    <col min="15365" max="15365" width="14" style="15" customWidth="1"/>
    <col min="15366" max="15608" width="9.140625" style="15"/>
    <col min="15609" max="15609" width="19.140625" style="15" customWidth="1"/>
    <col min="15610" max="15610" width="16.85546875" style="15" customWidth="1"/>
    <col min="15611" max="15611" width="13.42578125" style="15" customWidth="1"/>
    <col min="15612" max="15612" width="15" style="15" customWidth="1"/>
    <col min="15613" max="15613" width="15.140625" style="15" customWidth="1"/>
    <col min="15614" max="15614" width="12.85546875" style="15" customWidth="1"/>
    <col min="15615" max="15615" width="9.140625" style="15"/>
    <col min="15616" max="15616" width="20.28515625" style="15" bestFit="1" customWidth="1"/>
    <col min="15617" max="15617" width="17.140625" style="15" customWidth="1"/>
    <col min="15618" max="15618" width="15.140625" style="15" customWidth="1"/>
    <col min="15619" max="15619" width="15.7109375" style="15" customWidth="1"/>
    <col min="15620" max="15620" width="16.85546875" style="15" customWidth="1"/>
    <col min="15621" max="15621" width="14" style="15" customWidth="1"/>
    <col min="15622" max="15864" width="9.140625" style="15"/>
    <col min="15865" max="15865" width="19.140625" style="15" customWidth="1"/>
    <col min="15866" max="15866" width="16.85546875" style="15" customWidth="1"/>
    <col min="15867" max="15867" width="13.42578125" style="15" customWidth="1"/>
    <col min="15868" max="15868" width="15" style="15" customWidth="1"/>
    <col min="15869" max="15869" width="15.140625" style="15" customWidth="1"/>
    <col min="15870" max="15870" width="12.85546875" style="15" customWidth="1"/>
    <col min="15871" max="15871" width="9.140625" style="15"/>
    <col min="15872" max="15872" width="20.28515625" style="15" bestFit="1" customWidth="1"/>
    <col min="15873" max="15873" width="17.140625" style="15" customWidth="1"/>
    <col min="15874" max="15874" width="15.140625" style="15" customWidth="1"/>
    <col min="15875" max="15875" width="15.7109375" style="15" customWidth="1"/>
    <col min="15876" max="15876" width="16.85546875" style="15" customWidth="1"/>
    <col min="15877" max="15877" width="14" style="15" customWidth="1"/>
    <col min="15878" max="16120" width="9.140625" style="15"/>
    <col min="16121" max="16121" width="19.140625" style="15" customWidth="1"/>
    <col min="16122" max="16122" width="16.85546875" style="15" customWidth="1"/>
    <col min="16123" max="16123" width="13.42578125" style="15" customWidth="1"/>
    <col min="16124" max="16124" width="15" style="15" customWidth="1"/>
    <col min="16125" max="16125" width="15.140625" style="15" customWidth="1"/>
    <col min="16126" max="16126" width="12.85546875" style="15" customWidth="1"/>
    <col min="16127" max="16127" width="9.140625" style="15"/>
    <col min="16128" max="16128" width="20.28515625" style="15" bestFit="1" customWidth="1"/>
    <col min="16129" max="16129" width="17.140625" style="15" customWidth="1"/>
    <col min="16130" max="16130" width="15.140625" style="15" customWidth="1"/>
    <col min="16131" max="16131" width="15.7109375" style="15" customWidth="1"/>
    <col min="16132" max="16132" width="16.85546875" style="15" customWidth="1"/>
    <col min="16133" max="16133" width="14" style="15" customWidth="1"/>
    <col min="16134" max="16376" width="9.140625" style="15"/>
    <col min="16377" max="16377" width="19.140625" style="15" customWidth="1"/>
    <col min="16378" max="16378" width="16.85546875" style="15" customWidth="1"/>
    <col min="16379" max="16379" width="13.42578125" style="15" customWidth="1"/>
    <col min="16380" max="16380" width="15" style="15" customWidth="1"/>
    <col min="16381" max="16381" width="15.140625" style="15" customWidth="1"/>
    <col min="16382" max="16382" width="12.85546875" style="15" customWidth="1"/>
    <col min="16383" max="16384" width="9.140625" style="15"/>
  </cols>
  <sheetData>
    <row r="1" spans="1:12" ht="33.75" customHeight="1" thickBot="1">
      <c r="A1" s="861" t="s">
        <v>436</v>
      </c>
      <c r="B1" s="861"/>
      <c r="C1" s="861"/>
      <c r="D1" s="861"/>
      <c r="E1" s="861"/>
      <c r="F1" s="861"/>
    </row>
    <row r="2" spans="1:12" ht="43.5" customHeight="1" thickBot="1">
      <c r="A2" s="53" t="s">
        <v>68</v>
      </c>
      <c r="B2" s="52" t="s">
        <v>32</v>
      </c>
      <c r="C2" s="53" t="s">
        <v>71</v>
      </c>
      <c r="D2" s="53" t="s">
        <v>72</v>
      </c>
      <c r="E2" s="53" t="s">
        <v>73</v>
      </c>
      <c r="F2" s="113" t="s">
        <v>317</v>
      </c>
    </row>
    <row r="3" spans="1:12" ht="21" customHeight="1">
      <c r="A3" s="2">
        <v>1396</v>
      </c>
      <c r="B3" s="153">
        <v>10227702</v>
      </c>
      <c r="C3" s="153">
        <v>1568616</v>
      </c>
      <c r="D3" s="153">
        <v>5528882</v>
      </c>
      <c r="E3" s="153">
        <v>3108795</v>
      </c>
      <c r="F3" s="153">
        <v>21409</v>
      </c>
    </row>
    <row r="4" spans="1:12" ht="21" customHeight="1">
      <c r="A4" s="2">
        <v>1397</v>
      </c>
      <c r="B4" s="153">
        <v>10450728</v>
      </c>
      <c r="C4" s="153">
        <v>1540814</v>
      </c>
      <c r="D4" s="153">
        <v>5463864</v>
      </c>
      <c r="E4" s="153">
        <v>3426753</v>
      </c>
      <c r="F4" s="153">
        <v>19297</v>
      </c>
      <c r="G4" s="710"/>
      <c r="H4" s="710"/>
      <c r="L4" s="145"/>
    </row>
    <row r="5" spans="1:12" ht="21" customHeight="1">
      <c r="A5" s="2">
        <v>1398</v>
      </c>
      <c r="B5" s="153">
        <v>10798942</v>
      </c>
      <c r="C5" s="153">
        <v>1602466</v>
      </c>
      <c r="D5" s="153">
        <v>5711755</v>
      </c>
      <c r="E5" s="153">
        <v>3463950</v>
      </c>
      <c r="F5" s="153">
        <v>20771</v>
      </c>
      <c r="G5" s="710"/>
      <c r="H5" s="710"/>
      <c r="L5" s="145"/>
    </row>
    <row r="6" spans="1:12" ht="21" customHeight="1">
      <c r="A6" s="2">
        <v>1399</v>
      </c>
      <c r="B6" s="171">
        <v>10689239</v>
      </c>
      <c r="C6" s="171">
        <v>1574971</v>
      </c>
      <c r="D6" s="171">
        <v>5800569</v>
      </c>
      <c r="E6" s="171">
        <v>3294590</v>
      </c>
      <c r="F6" s="171">
        <v>19109</v>
      </c>
      <c r="G6" s="710"/>
      <c r="H6" s="710"/>
      <c r="L6" s="145"/>
    </row>
    <row r="7" spans="1:12" ht="21" customHeight="1">
      <c r="A7" s="2">
        <v>1400</v>
      </c>
      <c r="B7" s="171">
        <v>11068557</v>
      </c>
      <c r="C7" s="171">
        <v>1650277</v>
      </c>
      <c r="D7" s="171">
        <v>6024836</v>
      </c>
      <c r="E7" s="171">
        <v>3374227</v>
      </c>
      <c r="F7" s="171">
        <v>19217</v>
      </c>
      <c r="G7" s="710"/>
      <c r="H7" s="710"/>
      <c r="L7" s="145"/>
    </row>
    <row r="8" spans="1:12" ht="21" customHeight="1">
      <c r="A8" s="2">
        <v>1401</v>
      </c>
      <c r="B8" s="171">
        <v>11388131</v>
      </c>
      <c r="C8" s="171">
        <v>1710607</v>
      </c>
      <c r="D8" s="171">
        <v>6187928</v>
      </c>
      <c r="E8" s="171">
        <v>3471927</v>
      </c>
      <c r="F8" s="171">
        <v>17669</v>
      </c>
      <c r="G8" s="710"/>
      <c r="H8" s="710"/>
      <c r="L8" s="145"/>
    </row>
    <row r="9" spans="1:12" ht="21" customHeight="1" thickBot="1">
      <c r="A9" s="2">
        <v>1402</v>
      </c>
      <c r="B9" s="171">
        <f>SUM(B10:B42)</f>
        <v>12015766</v>
      </c>
      <c r="C9" s="171">
        <f>SUM(C10:C42)</f>
        <v>1780862</v>
      </c>
      <c r="D9" s="171">
        <f>SUM(D10:D42)</f>
        <v>6621440</v>
      </c>
      <c r="E9" s="171">
        <f t="shared" ref="E9:F9" si="0">SUM(E10:E42)</f>
        <v>3600271</v>
      </c>
      <c r="F9" s="171">
        <f t="shared" si="0"/>
        <v>13193</v>
      </c>
      <c r="G9" s="710"/>
      <c r="H9" s="710"/>
      <c r="L9" s="145"/>
    </row>
    <row r="10" spans="1:12" ht="21" customHeight="1" thickBot="1">
      <c r="A10" s="5" t="s">
        <v>41</v>
      </c>
      <c r="B10" s="706">
        <f>C10+D10+E10+F10</f>
        <v>498873</v>
      </c>
      <c r="C10" s="540">
        <v>67891</v>
      </c>
      <c r="D10" s="541">
        <v>312552</v>
      </c>
      <c r="E10" s="711">
        <v>118405</v>
      </c>
      <c r="F10" s="132">
        <v>25</v>
      </c>
      <c r="G10" s="710"/>
      <c r="H10" s="710"/>
      <c r="L10" s="145"/>
    </row>
    <row r="11" spans="1:12" ht="21" customHeight="1" thickBot="1">
      <c r="A11" s="6" t="s">
        <v>42</v>
      </c>
      <c r="B11" s="539">
        <f t="shared" ref="B11:B42" si="1">C11+D11+E11+F11</f>
        <v>261778</v>
      </c>
      <c r="C11" s="707">
        <v>60037</v>
      </c>
      <c r="D11" s="541">
        <v>133583</v>
      </c>
      <c r="E11" s="712">
        <v>68141</v>
      </c>
      <c r="F11" s="541">
        <v>17</v>
      </c>
      <c r="G11" s="710"/>
      <c r="H11" s="710"/>
      <c r="L11" s="145"/>
    </row>
    <row r="12" spans="1:12" ht="21" customHeight="1" thickBot="1">
      <c r="A12" s="6" t="s">
        <v>43</v>
      </c>
      <c r="B12" s="539">
        <f t="shared" si="1"/>
        <v>130559</v>
      </c>
      <c r="C12" s="707">
        <v>30056</v>
      </c>
      <c r="D12" s="541">
        <v>65985</v>
      </c>
      <c r="E12" s="712">
        <v>34518</v>
      </c>
      <c r="F12" s="541">
        <v>0</v>
      </c>
      <c r="G12" s="710"/>
      <c r="H12" s="710"/>
      <c r="L12" s="145"/>
    </row>
    <row r="13" spans="1:12" ht="21" customHeight="1" thickBot="1">
      <c r="A13" s="6" t="s">
        <v>0</v>
      </c>
      <c r="B13" s="539">
        <f t="shared" si="1"/>
        <v>908186</v>
      </c>
      <c r="C13" s="707">
        <v>114271</v>
      </c>
      <c r="D13" s="541">
        <v>553131</v>
      </c>
      <c r="E13" s="712">
        <v>240139</v>
      </c>
      <c r="F13" s="541">
        <v>645</v>
      </c>
      <c r="G13" s="710"/>
      <c r="H13" s="710"/>
      <c r="L13" s="145"/>
    </row>
    <row r="14" spans="1:12" ht="21" customHeight="1" thickBot="1">
      <c r="A14" s="6" t="s">
        <v>33</v>
      </c>
      <c r="B14" s="539">
        <f t="shared" si="1"/>
        <v>391058</v>
      </c>
      <c r="C14" s="707">
        <v>40531</v>
      </c>
      <c r="D14" s="541">
        <v>280406</v>
      </c>
      <c r="E14" s="712">
        <v>69892</v>
      </c>
      <c r="F14" s="541">
        <v>229</v>
      </c>
      <c r="G14" s="710"/>
      <c r="H14" s="710"/>
      <c r="L14" s="145"/>
    </row>
    <row r="15" spans="1:12" ht="21" customHeight="1" thickBot="1">
      <c r="A15" s="6" t="s">
        <v>44</v>
      </c>
      <c r="B15" s="539">
        <f t="shared" si="1"/>
        <v>86145</v>
      </c>
      <c r="C15" s="707">
        <v>18931</v>
      </c>
      <c r="D15" s="541">
        <v>21137</v>
      </c>
      <c r="E15" s="712">
        <v>46051</v>
      </c>
      <c r="F15" s="541">
        <v>26</v>
      </c>
      <c r="G15" s="710"/>
      <c r="H15" s="710"/>
      <c r="L15" s="145"/>
    </row>
    <row r="16" spans="1:12" ht="21" customHeight="1" thickBot="1">
      <c r="A16" s="6" t="s">
        <v>1</v>
      </c>
      <c r="B16" s="539">
        <f t="shared" si="1"/>
        <v>341806</v>
      </c>
      <c r="C16" s="707">
        <v>31089</v>
      </c>
      <c r="D16" s="541">
        <v>101979</v>
      </c>
      <c r="E16" s="712">
        <v>208445</v>
      </c>
      <c r="F16" s="541">
        <v>293</v>
      </c>
      <c r="G16" s="710"/>
      <c r="H16" s="710"/>
      <c r="L16" s="145"/>
    </row>
    <row r="17" spans="1:12" ht="21" customHeight="1" thickBot="1">
      <c r="A17" s="6" t="s">
        <v>45</v>
      </c>
      <c r="B17" s="539">
        <f t="shared" si="1"/>
        <v>101521</v>
      </c>
      <c r="C17" s="707">
        <v>22874</v>
      </c>
      <c r="D17" s="541">
        <v>40059</v>
      </c>
      <c r="E17" s="712">
        <v>38537</v>
      </c>
      <c r="F17" s="541">
        <v>51</v>
      </c>
      <c r="G17" s="710"/>
      <c r="H17" s="710"/>
      <c r="L17" s="145"/>
    </row>
    <row r="18" spans="1:12" ht="21" customHeight="1" thickBot="1">
      <c r="A18" s="6" t="s">
        <v>46</v>
      </c>
      <c r="B18" s="539">
        <f t="shared" si="1"/>
        <v>105655</v>
      </c>
      <c r="C18" s="707">
        <v>19502</v>
      </c>
      <c r="D18" s="541">
        <v>41393</v>
      </c>
      <c r="E18" s="712">
        <v>44759</v>
      </c>
      <c r="F18" s="541">
        <v>1</v>
      </c>
      <c r="G18" s="710"/>
      <c r="H18" s="710"/>
      <c r="L18" s="145"/>
    </row>
    <row r="19" spans="1:12" ht="21" customHeight="1" thickBot="1">
      <c r="A19" s="6" t="s">
        <v>47</v>
      </c>
      <c r="B19" s="539">
        <f t="shared" si="1"/>
        <v>786978</v>
      </c>
      <c r="C19" s="707">
        <v>108099</v>
      </c>
      <c r="D19" s="541">
        <v>431959</v>
      </c>
      <c r="E19" s="712">
        <v>240607</v>
      </c>
      <c r="F19" s="541">
        <v>6313</v>
      </c>
      <c r="G19" s="710"/>
      <c r="H19" s="710"/>
      <c r="L19" s="145"/>
    </row>
    <row r="20" spans="1:12" ht="21" customHeight="1" thickBot="1">
      <c r="A20" s="6" t="s">
        <v>28</v>
      </c>
      <c r="B20" s="539">
        <f t="shared" si="1"/>
        <v>84616</v>
      </c>
      <c r="C20" s="707">
        <v>25016</v>
      </c>
      <c r="D20" s="541">
        <v>26999</v>
      </c>
      <c r="E20" s="712">
        <v>32582</v>
      </c>
      <c r="F20" s="541">
        <v>19</v>
      </c>
      <c r="G20" s="710"/>
      <c r="H20" s="710"/>
      <c r="L20" s="145"/>
    </row>
    <row r="21" spans="1:12" ht="21" customHeight="1" thickBot="1">
      <c r="A21" s="6" t="s">
        <v>2</v>
      </c>
      <c r="B21" s="539">
        <f t="shared" si="1"/>
        <v>839728</v>
      </c>
      <c r="C21" s="707">
        <v>122420</v>
      </c>
      <c r="D21" s="541">
        <v>302214</v>
      </c>
      <c r="E21" s="712">
        <v>415064</v>
      </c>
      <c r="F21" s="541">
        <v>30</v>
      </c>
      <c r="G21" s="710"/>
      <c r="H21" s="710"/>
      <c r="L21" s="145"/>
    </row>
    <row r="22" spans="1:12" ht="21" customHeight="1" thickBot="1">
      <c r="A22" s="6" t="s">
        <v>3</v>
      </c>
      <c r="B22" s="539">
        <f t="shared" si="1"/>
        <v>142752</v>
      </c>
      <c r="C22" s="707">
        <v>29575</v>
      </c>
      <c r="D22" s="541">
        <v>82135</v>
      </c>
      <c r="E22" s="712">
        <v>30869</v>
      </c>
      <c r="F22" s="541">
        <v>173</v>
      </c>
      <c r="G22" s="710"/>
      <c r="H22" s="710"/>
      <c r="L22" s="145"/>
    </row>
    <row r="23" spans="1:12" ht="21" customHeight="1" thickBot="1">
      <c r="A23" s="6" t="s">
        <v>4</v>
      </c>
      <c r="B23" s="539">
        <f t="shared" si="1"/>
        <v>145179</v>
      </c>
      <c r="C23" s="707">
        <v>23649</v>
      </c>
      <c r="D23" s="541">
        <v>89539</v>
      </c>
      <c r="E23" s="712">
        <v>31985</v>
      </c>
      <c r="F23" s="541">
        <v>6</v>
      </c>
      <c r="G23" s="710"/>
      <c r="H23" s="710"/>
      <c r="L23" s="145"/>
    </row>
    <row r="24" spans="1:12" ht="21" customHeight="1" thickBot="1">
      <c r="A24" s="6" t="s">
        <v>48</v>
      </c>
      <c r="B24" s="539">
        <f t="shared" si="1"/>
        <v>209767</v>
      </c>
      <c r="C24" s="707">
        <v>64706</v>
      </c>
      <c r="D24" s="541">
        <v>55521</v>
      </c>
      <c r="E24" s="712">
        <v>89513</v>
      </c>
      <c r="F24" s="541">
        <v>27</v>
      </c>
      <c r="G24" s="710"/>
      <c r="H24" s="710"/>
      <c r="L24" s="145"/>
    </row>
    <row r="25" spans="1:12" ht="21" customHeight="1" thickBot="1">
      <c r="A25" s="6" t="s">
        <v>49</v>
      </c>
      <c r="B25" s="539">
        <f t="shared" si="1"/>
        <v>1175100</v>
      </c>
      <c r="C25" s="707">
        <v>158579</v>
      </c>
      <c r="D25" s="541">
        <v>729377</v>
      </c>
      <c r="E25" s="712">
        <v>286702</v>
      </c>
      <c r="F25" s="541">
        <v>442</v>
      </c>
      <c r="G25" s="710"/>
      <c r="H25" s="710"/>
      <c r="L25" s="145"/>
    </row>
    <row r="26" spans="1:12" ht="21" customHeight="1" thickBot="1">
      <c r="A26" s="6" t="s">
        <v>50</v>
      </c>
      <c r="B26" s="539">
        <f t="shared" si="1"/>
        <v>557111</v>
      </c>
      <c r="C26" s="707">
        <v>33972</v>
      </c>
      <c r="D26" s="541">
        <v>435556</v>
      </c>
      <c r="E26" s="712">
        <v>87423</v>
      </c>
      <c r="F26" s="541">
        <v>160</v>
      </c>
      <c r="G26" s="710"/>
      <c r="H26" s="710"/>
      <c r="L26" s="145"/>
    </row>
    <row r="27" spans="1:12" ht="21" customHeight="1" thickBot="1">
      <c r="A27" s="6" t="s">
        <v>51</v>
      </c>
      <c r="B27" s="539">
        <f t="shared" si="1"/>
        <v>1316438</v>
      </c>
      <c r="C27" s="707">
        <v>148881</v>
      </c>
      <c r="D27" s="541">
        <v>860147</v>
      </c>
      <c r="E27" s="712">
        <v>306803</v>
      </c>
      <c r="F27" s="541">
        <v>607</v>
      </c>
      <c r="G27" s="710"/>
      <c r="H27" s="710"/>
      <c r="L27" s="145"/>
    </row>
    <row r="28" spans="1:12" ht="21" customHeight="1" thickBot="1">
      <c r="A28" s="6" t="s">
        <v>5</v>
      </c>
      <c r="B28" s="539">
        <f t="shared" si="1"/>
        <v>555588</v>
      </c>
      <c r="C28" s="707">
        <v>98936</v>
      </c>
      <c r="D28" s="541">
        <v>292530</v>
      </c>
      <c r="E28" s="712">
        <v>163863</v>
      </c>
      <c r="F28" s="541">
        <v>259</v>
      </c>
      <c r="G28" s="710"/>
      <c r="H28" s="710"/>
      <c r="L28" s="145"/>
    </row>
    <row r="29" spans="1:12" ht="21" customHeight="1" thickBot="1">
      <c r="A29" s="6" t="s">
        <v>52</v>
      </c>
      <c r="B29" s="539">
        <f t="shared" si="1"/>
        <v>206529</v>
      </c>
      <c r="C29" s="707">
        <v>24334</v>
      </c>
      <c r="D29" s="541">
        <v>140794</v>
      </c>
      <c r="E29" s="712">
        <v>41379</v>
      </c>
      <c r="F29" s="541">
        <v>22</v>
      </c>
      <c r="G29" s="710"/>
      <c r="H29" s="710"/>
      <c r="L29" s="145"/>
    </row>
    <row r="30" spans="1:12" ht="21" customHeight="1" thickBot="1">
      <c r="A30" s="6" t="s">
        <v>6</v>
      </c>
      <c r="B30" s="539">
        <f t="shared" si="1"/>
        <v>168507</v>
      </c>
      <c r="C30" s="707">
        <v>23721</v>
      </c>
      <c r="D30" s="541">
        <v>104547</v>
      </c>
      <c r="E30" s="712">
        <v>39392</v>
      </c>
      <c r="F30" s="541">
        <v>847</v>
      </c>
      <c r="G30" s="710"/>
      <c r="H30" s="710"/>
      <c r="L30" s="145"/>
    </row>
    <row r="31" spans="1:12" ht="21" customHeight="1" thickBot="1">
      <c r="A31" s="6" t="s">
        <v>53</v>
      </c>
      <c r="B31" s="539">
        <f t="shared" si="1"/>
        <v>132601</v>
      </c>
      <c r="C31" s="707">
        <v>36047</v>
      </c>
      <c r="D31" s="541">
        <v>56485</v>
      </c>
      <c r="E31" s="712">
        <v>39288</v>
      </c>
      <c r="F31" s="541">
        <v>781</v>
      </c>
      <c r="G31" s="710"/>
      <c r="H31" s="710"/>
      <c r="L31" s="145"/>
    </row>
    <row r="32" spans="1:12" ht="21" customHeight="1" thickBot="1">
      <c r="A32" s="6" t="s">
        <v>54</v>
      </c>
      <c r="B32" s="539">
        <f t="shared" si="1"/>
        <v>463963</v>
      </c>
      <c r="C32" s="707">
        <v>62008</v>
      </c>
      <c r="D32" s="541">
        <v>204130</v>
      </c>
      <c r="E32" s="712">
        <v>197718</v>
      </c>
      <c r="F32" s="541">
        <v>107</v>
      </c>
      <c r="G32" s="710"/>
      <c r="H32" s="710"/>
      <c r="L32" s="145"/>
    </row>
    <row r="33" spans="1:12" ht="21" customHeight="1" thickBot="1">
      <c r="A33" s="6" t="s">
        <v>55</v>
      </c>
      <c r="B33" s="539">
        <f t="shared" si="1"/>
        <v>167603</v>
      </c>
      <c r="C33" s="707">
        <v>46420</v>
      </c>
      <c r="D33" s="541">
        <v>60916</v>
      </c>
      <c r="E33" s="712">
        <v>60249</v>
      </c>
      <c r="F33" s="541">
        <v>18</v>
      </c>
      <c r="G33" s="710"/>
      <c r="H33" s="710"/>
      <c r="L33" s="145"/>
    </row>
    <row r="34" spans="1:12" ht="21" customHeight="1" thickBot="1">
      <c r="A34" s="6" t="s">
        <v>56</v>
      </c>
      <c r="B34" s="539">
        <f t="shared" si="1"/>
        <v>101508</v>
      </c>
      <c r="C34" s="707">
        <v>22209</v>
      </c>
      <c r="D34" s="541">
        <v>23805</v>
      </c>
      <c r="E34" s="712">
        <v>55492</v>
      </c>
      <c r="F34" s="541">
        <v>2</v>
      </c>
      <c r="G34" s="710"/>
      <c r="H34" s="710"/>
      <c r="L34" s="145"/>
    </row>
    <row r="35" spans="1:12" ht="21" customHeight="1" thickBot="1">
      <c r="A35" s="6" t="s">
        <v>7</v>
      </c>
      <c r="B35" s="539">
        <f t="shared" si="1"/>
        <v>203535</v>
      </c>
      <c r="C35" s="707">
        <v>43863</v>
      </c>
      <c r="D35" s="541">
        <v>109738</v>
      </c>
      <c r="E35" s="712">
        <v>49848</v>
      </c>
      <c r="F35" s="541">
        <v>86</v>
      </c>
      <c r="G35" s="710"/>
      <c r="H35" s="710"/>
      <c r="L35" s="145"/>
    </row>
    <row r="36" spans="1:12" ht="21" customHeight="1" thickBot="1">
      <c r="A36" s="6" t="s">
        <v>57</v>
      </c>
      <c r="B36" s="539">
        <f t="shared" si="1"/>
        <v>291380</v>
      </c>
      <c r="C36" s="707">
        <v>47290</v>
      </c>
      <c r="D36" s="541">
        <v>181509</v>
      </c>
      <c r="E36" s="712">
        <v>61083</v>
      </c>
      <c r="F36" s="541">
        <v>1498</v>
      </c>
      <c r="G36" s="710"/>
      <c r="H36" s="710"/>
      <c r="L36" s="145"/>
    </row>
    <row r="37" spans="1:12" ht="21" customHeight="1" thickBot="1">
      <c r="A37" s="6" t="s">
        <v>8</v>
      </c>
      <c r="B37" s="539">
        <f t="shared" si="1"/>
        <v>148624</v>
      </c>
      <c r="C37" s="707">
        <v>40059</v>
      </c>
      <c r="D37" s="541">
        <v>54454</v>
      </c>
      <c r="E37" s="712">
        <v>53787</v>
      </c>
      <c r="F37" s="541">
        <v>324</v>
      </c>
      <c r="G37" s="710"/>
      <c r="H37" s="710"/>
      <c r="L37" s="145"/>
    </row>
    <row r="38" spans="1:12" ht="21" customHeight="1" thickBot="1">
      <c r="A38" s="6" t="s">
        <v>9</v>
      </c>
      <c r="B38" s="539">
        <f t="shared" si="1"/>
        <v>435675</v>
      </c>
      <c r="C38" s="707">
        <v>63459</v>
      </c>
      <c r="D38" s="541">
        <v>277451</v>
      </c>
      <c r="E38" s="712">
        <v>94737</v>
      </c>
      <c r="F38" s="541">
        <v>28</v>
      </c>
      <c r="G38" s="710"/>
      <c r="H38" s="710"/>
      <c r="L38" s="145"/>
    </row>
    <row r="39" spans="1:12" ht="21" customHeight="1" thickBot="1">
      <c r="A39" s="6" t="s">
        <v>58</v>
      </c>
      <c r="B39" s="539">
        <f t="shared" si="1"/>
        <v>266522</v>
      </c>
      <c r="C39" s="707">
        <v>34877</v>
      </c>
      <c r="D39" s="541">
        <v>163653</v>
      </c>
      <c r="E39" s="712">
        <v>67985</v>
      </c>
      <c r="F39" s="541">
        <v>7</v>
      </c>
      <c r="G39" s="710"/>
      <c r="H39" s="710"/>
    </row>
    <row r="40" spans="1:12" ht="21" customHeight="1" thickBot="1">
      <c r="A40" s="6" t="s">
        <v>10</v>
      </c>
      <c r="B40" s="539">
        <f t="shared" si="1"/>
        <v>331711</v>
      </c>
      <c r="C40" s="707">
        <v>48723</v>
      </c>
      <c r="D40" s="541">
        <v>144781</v>
      </c>
      <c r="E40" s="712">
        <v>138171</v>
      </c>
      <c r="F40" s="541">
        <v>36</v>
      </c>
      <c r="G40" s="710"/>
      <c r="H40" s="710"/>
    </row>
    <row r="41" spans="1:12" ht="21" customHeight="1" thickBot="1">
      <c r="A41" s="6" t="s">
        <v>11</v>
      </c>
      <c r="B41" s="539">
        <f t="shared" si="1"/>
        <v>159026</v>
      </c>
      <c r="C41" s="707">
        <v>32657</v>
      </c>
      <c r="D41" s="541">
        <v>77840</v>
      </c>
      <c r="E41" s="712">
        <v>48466</v>
      </c>
      <c r="F41" s="541">
        <v>63</v>
      </c>
      <c r="G41" s="710"/>
      <c r="H41" s="710"/>
    </row>
    <row r="42" spans="1:12" ht="21" customHeight="1" thickBot="1">
      <c r="A42" s="6" t="s">
        <v>59</v>
      </c>
      <c r="B42" s="539">
        <f t="shared" si="1"/>
        <v>299744</v>
      </c>
      <c r="C42" s="707">
        <v>36180</v>
      </c>
      <c r="D42" s="541">
        <v>165135</v>
      </c>
      <c r="E42" s="712">
        <v>98378</v>
      </c>
      <c r="F42" s="541">
        <v>51</v>
      </c>
      <c r="G42" s="710"/>
      <c r="H42" s="710"/>
    </row>
    <row r="43" spans="1:12" ht="0.75" hidden="1" customHeight="1">
      <c r="A43" s="872"/>
      <c r="B43" s="873"/>
      <c r="C43" s="873"/>
      <c r="D43" s="873"/>
      <c r="E43" s="873"/>
      <c r="F43" s="873"/>
      <c r="G43" s="710"/>
      <c r="H43" s="710"/>
    </row>
    <row r="44" spans="1:12">
      <c r="A44" s="54" t="s">
        <v>158</v>
      </c>
      <c r="B44" s="713"/>
      <c r="C44" s="710"/>
      <c r="D44" s="714"/>
      <c r="E44" s="710"/>
      <c r="F44" s="710"/>
      <c r="G44" s="710"/>
      <c r="H44" s="710"/>
    </row>
    <row r="45" spans="1:12" ht="21">
      <c r="B45" s="715"/>
      <c r="C45" s="710"/>
      <c r="D45" s="710"/>
      <c r="E45" s="710"/>
      <c r="F45" s="710"/>
      <c r="G45" s="710"/>
      <c r="H45" s="710"/>
    </row>
    <row r="46" spans="1:12">
      <c r="B46" s="710"/>
      <c r="C46" s="710"/>
      <c r="D46" s="710"/>
      <c r="E46" s="710"/>
      <c r="F46" s="710"/>
      <c r="G46" s="710"/>
      <c r="H46" s="710"/>
    </row>
    <row r="47" spans="1:12">
      <c r="B47" s="710"/>
      <c r="C47" s="710"/>
      <c r="D47" s="710"/>
      <c r="E47" s="710"/>
      <c r="F47" s="710"/>
      <c r="G47" s="710"/>
      <c r="H47" s="710"/>
    </row>
    <row r="48" spans="1:12">
      <c r="B48" s="710"/>
      <c r="C48" s="710"/>
      <c r="D48" s="710"/>
      <c r="E48" s="710"/>
      <c r="F48" s="710"/>
      <c r="G48" s="710"/>
      <c r="H48" s="710"/>
    </row>
    <row r="49" spans="2:8">
      <c r="B49" s="710"/>
      <c r="C49" s="710"/>
      <c r="D49" s="710"/>
      <c r="E49" s="710"/>
      <c r="F49" s="710"/>
      <c r="G49" s="710"/>
      <c r="H49" s="710"/>
    </row>
    <row r="50" spans="2:8">
      <c r="B50" s="710"/>
      <c r="C50" s="710"/>
      <c r="D50" s="710"/>
      <c r="E50" s="710"/>
      <c r="F50" s="710"/>
      <c r="G50" s="710"/>
      <c r="H50" s="710"/>
    </row>
    <row r="51" spans="2:8">
      <c r="B51" s="710"/>
      <c r="C51" s="710"/>
      <c r="D51" s="710"/>
      <c r="E51" s="710"/>
      <c r="F51" s="710"/>
      <c r="G51" s="710"/>
      <c r="H51" s="710"/>
    </row>
    <row r="52" spans="2:8">
      <c r="B52" s="710"/>
      <c r="C52" s="710"/>
      <c r="D52" s="710"/>
      <c r="E52" s="710"/>
      <c r="F52" s="710"/>
      <c r="G52" s="710"/>
      <c r="H52" s="710"/>
    </row>
  </sheetData>
  <mergeCells count="2">
    <mergeCell ref="A1:F1"/>
    <mergeCell ref="A43:F43"/>
  </mergeCells>
  <printOptions horizontalCentered="1" verticalCentered="1"/>
  <pageMargins left="0.39370078740157499" right="0.39370078740157499" top="0.45" bottom="0.55000000000000004" header="0" footer="0"/>
  <pageSetup paperSize="9" scale="84"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2EE5F-6FF1-4678-9FBA-3C97D326E236}">
  <sheetPr>
    <tabColor rgb="FF92D050"/>
  </sheetPr>
  <dimension ref="A1:J809"/>
  <sheetViews>
    <sheetView rightToLeft="1" view="pageBreakPreview" zoomScale="60" zoomScaleNormal="100" workbookViewId="0">
      <selection activeCell="A22" sqref="A22:A32"/>
    </sheetView>
  </sheetViews>
  <sheetFormatPr defaultRowHeight="15"/>
  <cols>
    <col min="1" max="1" width="18.28515625" style="238" customWidth="1"/>
    <col min="2" max="2" width="40.28515625" style="78" bestFit="1" customWidth="1"/>
    <col min="3" max="3" width="19.28515625" style="239" customWidth="1"/>
    <col min="4" max="6" width="19.28515625" style="78" customWidth="1"/>
    <col min="7" max="16384" width="9.140625" style="78"/>
  </cols>
  <sheetData>
    <row r="1" spans="1:6" ht="35.25" customHeight="1" thickBot="1">
      <c r="A1" s="1009" t="s">
        <v>487</v>
      </c>
      <c r="B1" s="1010"/>
      <c r="C1" s="1010"/>
      <c r="D1" s="1010"/>
      <c r="E1" s="1010"/>
      <c r="F1" s="1010"/>
    </row>
    <row r="2" spans="1:6" ht="31.5" customHeight="1">
      <c r="A2" s="194" t="s">
        <v>488</v>
      </c>
      <c r="B2" s="194" t="s">
        <v>489</v>
      </c>
      <c r="C2" s="223" t="s">
        <v>32</v>
      </c>
      <c r="D2" s="224" t="s">
        <v>490</v>
      </c>
      <c r="E2" s="224" t="s">
        <v>491</v>
      </c>
      <c r="F2" s="225" t="s">
        <v>492</v>
      </c>
    </row>
    <row r="3" spans="1:6" ht="24" customHeight="1" thickBot="1">
      <c r="A3" s="178" t="s">
        <v>493</v>
      </c>
      <c r="B3" s="181">
        <v>1402</v>
      </c>
      <c r="C3" s="226">
        <f>SUM(C4:C403)</f>
        <v>66508059</v>
      </c>
      <c r="D3" s="226">
        <f>SUM(D4:D403)</f>
        <v>50195523</v>
      </c>
      <c r="E3" s="226">
        <f>SUM(E4:E403)</f>
        <v>13052090</v>
      </c>
      <c r="F3" s="226">
        <f>SUM(F4:F403)</f>
        <v>3260446</v>
      </c>
    </row>
    <row r="4" spans="1:6" ht="21.75" thickBot="1">
      <c r="A4" s="1011" t="s">
        <v>119</v>
      </c>
      <c r="B4" s="228" t="s">
        <v>494</v>
      </c>
      <c r="C4" s="229">
        <f>SUM(D4:F4)</f>
        <v>441081</v>
      </c>
      <c r="D4" s="230">
        <v>199278</v>
      </c>
      <c r="E4" s="231">
        <v>241803</v>
      </c>
      <c r="F4" s="230">
        <v>0</v>
      </c>
    </row>
    <row r="5" spans="1:6" ht="21.75" thickBot="1">
      <c r="A5" s="1011"/>
      <c r="B5" s="232" t="s">
        <v>495</v>
      </c>
      <c r="C5" s="229">
        <f t="shared" ref="C5:C68" si="0">SUM(D5:F5)</f>
        <v>499364</v>
      </c>
      <c r="D5" s="230">
        <v>261331</v>
      </c>
      <c r="E5" s="231">
        <v>206580</v>
      </c>
      <c r="F5" s="230">
        <v>31453</v>
      </c>
    </row>
    <row r="6" spans="1:6" ht="21.75" thickBot="1">
      <c r="A6" s="1011"/>
      <c r="B6" s="232" t="s">
        <v>496</v>
      </c>
      <c r="C6" s="229">
        <f t="shared" si="0"/>
        <v>122429</v>
      </c>
      <c r="D6" s="230">
        <v>102095</v>
      </c>
      <c r="E6" s="231">
        <v>16378</v>
      </c>
      <c r="F6" s="230">
        <v>3956</v>
      </c>
    </row>
    <row r="7" spans="1:6" ht="21.75" thickBot="1">
      <c r="A7" s="1011"/>
      <c r="B7" s="232" t="s">
        <v>497</v>
      </c>
      <c r="C7" s="229">
        <f t="shared" si="0"/>
        <v>222336</v>
      </c>
      <c r="D7" s="230">
        <v>198267</v>
      </c>
      <c r="E7" s="231">
        <v>11129</v>
      </c>
      <c r="F7" s="230">
        <v>12940</v>
      </c>
    </row>
    <row r="8" spans="1:6" ht="21.75" thickBot="1">
      <c r="A8" s="1011"/>
      <c r="B8" s="232" t="s">
        <v>498</v>
      </c>
      <c r="C8" s="229">
        <f t="shared" si="0"/>
        <v>253269</v>
      </c>
      <c r="D8" s="230">
        <v>194736</v>
      </c>
      <c r="E8" s="231">
        <v>54822</v>
      </c>
      <c r="F8" s="230">
        <v>3711</v>
      </c>
    </row>
    <row r="9" spans="1:6" ht="21.75" thickBot="1">
      <c r="A9" s="1011"/>
      <c r="B9" s="232" t="s">
        <v>499</v>
      </c>
      <c r="C9" s="229">
        <f t="shared" si="0"/>
        <v>407200</v>
      </c>
      <c r="D9" s="230">
        <v>336613</v>
      </c>
      <c r="E9" s="231">
        <v>32819</v>
      </c>
      <c r="F9" s="230">
        <v>37768</v>
      </c>
    </row>
    <row r="10" spans="1:6" ht="21.75" thickBot="1">
      <c r="A10" s="1011"/>
      <c r="B10" s="232" t="s">
        <v>500</v>
      </c>
      <c r="C10" s="229">
        <f t="shared" si="0"/>
        <v>99938</v>
      </c>
      <c r="D10" s="230">
        <v>80638</v>
      </c>
      <c r="E10" s="231">
        <v>8562</v>
      </c>
      <c r="F10" s="230">
        <v>10738</v>
      </c>
    </row>
    <row r="11" spans="1:6" ht="21.75" thickBot="1">
      <c r="A11" s="1011"/>
      <c r="B11" s="232" t="s">
        <v>501</v>
      </c>
      <c r="C11" s="229">
        <f t="shared" si="0"/>
        <v>75680</v>
      </c>
      <c r="D11" s="230">
        <v>57621</v>
      </c>
      <c r="E11" s="231">
        <v>18059</v>
      </c>
      <c r="F11" s="230">
        <v>0</v>
      </c>
    </row>
    <row r="12" spans="1:6" ht="21.75" thickBot="1">
      <c r="A12" s="1011"/>
      <c r="B12" s="232" t="s">
        <v>502</v>
      </c>
      <c r="C12" s="229">
        <f t="shared" si="0"/>
        <v>89324</v>
      </c>
      <c r="D12" s="230">
        <v>77047</v>
      </c>
      <c r="E12" s="231">
        <v>3082</v>
      </c>
      <c r="F12" s="230">
        <v>9195</v>
      </c>
    </row>
    <row r="13" spans="1:6" ht="21.75" thickBot="1">
      <c r="A13" s="1011"/>
      <c r="B13" s="232" t="s">
        <v>503</v>
      </c>
      <c r="C13" s="229">
        <f t="shared" si="0"/>
        <v>153122</v>
      </c>
      <c r="D13" s="230">
        <v>135220</v>
      </c>
      <c r="E13" s="231">
        <v>16236</v>
      </c>
      <c r="F13" s="230">
        <v>1666</v>
      </c>
    </row>
    <row r="14" spans="1:6" ht="21.75" thickBot="1">
      <c r="A14" s="1011"/>
      <c r="B14" s="232" t="s">
        <v>504</v>
      </c>
      <c r="C14" s="229">
        <f t="shared" si="0"/>
        <v>114709</v>
      </c>
      <c r="D14" s="230">
        <v>61839</v>
      </c>
      <c r="E14" s="231">
        <v>28689</v>
      </c>
      <c r="F14" s="230">
        <v>24181</v>
      </c>
    </row>
    <row r="15" spans="1:6" ht="21.75" thickBot="1">
      <c r="A15" s="1011"/>
      <c r="B15" s="232" t="s">
        <v>505</v>
      </c>
      <c r="C15" s="229">
        <f t="shared" si="0"/>
        <v>137357</v>
      </c>
      <c r="D15" s="230">
        <v>134168</v>
      </c>
      <c r="E15" s="231">
        <v>0</v>
      </c>
      <c r="F15" s="230">
        <v>3189</v>
      </c>
    </row>
    <row r="16" spans="1:6" ht="21.75" thickBot="1">
      <c r="A16" s="1011"/>
      <c r="B16" s="232" t="s">
        <v>506</v>
      </c>
      <c r="C16" s="229">
        <f t="shared" si="0"/>
        <v>120875</v>
      </c>
      <c r="D16" s="230">
        <v>111622</v>
      </c>
      <c r="E16" s="231">
        <v>0</v>
      </c>
      <c r="F16" s="230">
        <v>9253</v>
      </c>
    </row>
    <row r="17" spans="1:6" ht="21.75" thickBot="1">
      <c r="A17" s="1011"/>
      <c r="B17" s="232" t="s">
        <v>507</v>
      </c>
      <c r="C17" s="229">
        <f t="shared" si="0"/>
        <v>2089</v>
      </c>
      <c r="D17" s="230">
        <v>2089</v>
      </c>
      <c r="E17" s="231">
        <v>0</v>
      </c>
      <c r="F17" s="230">
        <v>0</v>
      </c>
    </row>
    <row r="18" spans="1:6" ht="21.75" thickBot="1">
      <c r="A18" s="1011"/>
      <c r="B18" s="232" t="s">
        <v>508</v>
      </c>
      <c r="C18" s="229">
        <f t="shared" si="0"/>
        <v>20975</v>
      </c>
      <c r="D18" s="230">
        <v>20975</v>
      </c>
      <c r="E18" s="231">
        <v>0</v>
      </c>
      <c r="F18" s="230">
        <v>0</v>
      </c>
    </row>
    <row r="19" spans="1:6" ht="21.75" thickBot="1">
      <c r="A19" s="1011"/>
      <c r="B19" s="232" t="s">
        <v>509</v>
      </c>
      <c r="C19" s="229">
        <f t="shared" si="0"/>
        <v>42371</v>
      </c>
      <c r="D19" s="230">
        <v>42371</v>
      </c>
      <c r="E19" s="231">
        <v>0</v>
      </c>
      <c r="F19" s="230">
        <v>0</v>
      </c>
    </row>
    <row r="20" spans="1:6" ht="21.75" thickBot="1">
      <c r="A20" s="1011"/>
      <c r="B20" s="232" t="s">
        <v>510</v>
      </c>
      <c r="C20" s="229">
        <f t="shared" si="0"/>
        <v>47487</v>
      </c>
      <c r="D20" s="230">
        <v>47487</v>
      </c>
      <c r="E20" s="231">
        <v>0</v>
      </c>
      <c r="F20" s="230">
        <v>0</v>
      </c>
    </row>
    <row r="21" spans="1:6" ht="21.75" thickBot="1">
      <c r="A21" s="1011"/>
      <c r="B21" s="232" t="s">
        <v>511</v>
      </c>
      <c r="C21" s="229">
        <f t="shared" si="0"/>
        <v>39244</v>
      </c>
      <c r="D21" s="230">
        <v>39244</v>
      </c>
      <c r="E21" s="231">
        <v>0</v>
      </c>
      <c r="F21" s="230">
        <v>0</v>
      </c>
    </row>
    <row r="22" spans="1:6" ht="21.75" thickBot="1">
      <c r="A22" s="1011" t="s">
        <v>120</v>
      </c>
      <c r="B22" s="232" t="s">
        <v>512</v>
      </c>
      <c r="C22" s="229">
        <f t="shared" si="0"/>
        <v>417078</v>
      </c>
      <c r="D22" s="230">
        <v>199581</v>
      </c>
      <c r="E22" s="231">
        <v>217497</v>
      </c>
      <c r="F22" s="230">
        <v>0</v>
      </c>
    </row>
    <row r="23" spans="1:6" ht="21.75" thickBot="1">
      <c r="A23" s="1011"/>
      <c r="B23" s="232" t="s">
        <v>513</v>
      </c>
      <c r="C23" s="229">
        <f t="shared" si="0"/>
        <v>249334</v>
      </c>
      <c r="D23" s="230">
        <v>125756</v>
      </c>
      <c r="E23" s="231">
        <v>110194</v>
      </c>
      <c r="F23" s="230">
        <v>13384</v>
      </c>
    </row>
    <row r="24" spans="1:6" ht="21.75" thickBot="1">
      <c r="A24" s="1011"/>
      <c r="B24" s="232" t="s">
        <v>514</v>
      </c>
      <c r="C24" s="229">
        <f t="shared" si="0"/>
        <v>157836</v>
      </c>
      <c r="D24" s="230">
        <v>133462</v>
      </c>
      <c r="E24" s="231">
        <v>3980</v>
      </c>
      <c r="F24" s="230">
        <v>20394</v>
      </c>
    </row>
    <row r="25" spans="1:6" ht="21.75" thickBot="1">
      <c r="A25" s="1011"/>
      <c r="B25" s="232" t="s">
        <v>515</v>
      </c>
      <c r="C25" s="229">
        <f t="shared" si="0"/>
        <v>311935</v>
      </c>
      <c r="D25" s="230">
        <v>179135</v>
      </c>
      <c r="E25" s="231">
        <v>117296</v>
      </c>
      <c r="F25" s="230">
        <v>15504</v>
      </c>
    </row>
    <row r="26" spans="1:6" ht="21.75" thickBot="1">
      <c r="A26" s="1011"/>
      <c r="B26" s="232" t="s">
        <v>516</v>
      </c>
      <c r="C26" s="229">
        <f t="shared" si="0"/>
        <v>150729</v>
      </c>
      <c r="D26" s="230">
        <v>108822</v>
      </c>
      <c r="E26" s="231">
        <v>27023</v>
      </c>
      <c r="F26" s="230">
        <v>14884</v>
      </c>
    </row>
    <row r="27" spans="1:6" ht="21.75" thickBot="1">
      <c r="A27" s="1011"/>
      <c r="B27" s="232" t="s">
        <v>517</v>
      </c>
      <c r="C27" s="229">
        <f t="shared" si="0"/>
        <v>226425</v>
      </c>
      <c r="D27" s="230">
        <v>165066</v>
      </c>
      <c r="E27" s="231">
        <v>42561</v>
      </c>
      <c r="F27" s="230">
        <v>18798</v>
      </c>
    </row>
    <row r="28" spans="1:6" ht="21.75" thickBot="1">
      <c r="A28" s="1011"/>
      <c r="B28" s="232" t="s">
        <v>518</v>
      </c>
      <c r="C28" s="229">
        <f t="shared" si="0"/>
        <v>122952</v>
      </c>
      <c r="D28" s="230">
        <v>99745</v>
      </c>
      <c r="E28" s="231">
        <v>10103</v>
      </c>
      <c r="F28" s="230">
        <v>13104</v>
      </c>
    </row>
    <row r="29" spans="1:6" ht="21.75" thickBot="1">
      <c r="A29" s="1011"/>
      <c r="B29" s="233" t="s">
        <v>519</v>
      </c>
      <c r="C29" s="229">
        <f t="shared" si="0"/>
        <v>148111</v>
      </c>
      <c r="D29" s="230">
        <v>102741</v>
      </c>
      <c r="E29" s="231">
        <v>34255</v>
      </c>
      <c r="F29" s="230">
        <v>11115</v>
      </c>
    </row>
    <row r="30" spans="1:6" ht="21.75" thickBot="1">
      <c r="A30" s="1011"/>
      <c r="B30" s="233" t="s">
        <v>520</v>
      </c>
      <c r="C30" s="229">
        <f t="shared" si="0"/>
        <v>61495</v>
      </c>
      <c r="D30" s="230">
        <v>49684</v>
      </c>
      <c r="E30" s="231">
        <v>2148</v>
      </c>
      <c r="F30" s="230">
        <v>9663</v>
      </c>
    </row>
    <row r="31" spans="1:6" ht="21.75" thickBot="1">
      <c r="A31" s="1011"/>
      <c r="B31" s="232" t="s">
        <v>521</v>
      </c>
      <c r="C31" s="229">
        <f t="shared" si="0"/>
        <v>44882</v>
      </c>
      <c r="D31" s="230">
        <v>39820</v>
      </c>
      <c r="E31" s="231">
        <v>0</v>
      </c>
      <c r="F31" s="230">
        <v>5062</v>
      </c>
    </row>
    <row r="32" spans="1:6" ht="21.75" thickBot="1">
      <c r="A32" s="1011"/>
      <c r="B32" s="232" t="s">
        <v>522</v>
      </c>
      <c r="C32" s="229">
        <f t="shared" si="0"/>
        <v>203589</v>
      </c>
      <c r="D32" s="230">
        <v>149242</v>
      </c>
      <c r="E32" s="231">
        <v>38740</v>
      </c>
      <c r="F32" s="230">
        <v>15607</v>
      </c>
    </row>
    <row r="33" spans="1:6" ht="21.75" thickBot="1">
      <c r="A33" s="1011" t="s">
        <v>13</v>
      </c>
      <c r="B33" s="232" t="s">
        <v>523</v>
      </c>
      <c r="C33" s="229">
        <f t="shared" si="0"/>
        <v>230945</v>
      </c>
      <c r="D33" s="230">
        <v>199817</v>
      </c>
      <c r="E33" s="231">
        <v>24520</v>
      </c>
      <c r="F33" s="230">
        <v>6608</v>
      </c>
    </row>
    <row r="34" spans="1:6" ht="21.75" thickBot="1">
      <c r="A34" s="1011"/>
      <c r="B34" s="233" t="s">
        <v>524</v>
      </c>
      <c r="C34" s="229">
        <f t="shared" si="0"/>
        <v>410595</v>
      </c>
      <c r="D34" s="230">
        <v>321361</v>
      </c>
      <c r="E34" s="231">
        <v>80889</v>
      </c>
      <c r="F34" s="230">
        <v>8345</v>
      </c>
    </row>
    <row r="35" spans="1:6" ht="21.75" thickBot="1">
      <c r="A35" s="1011"/>
      <c r="B35" s="232" t="s">
        <v>525</v>
      </c>
      <c r="C35" s="229">
        <f t="shared" si="0"/>
        <v>236952</v>
      </c>
      <c r="D35" s="230">
        <v>179170</v>
      </c>
      <c r="E35" s="231">
        <v>42008</v>
      </c>
      <c r="F35" s="230">
        <v>15774</v>
      </c>
    </row>
    <row r="36" spans="1:6" ht="21.75" thickBot="1">
      <c r="A36" s="1011"/>
      <c r="B36" s="233" t="s">
        <v>526</v>
      </c>
      <c r="C36" s="229">
        <f t="shared" si="0"/>
        <v>196838</v>
      </c>
      <c r="D36" s="230">
        <v>170982</v>
      </c>
      <c r="E36" s="231">
        <v>16896</v>
      </c>
      <c r="F36" s="230">
        <v>8960</v>
      </c>
    </row>
    <row r="37" spans="1:6" ht="21.75" thickBot="1">
      <c r="A37" s="1011"/>
      <c r="B37" s="233" t="s">
        <v>527</v>
      </c>
      <c r="C37" s="229">
        <f t="shared" si="0"/>
        <v>109050</v>
      </c>
      <c r="D37" s="230">
        <v>103056</v>
      </c>
      <c r="E37" s="231">
        <v>2514</v>
      </c>
      <c r="F37" s="230">
        <v>3480</v>
      </c>
    </row>
    <row r="38" spans="1:6" ht="21.75" thickBot="1">
      <c r="A38" s="1011"/>
      <c r="B38" s="232" t="s">
        <v>528</v>
      </c>
      <c r="C38" s="229">
        <f t="shared" si="0"/>
        <v>62979</v>
      </c>
      <c r="D38" s="230">
        <v>57469</v>
      </c>
      <c r="E38" s="231">
        <v>0</v>
      </c>
      <c r="F38" s="230">
        <v>5510</v>
      </c>
    </row>
    <row r="39" spans="1:6" ht="21.75" thickBot="1">
      <c r="A39" s="1006" t="s">
        <v>14</v>
      </c>
      <c r="B39" s="232" t="s">
        <v>529</v>
      </c>
      <c r="C39" s="229">
        <f t="shared" si="0"/>
        <v>360058</v>
      </c>
      <c r="D39" s="230">
        <v>252056</v>
      </c>
      <c r="E39" s="231">
        <v>108002</v>
      </c>
      <c r="F39" s="230">
        <v>0</v>
      </c>
    </row>
    <row r="40" spans="1:6" ht="21.75" thickBot="1">
      <c r="A40" s="1007"/>
      <c r="B40" s="233" t="s">
        <v>530</v>
      </c>
      <c r="C40" s="229">
        <f t="shared" si="0"/>
        <v>628972</v>
      </c>
      <c r="D40" s="230">
        <v>365663</v>
      </c>
      <c r="E40" s="231">
        <v>263309</v>
      </c>
      <c r="F40" s="230">
        <v>0</v>
      </c>
    </row>
    <row r="41" spans="1:6" ht="21.75" thickBot="1">
      <c r="A41" s="1007"/>
      <c r="B41" s="232" t="s">
        <v>531</v>
      </c>
      <c r="C41" s="229">
        <f t="shared" si="0"/>
        <v>595012</v>
      </c>
      <c r="D41" s="230">
        <v>332686</v>
      </c>
      <c r="E41" s="231">
        <v>248590</v>
      </c>
      <c r="F41" s="230">
        <v>13736</v>
      </c>
    </row>
    <row r="42" spans="1:6" ht="21.75" thickBot="1">
      <c r="A42" s="1007"/>
      <c r="B42" s="232" t="s">
        <v>532</v>
      </c>
      <c r="C42" s="229">
        <f t="shared" si="0"/>
        <v>229983</v>
      </c>
      <c r="D42" s="230">
        <v>171745</v>
      </c>
      <c r="E42" s="231">
        <v>44845</v>
      </c>
      <c r="F42" s="230">
        <v>13393</v>
      </c>
    </row>
    <row r="43" spans="1:6" ht="21.75" thickBot="1">
      <c r="A43" s="1007"/>
      <c r="B43" s="232" t="s">
        <v>533</v>
      </c>
      <c r="C43" s="229">
        <f t="shared" si="0"/>
        <v>169268</v>
      </c>
      <c r="D43" s="230">
        <v>133993</v>
      </c>
      <c r="E43" s="231">
        <v>27121</v>
      </c>
      <c r="F43" s="230">
        <v>8154</v>
      </c>
    </row>
    <row r="44" spans="1:6" ht="21.75" thickBot="1">
      <c r="A44" s="1007"/>
      <c r="B44" s="232" t="s">
        <v>534</v>
      </c>
      <c r="C44" s="229">
        <f t="shared" si="0"/>
        <v>137231</v>
      </c>
      <c r="D44" s="230">
        <v>89232</v>
      </c>
      <c r="E44" s="231">
        <v>39839</v>
      </c>
      <c r="F44" s="230">
        <v>8160</v>
      </c>
    </row>
    <row r="45" spans="1:6" ht="21.75" thickBot="1">
      <c r="A45" s="1007"/>
      <c r="B45" s="232" t="s">
        <v>535</v>
      </c>
      <c r="C45" s="229">
        <f t="shared" si="0"/>
        <v>218273</v>
      </c>
      <c r="D45" s="230">
        <v>180348</v>
      </c>
      <c r="E45" s="231">
        <v>21261</v>
      </c>
      <c r="F45" s="230">
        <v>16664</v>
      </c>
    </row>
    <row r="46" spans="1:6" ht="21.75" thickBot="1">
      <c r="A46" s="1007"/>
      <c r="B46" s="232" t="s">
        <v>536</v>
      </c>
      <c r="C46" s="229">
        <f t="shared" si="0"/>
        <v>305413</v>
      </c>
      <c r="D46" s="230">
        <v>228257</v>
      </c>
      <c r="E46" s="231">
        <v>58743</v>
      </c>
      <c r="F46" s="230">
        <v>18413</v>
      </c>
    </row>
    <row r="47" spans="1:6" ht="21.75" thickBot="1">
      <c r="A47" s="1007"/>
      <c r="B47" s="232" t="s">
        <v>537</v>
      </c>
      <c r="C47" s="229">
        <f t="shared" si="0"/>
        <v>147634</v>
      </c>
      <c r="D47" s="230">
        <v>124052</v>
      </c>
      <c r="E47" s="231">
        <v>7397</v>
      </c>
      <c r="F47" s="230">
        <v>16185</v>
      </c>
    </row>
    <row r="48" spans="1:6" ht="21.75" thickBot="1">
      <c r="A48" s="1007"/>
      <c r="B48" s="232" t="s">
        <v>538</v>
      </c>
      <c r="C48" s="229">
        <f t="shared" si="0"/>
        <v>104125</v>
      </c>
      <c r="D48" s="230">
        <v>38397</v>
      </c>
      <c r="E48" s="231">
        <v>44024</v>
      </c>
      <c r="F48" s="230">
        <v>21704</v>
      </c>
    </row>
    <row r="49" spans="1:6" ht="21.75" thickBot="1">
      <c r="A49" s="1007"/>
      <c r="B49" s="232" t="s">
        <v>539</v>
      </c>
      <c r="C49" s="229">
        <f t="shared" si="0"/>
        <v>162574</v>
      </c>
      <c r="D49" s="230">
        <v>145006</v>
      </c>
      <c r="E49" s="231">
        <v>10652</v>
      </c>
      <c r="F49" s="230">
        <v>6916</v>
      </c>
    </row>
    <row r="50" spans="1:6" ht="21.75" thickBot="1">
      <c r="A50" s="1007"/>
      <c r="B50" s="232" t="s">
        <v>540</v>
      </c>
      <c r="C50" s="229">
        <f t="shared" si="0"/>
        <v>368224</v>
      </c>
      <c r="D50" s="230">
        <v>306990</v>
      </c>
      <c r="E50" s="231">
        <v>52298</v>
      </c>
      <c r="F50" s="230">
        <v>8936</v>
      </c>
    </row>
    <row r="51" spans="1:6" ht="21.75" thickBot="1">
      <c r="A51" s="1008"/>
      <c r="B51" s="232" t="s">
        <v>541</v>
      </c>
      <c r="C51" s="229">
        <f t="shared" si="0"/>
        <v>191333</v>
      </c>
      <c r="D51" s="230">
        <v>144331</v>
      </c>
      <c r="E51" s="231">
        <v>25392</v>
      </c>
      <c r="F51" s="230">
        <v>21610</v>
      </c>
    </row>
    <row r="52" spans="1:6" ht="21.75" thickBot="1">
      <c r="A52" s="1006" t="s">
        <v>14</v>
      </c>
      <c r="B52" s="232" t="s">
        <v>542</v>
      </c>
      <c r="C52" s="229">
        <f t="shared" si="0"/>
        <v>155432</v>
      </c>
      <c r="D52" s="230">
        <v>128882</v>
      </c>
      <c r="E52" s="231">
        <v>19856</v>
      </c>
      <c r="F52" s="230">
        <v>6694</v>
      </c>
    </row>
    <row r="53" spans="1:6" ht="21.75" thickBot="1">
      <c r="A53" s="1007"/>
      <c r="B53" s="232" t="s">
        <v>543</v>
      </c>
      <c r="C53" s="229">
        <f t="shared" si="0"/>
        <v>114910</v>
      </c>
      <c r="D53" s="230">
        <v>99139</v>
      </c>
      <c r="E53" s="231">
        <v>15771</v>
      </c>
      <c r="F53" s="230">
        <v>0</v>
      </c>
    </row>
    <row r="54" spans="1:6" ht="21.75" thickBot="1">
      <c r="A54" s="1007"/>
      <c r="B54" s="232" t="s">
        <v>544</v>
      </c>
      <c r="C54" s="229">
        <f t="shared" si="0"/>
        <v>135810</v>
      </c>
      <c r="D54" s="230">
        <v>96724</v>
      </c>
      <c r="E54" s="231">
        <v>14015</v>
      </c>
      <c r="F54" s="230">
        <v>25071</v>
      </c>
    </row>
    <row r="55" spans="1:6" ht="21.75" thickBot="1">
      <c r="A55" s="1007"/>
      <c r="B55" s="232" t="s">
        <v>545</v>
      </c>
      <c r="C55" s="229">
        <f t="shared" si="0"/>
        <v>116434</v>
      </c>
      <c r="D55" s="230">
        <v>105246</v>
      </c>
      <c r="E55" s="231">
        <v>11188</v>
      </c>
      <c r="F55" s="230">
        <v>0</v>
      </c>
    </row>
    <row r="56" spans="1:6" ht="21.75" thickBot="1">
      <c r="A56" s="1007"/>
      <c r="B56" s="232" t="s">
        <v>546</v>
      </c>
      <c r="C56" s="229">
        <f t="shared" si="0"/>
        <v>112275</v>
      </c>
      <c r="D56" s="230">
        <v>87119</v>
      </c>
      <c r="E56" s="231">
        <v>17492</v>
      </c>
      <c r="F56" s="230">
        <v>7664</v>
      </c>
    </row>
    <row r="57" spans="1:6" ht="21.75" thickBot="1">
      <c r="A57" s="1007"/>
      <c r="B57" s="232" t="s">
        <v>547</v>
      </c>
      <c r="C57" s="229">
        <f t="shared" si="0"/>
        <v>89988</v>
      </c>
      <c r="D57" s="230">
        <v>77508</v>
      </c>
      <c r="E57" s="231">
        <v>525</v>
      </c>
      <c r="F57" s="230">
        <v>11955</v>
      </c>
    </row>
    <row r="58" spans="1:6" ht="21.75" thickBot="1">
      <c r="A58" s="1007"/>
      <c r="B58" s="232" t="s">
        <v>548</v>
      </c>
      <c r="C58" s="229">
        <f t="shared" si="0"/>
        <v>52010</v>
      </c>
      <c r="D58" s="230">
        <v>45309</v>
      </c>
      <c r="E58" s="231">
        <v>6701</v>
      </c>
      <c r="F58" s="230">
        <v>0</v>
      </c>
    </row>
    <row r="59" spans="1:6" ht="21.75" thickBot="1">
      <c r="A59" s="1007"/>
      <c r="B59" s="232" t="s">
        <v>549</v>
      </c>
      <c r="C59" s="229">
        <f t="shared" si="0"/>
        <v>59859</v>
      </c>
      <c r="D59" s="230">
        <v>56067</v>
      </c>
      <c r="E59" s="231">
        <v>3792</v>
      </c>
      <c r="F59" s="230">
        <v>0</v>
      </c>
    </row>
    <row r="60" spans="1:6" ht="21.75" thickBot="1">
      <c r="A60" s="1007"/>
      <c r="B60" s="232" t="s">
        <v>550</v>
      </c>
      <c r="C60" s="229">
        <f t="shared" si="0"/>
        <v>63704</v>
      </c>
      <c r="D60" s="230">
        <v>63704</v>
      </c>
      <c r="E60" s="231">
        <v>0</v>
      </c>
      <c r="F60" s="230">
        <v>0</v>
      </c>
    </row>
    <row r="61" spans="1:6" ht="21.75" thickBot="1">
      <c r="A61" s="1007"/>
      <c r="B61" s="232" t="s">
        <v>551</v>
      </c>
      <c r="C61" s="229">
        <f t="shared" si="0"/>
        <v>50972</v>
      </c>
      <c r="D61" s="230">
        <v>50192</v>
      </c>
      <c r="E61" s="231">
        <v>780</v>
      </c>
      <c r="F61" s="230">
        <v>0</v>
      </c>
    </row>
    <row r="62" spans="1:6" ht="21.75" thickBot="1">
      <c r="A62" s="1007"/>
      <c r="B62" s="232" t="s">
        <v>552</v>
      </c>
      <c r="C62" s="229">
        <f t="shared" si="0"/>
        <v>87880</v>
      </c>
      <c r="D62" s="230">
        <v>69129</v>
      </c>
      <c r="E62" s="231">
        <v>18751</v>
      </c>
      <c r="F62" s="230">
        <v>0</v>
      </c>
    </row>
    <row r="63" spans="1:6" ht="21.75" thickBot="1">
      <c r="A63" s="1007"/>
      <c r="B63" s="232" t="s">
        <v>553</v>
      </c>
      <c r="C63" s="229">
        <f t="shared" si="0"/>
        <v>59240</v>
      </c>
      <c r="D63" s="230">
        <v>56280</v>
      </c>
      <c r="E63" s="231">
        <v>886</v>
      </c>
      <c r="F63" s="230">
        <v>2074</v>
      </c>
    </row>
    <row r="64" spans="1:6" ht="21.75" thickBot="1">
      <c r="A64" s="1007"/>
      <c r="B64" s="232" t="s">
        <v>554</v>
      </c>
      <c r="C64" s="229">
        <f t="shared" si="0"/>
        <v>73415</v>
      </c>
      <c r="D64" s="230">
        <v>64012</v>
      </c>
      <c r="E64" s="231">
        <v>9403</v>
      </c>
      <c r="F64" s="230">
        <v>0</v>
      </c>
    </row>
    <row r="65" spans="1:6" ht="21.75" thickBot="1">
      <c r="A65" s="1007"/>
      <c r="B65" s="232" t="s">
        <v>555</v>
      </c>
      <c r="C65" s="229">
        <f t="shared" si="0"/>
        <v>26287</v>
      </c>
      <c r="D65" s="230">
        <v>22300</v>
      </c>
      <c r="E65" s="231">
        <v>0</v>
      </c>
      <c r="F65" s="230">
        <v>3987</v>
      </c>
    </row>
    <row r="66" spans="1:6" ht="21.75" thickBot="1">
      <c r="A66" s="1007"/>
      <c r="B66" s="232" t="s">
        <v>556</v>
      </c>
      <c r="C66" s="229">
        <f t="shared" si="0"/>
        <v>73110</v>
      </c>
      <c r="D66" s="230">
        <v>60143</v>
      </c>
      <c r="E66" s="231">
        <v>2131</v>
      </c>
      <c r="F66" s="230">
        <v>10836</v>
      </c>
    </row>
    <row r="67" spans="1:6" ht="21.75" thickBot="1">
      <c r="A67" s="1007"/>
      <c r="B67" s="232" t="s">
        <v>557</v>
      </c>
      <c r="C67" s="229">
        <f t="shared" si="0"/>
        <v>20792</v>
      </c>
      <c r="D67" s="230">
        <v>19849</v>
      </c>
      <c r="E67" s="231">
        <v>0</v>
      </c>
      <c r="F67" s="230">
        <v>943</v>
      </c>
    </row>
    <row r="68" spans="1:6" ht="21.75" thickBot="1">
      <c r="A68" s="1008"/>
      <c r="B68" s="232" t="s">
        <v>558</v>
      </c>
      <c r="C68" s="229">
        <f t="shared" si="0"/>
        <v>49446</v>
      </c>
      <c r="D68" s="230">
        <v>0</v>
      </c>
      <c r="E68" s="231">
        <v>0</v>
      </c>
      <c r="F68" s="230">
        <v>49446</v>
      </c>
    </row>
    <row r="69" spans="1:6" ht="21.75" thickBot="1">
      <c r="A69" s="1011" t="s">
        <v>33</v>
      </c>
      <c r="B69" s="232" t="s">
        <v>559</v>
      </c>
      <c r="C69" s="229">
        <f t="shared" ref="C69:C132" si="1">SUM(D69:F69)</f>
        <v>323509</v>
      </c>
      <c r="D69" s="230">
        <v>228721</v>
      </c>
      <c r="E69" s="231">
        <v>92698</v>
      </c>
      <c r="F69" s="230">
        <v>2090</v>
      </c>
    </row>
    <row r="70" spans="1:6" ht="21.75" thickBot="1">
      <c r="A70" s="1011"/>
      <c r="B70" s="232" t="s">
        <v>560</v>
      </c>
      <c r="C70" s="229">
        <f t="shared" si="1"/>
        <v>59205</v>
      </c>
      <c r="D70" s="230">
        <v>39115</v>
      </c>
      <c r="E70" s="231">
        <v>20090</v>
      </c>
      <c r="F70" s="230">
        <v>0</v>
      </c>
    </row>
    <row r="71" spans="1:6" ht="21.75" thickBot="1">
      <c r="A71" s="1011"/>
      <c r="B71" s="232" t="s">
        <v>561</v>
      </c>
      <c r="C71" s="229">
        <f t="shared" si="1"/>
        <v>428476</v>
      </c>
      <c r="D71" s="230">
        <v>348425</v>
      </c>
      <c r="E71" s="231">
        <v>69398</v>
      </c>
      <c r="F71" s="230">
        <v>10653</v>
      </c>
    </row>
    <row r="72" spans="1:6" ht="21.75" thickBot="1">
      <c r="A72" s="1011"/>
      <c r="B72" s="232" t="s">
        <v>562</v>
      </c>
      <c r="C72" s="229">
        <f t="shared" si="1"/>
        <v>646868</v>
      </c>
      <c r="D72" s="230">
        <v>453263</v>
      </c>
      <c r="E72" s="231">
        <v>178844</v>
      </c>
      <c r="F72" s="230">
        <v>14761</v>
      </c>
    </row>
    <row r="73" spans="1:6" ht="21.75" thickBot="1">
      <c r="A73" s="1011"/>
      <c r="B73" s="232" t="s">
        <v>563</v>
      </c>
      <c r="C73" s="229">
        <f t="shared" si="1"/>
        <v>48929</v>
      </c>
      <c r="D73" s="230">
        <v>31800</v>
      </c>
      <c r="E73" s="231">
        <v>10874</v>
      </c>
      <c r="F73" s="230">
        <v>6255</v>
      </c>
    </row>
    <row r="74" spans="1:6" ht="21.75" thickBot="1">
      <c r="A74" s="1011"/>
      <c r="B74" s="232" t="s">
        <v>564</v>
      </c>
      <c r="C74" s="229">
        <f t="shared" si="1"/>
        <v>168073</v>
      </c>
      <c r="D74" s="230">
        <v>112770</v>
      </c>
      <c r="E74" s="231">
        <v>52250</v>
      </c>
      <c r="F74" s="230">
        <v>3053</v>
      </c>
    </row>
    <row r="75" spans="1:6" ht="21.75" thickBot="1">
      <c r="A75" s="1011"/>
      <c r="B75" s="233" t="s">
        <v>565</v>
      </c>
      <c r="C75" s="229">
        <f t="shared" si="1"/>
        <v>41740</v>
      </c>
      <c r="D75" s="230">
        <v>0</v>
      </c>
      <c r="E75" s="231">
        <v>0</v>
      </c>
      <c r="F75" s="230">
        <v>41740</v>
      </c>
    </row>
    <row r="76" spans="1:6" ht="21.75" thickBot="1">
      <c r="A76" s="1011"/>
      <c r="B76" s="232" t="s">
        <v>566</v>
      </c>
      <c r="C76" s="229">
        <f t="shared" si="1"/>
        <v>243693</v>
      </c>
      <c r="D76" s="230">
        <v>165942</v>
      </c>
      <c r="E76" s="231">
        <v>67848</v>
      </c>
      <c r="F76" s="230">
        <v>9903</v>
      </c>
    </row>
    <row r="77" spans="1:6" ht="21.75" thickBot="1">
      <c r="A77" s="1011" t="s">
        <v>15</v>
      </c>
      <c r="B77" s="232" t="s">
        <v>567</v>
      </c>
      <c r="C77" s="229">
        <f t="shared" si="1"/>
        <v>294569</v>
      </c>
      <c r="D77" s="230">
        <v>251383</v>
      </c>
      <c r="E77" s="231">
        <v>34235</v>
      </c>
      <c r="F77" s="230">
        <v>8951</v>
      </c>
    </row>
    <row r="78" spans="1:6" ht="21.75" thickBot="1">
      <c r="A78" s="1011"/>
      <c r="B78" s="232" t="s">
        <v>568</v>
      </c>
      <c r="C78" s="229">
        <f t="shared" si="1"/>
        <v>210907</v>
      </c>
      <c r="D78" s="230">
        <v>156039</v>
      </c>
      <c r="E78" s="231">
        <v>32625</v>
      </c>
      <c r="F78" s="230">
        <v>22243</v>
      </c>
    </row>
    <row r="79" spans="1:6" ht="21.75" thickBot="1">
      <c r="A79" s="1011"/>
      <c r="B79" s="232" t="s">
        <v>569</v>
      </c>
      <c r="C79" s="229">
        <f t="shared" si="1"/>
        <v>139417</v>
      </c>
      <c r="D79" s="230">
        <v>118211</v>
      </c>
      <c r="E79" s="231">
        <v>10114</v>
      </c>
      <c r="F79" s="230">
        <v>11092</v>
      </c>
    </row>
    <row r="80" spans="1:6" ht="21.75" thickBot="1">
      <c r="A80" s="1011"/>
      <c r="B80" s="232" t="s">
        <v>570</v>
      </c>
      <c r="C80" s="229">
        <f t="shared" si="1"/>
        <v>123696</v>
      </c>
      <c r="D80" s="230">
        <v>119293</v>
      </c>
      <c r="E80" s="231">
        <v>0</v>
      </c>
      <c r="F80" s="230">
        <v>4403</v>
      </c>
    </row>
    <row r="81" spans="1:6" ht="21.75" thickBot="1">
      <c r="A81" s="1011" t="s">
        <v>16</v>
      </c>
      <c r="B81" s="232" t="s">
        <v>571</v>
      </c>
      <c r="C81" s="229">
        <f t="shared" si="1"/>
        <v>227052</v>
      </c>
      <c r="D81" s="230">
        <v>115678</v>
      </c>
      <c r="E81" s="231">
        <v>109810</v>
      </c>
      <c r="F81" s="230">
        <v>1564</v>
      </c>
    </row>
    <row r="82" spans="1:6" ht="21.75" thickBot="1">
      <c r="A82" s="1011"/>
      <c r="B82" s="232" t="s">
        <v>572</v>
      </c>
      <c r="C82" s="229">
        <f t="shared" si="1"/>
        <v>303325</v>
      </c>
      <c r="D82" s="230">
        <v>227192</v>
      </c>
      <c r="E82" s="231">
        <v>60206</v>
      </c>
      <c r="F82" s="230">
        <v>15927</v>
      </c>
    </row>
    <row r="83" spans="1:6" ht="21.75" thickBot="1">
      <c r="A83" s="1011"/>
      <c r="B83" s="232" t="s">
        <v>573</v>
      </c>
      <c r="C83" s="229">
        <f t="shared" si="1"/>
        <v>128968</v>
      </c>
      <c r="D83" s="230">
        <v>110241</v>
      </c>
      <c r="E83" s="231">
        <v>18727</v>
      </c>
      <c r="F83" s="230">
        <v>0</v>
      </c>
    </row>
    <row r="84" spans="1:6" ht="21.75" thickBot="1">
      <c r="A84" s="1011"/>
      <c r="B84" s="232" t="s">
        <v>574</v>
      </c>
      <c r="C84" s="229">
        <f t="shared" si="1"/>
        <v>214932</v>
      </c>
      <c r="D84" s="230">
        <v>188159</v>
      </c>
      <c r="E84" s="231">
        <v>11981</v>
      </c>
      <c r="F84" s="230">
        <v>14792</v>
      </c>
    </row>
    <row r="85" spans="1:6" ht="21.75" thickBot="1">
      <c r="A85" s="1011"/>
      <c r="B85" s="232" t="s">
        <v>575</v>
      </c>
      <c r="C85" s="229">
        <f t="shared" si="1"/>
        <v>196692</v>
      </c>
      <c r="D85" s="230">
        <v>179680</v>
      </c>
      <c r="E85" s="231">
        <v>1335</v>
      </c>
      <c r="F85" s="230">
        <v>15677</v>
      </c>
    </row>
    <row r="86" spans="1:6" ht="21.75" thickBot="1">
      <c r="A86" s="1011"/>
      <c r="B86" s="232" t="s">
        <v>576</v>
      </c>
      <c r="C86" s="229">
        <f t="shared" si="1"/>
        <v>398140</v>
      </c>
      <c r="D86" s="230">
        <v>358663</v>
      </c>
      <c r="E86" s="231">
        <v>11139</v>
      </c>
      <c r="F86" s="230">
        <v>28338</v>
      </c>
    </row>
    <row r="87" spans="1:6" ht="21.75" thickBot="1">
      <c r="A87" s="1011"/>
      <c r="B87" s="232" t="s">
        <v>577</v>
      </c>
      <c r="C87" s="229">
        <f t="shared" si="1"/>
        <v>244671</v>
      </c>
      <c r="D87" s="230">
        <v>227581</v>
      </c>
      <c r="E87" s="231">
        <v>4901</v>
      </c>
      <c r="F87" s="230">
        <v>12189</v>
      </c>
    </row>
    <row r="88" spans="1:6" ht="21.75" thickBot="1">
      <c r="A88" s="1011"/>
      <c r="B88" s="232" t="s">
        <v>578</v>
      </c>
      <c r="C88" s="229">
        <f t="shared" si="1"/>
        <v>51274</v>
      </c>
      <c r="D88" s="230">
        <v>44800</v>
      </c>
      <c r="E88" s="231">
        <v>0</v>
      </c>
      <c r="F88" s="230">
        <v>6474</v>
      </c>
    </row>
    <row r="89" spans="1:6" ht="21.75" thickBot="1">
      <c r="A89" s="1011"/>
      <c r="B89" s="232" t="s">
        <v>579</v>
      </c>
      <c r="C89" s="229">
        <f t="shared" si="1"/>
        <v>99373</v>
      </c>
      <c r="D89" s="230">
        <v>96191</v>
      </c>
      <c r="E89" s="231">
        <v>2724</v>
      </c>
      <c r="F89" s="230">
        <v>458</v>
      </c>
    </row>
    <row r="90" spans="1:6" ht="21.75" thickBot="1">
      <c r="A90" s="1011"/>
      <c r="B90" s="232" t="s">
        <v>580</v>
      </c>
      <c r="C90" s="229">
        <f t="shared" si="1"/>
        <v>39809</v>
      </c>
      <c r="D90" s="230">
        <v>37019</v>
      </c>
      <c r="E90" s="231">
        <v>163</v>
      </c>
      <c r="F90" s="230">
        <v>2627</v>
      </c>
    </row>
    <row r="91" spans="1:6" ht="21.75" thickBot="1">
      <c r="A91" s="1011"/>
      <c r="B91" s="232" t="s">
        <v>581</v>
      </c>
      <c r="C91" s="229">
        <f t="shared" si="1"/>
        <v>43954</v>
      </c>
      <c r="D91" s="230">
        <v>37548</v>
      </c>
      <c r="E91" s="231">
        <v>445</v>
      </c>
      <c r="F91" s="230">
        <v>5961</v>
      </c>
    </row>
    <row r="92" spans="1:6" ht="21.75" thickBot="1">
      <c r="A92" s="1006" t="s">
        <v>475</v>
      </c>
      <c r="B92" s="232" t="s">
        <v>582</v>
      </c>
      <c r="C92" s="229">
        <f t="shared" si="1"/>
        <v>385741</v>
      </c>
      <c r="D92" s="230">
        <v>233708</v>
      </c>
      <c r="E92" s="231">
        <v>137187</v>
      </c>
      <c r="F92" s="230">
        <v>14846</v>
      </c>
    </row>
    <row r="93" spans="1:6" ht="21.75" thickBot="1">
      <c r="A93" s="1007"/>
      <c r="B93" s="232" t="s">
        <v>583</v>
      </c>
      <c r="C93" s="229">
        <f t="shared" si="1"/>
        <v>449111</v>
      </c>
      <c r="D93" s="230">
        <v>235198</v>
      </c>
      <c r="E93" s="231">
        <v>198004</v>
      </c>
      <c r="F93" s="230">
        <v>15909</v>
      </c>
    </row>
    <row r="94" spans="1:6" ht="21.75" thickBot="1">
      <c r="A94" s="1007"/>
      <c r="B94" s="232" t="s">
        <v>584</v>
      </c>
      <c r="C94" s="229">
        <f t="shared" si="1"/>
        <v>364407</v>
      </c>
      <c r="D94" s="230">
        <v>174025</v>
      </c>
      <c r="E94" s="231">
        <v>190382</v>
      </c>
      <c r="F94" s="230">
        <v>0</v>
      </c>
    </row>
    <row r="95" spans="1:6" ht="21.75" thickBot="1">
      <c r="A95" s="1007"/>
      <c r="B95" s="232" t="s">
        <v>585</v>
      </c>
      <c r="C95" s="229">
        <f t="shared" si="1"/>
        <v>225023</v>
      </c>
      <c r="D95" s="230">
        <v>136586</v>
      </c>
      <c r="E95" s="231">
        <v>73149</v>
      </c>
      <c r="F95" s="230">
        <v>15288</v>
      </c>
    </row>
    <row r="96" spans="1:6" ht="21.75" thickBot="1">
      <c r="A96" s="1007"/>
      <c r="B96" s="233" t="s">
        <v>586</v>
      </c>
      <c r="C96" s="229">
        <f t="shared" si="1"/>
        <v>274773</v>
      </c>
      <c r="D96" s="230">
        <v>190538</v>
      </c>
      <c r="E96" s="231">
        <v>84235</v>
      </c>
      <c r="F96" s="230">
        <v>0</v>
      </c>
    </row>
    <row r="97" spans="1:6" ht="21.75" thickBot="1">
      <c r="A97" s="1007"/>
      <c r="B97" s="232" t="s">
        <v>587</v>
      </c>
      <c r="C97" s="229">
        <f t="shared" si="1"/>
        <v>392479</v>
      </c>
      <c r="D97" s="230">
        <v>265170</v>
      </c>
      <c r="E97" s="231">
        <v>127309</v>
      </c>
      <c r="F97" s="230">
        <v>0</v>
      </c>
    </row>
    <row r="98" spans="1:6" ht="21.75" thickBot="1">
      <c r="A98" s="1007"/>
      <c r="B98" s="232" t="s">
        <v>588</v>
      </c>
      <c r="C98" s="229">
        <f t="shared" si="1"/>
        <v>541176</v>
      </c>
      <c r="D98" s="230">
        <v>152728</v>
      </c>
      <c r="E98" s="231">
        <v>370832</v>
      </c>
      <c r="F98" s="230">
        <v>17616</v>
      </c>
    </row>
    <row r="99" spans="1:6" ht="21.75" thickBot="1">
      <c r="A99" s="1007"/>
      <c r="B99" s="233" t="s">
        <v>589</v>
      </c>
      <c r="C99" s="229">
        <f t="shared" si="1"/>
        <v>171258</v>
      </c>
      <c r="D99" s="230">
        <v>34125</v>
      </c>
      <c r="E99" s="231">
        <v>124824</v>
      </c>
      <c r="F99" s="230">
        <v>12309</v>
      </c>
    </row>
    <row r="100" spans="1:6" ht="21.75" thickBot="1">
      <c r="A100" s="1007"/>
      <c r="B100" s="232" t="s">
        <v>590</v>
      </c>
      <c r="C100" s="229">
        <f t="shared" si="1"/>
        <v>242489</v>
      </c>
      <c r="D100" s="230">
        <v>109358</v>
      </c>
      <c r="E100" s="231">
        <v>133131</v>
      </c>
      <c r="F100" s="230">
        <v>0</v>
      </c>
    </row>
    <row r="101" spans="1:6" ht="21.75" thickBot="1">
      <c r="A101" s="1007"/>
      <c r="B101" s="232" t="s">
        <v>591</v>
      </c>
      <c r="C101" s="229">
        <f t="shared" si="1"/>
        <v>334529</v>
      </c>
      <c r="D101" s="230">
        <v>121115</v>
      </c>
      <c r="E101" s="231">
        <v>171177</v>
      </c>
      <c r="F101" s="230">
        <v>42237</v>
      </c>
    </row>
    <row r="102" spans="1:6" ht="21.75" thickBot="1">
      <c r="A102" s="1008"/>
      <c r="B102" s="232" t="s">
        <v>592</v>
      </c>
      <c r="C102" s="229">
        <f t="shared" si="1"/>
        <v>132294</v>
      </c>
      <c r="D102" s="230">
        <v>56984</v>
      </c>
      <c r="E102" s="231">
        <v>75310</v>
      </c>
      <c r="F102" s="230">
        <v>0</v>
      </c>
    </row>
    <row r="103" spans="1:6" ht="21.75" thickBot="1">
      <c r="A103" s="1006" t="s">
        <v>475</v>
      </c>
      <c r="B103" s="232" t="s">
        <v>593</v>
      </c>
      <c r="C103" s="229">
        <f t="shared" si="1"/>
        <v>158138</v>
      </c>
      <c r="D103" s="230">
        <v>91165</v>
      </c>
      <c r="E103" s="231">
        <v>51462</v>
      </c>
      <c r="F103" s="230">
        <v>15511</v>
      </c>
    </row>
    <row r="104" spans="1:6" ht="21.75" thickBot="1">
      <c r="A104" s="1007"/>
      <c r="B104" s="232" t="s">
        <v>594</v>
      </c>
      <c r="C104" s="229">
        <f t="shared" si="1"/>
        <v>186522</v>
      </c>
      <c r="D104" s="230">
        <v>130006</v>
      </c>
      <c r="E104" s="231">
        <v>37590</v>
      </c>
      <c r="F104" s="230">
        <v>18926</v>
      </c>
    </row>
    <row r="105" spans="1:6" ht="21.75" thickBot="1">
      <c r="A105" s="1007"/>
      <c r="B105" s="232" t="s">
        <v>595</v>
      </c>
      <c r="C105" s="229">
        <f t="shared" si="1"/>
        <v>262864</v>
      </c>
      <c r="D105" s="230">
        <v>180116</v>
      </c>
      <c r="E105" s="231">
        <v>57020</v>
      </c>
      <c r="F105" s="230">
        <v>25728</v>
      </c>
    </row>
    <row r="106" spans="1:6" ht="21.75" thickBot="1">
      <c r="A106" s="1007"/>
      <c r="B106" s="232" t="s">
        <v>596</v>
      </c>
      <c r="C106" s="229">
        <f t="shared" si="1"/>
        <v>256456</v>
      </c>
      <c r="D106" s="230">
        <v>194150</v>
      </c>
      <c r="E106" s="231">
        <v>49149</v>
      </c>
      <c r="F106" s="230">
        <v>13157</v>
      </c>
    </row>
    <row r="107" spans="1:6" ht="21.75" thickBot="1">
      <c r="A107" s="1007"/>
      <c r="B107" s="232" t="s">
        <v>597</v>
      </c>
      <c r="C107" s="229">
        <f t="shared" si="1"/>
        <v>151850</v>
      </c>
      <c r="D107" s="230">
        <v>109218</v>
      </c>
      <c r="E107" s="231">
        <v>25701</v>
      </c>
      <c r="F107" s="230">
        <v>16931</v>
      </c>
    </row>
    <row r="108" spans="1:6" ht="21.75" thickBot="1">
      <c r="A108" s="1007"/>
      <c r="B108" s="232" t="s">
        <v>598</v>
      </c>
      <c r="C108" s="229">
        <f t="shared" si="1"/>
        <v>305106</v>
      </c>
      <c r="D108" s="230">
        <v>271466</v>
      </c>
      <c r="E108" s="231">
        <v>9440</v>
      </c>
      <c r="F108" s="230">
        <v>24200</v>
      </c>
    </row>
    <row r="109" spans="1:6" ht="21.75" thickBot="1">
      <c r="A109" s="1007"/>
      <c r="B109" s="232" t="s">
        <v>599</v>
      </c>
      <c r="C109" s="229">
        <f t="shared" si="1"/>
        <v>328795</v>
      </c>
      <c r="D109" s="230">
        <v>299216</v>
      </c>
      <c r="E109" s="231">
        <v>20218</v>
      </c>
      <c r="F109" s="230">
        <v>9361</v>
      </c>
    </row>
    <row r="110" spans="1:6" ht="21.75" thickBot="1">
      <c r="A110" s="1007"/>
      <c r="B110" s="235" t="s">
        <v>600</v>
      </c>
      <c r="C110" s="229">
        <f t="shared" si="1"/>
        <v>194872</v>
      </c>
      <c r="D110" s="230">
        <v>136209</v>
      </c>
      <c r="E110" s="231">
        <v>33973</v>
      </c>
      <c r="F110" s="230">
        <v>24690</v>
      </c>
    </row>
    <row r="111" spans="1:6" ht="21.75" thickBot="1">
      <c r="A111" s="1007"/>
      <c r="B111" s="235" t="s">
        <v>601</v>
      </c>
      <c r="C111" s="229">
        <f t="shared" si="1"/>
        <v>118225</v>
      </c>
      <c r="D111" s="230">
        <v>94211</v>
      </c>
      <c r="E111" s="231">
        <v>13099</v>
      </c>
      <c r="F111" s="230">
        <v>10915</v>
      </c>
    </row>
    <row r="112" spans="1:6" ht="21.75" thickBot="1">
      <c r="A112" s="1007"/>
      <c r="B112" s="235" t="s">
        <v>602</v>
      </c>
      <c r="C112" s="229">
        <f t="shared" si="1"/>
        <v>148329</v>
      </c>
      <c r="D112" s="230">
        <v>121365</v>
      </c>
      <c r="E112" s="231">
        <v>15666</v>
      </c>
      <c r="F112" s="230">
        <v>11298</v>
      </c>
    </row>
    <row r="113" spans="1:6" ht="21.75" thickBot="1">
      <c r="A113" s="1007"/>
      <c r="B113" s="235" t="s">
        <v>603</v>
      </c>
      <c r="C113" s="229">
        <f t="shared" si="1"/>
        <v>112815</v>
      </c>
      <c r="D113" s="230">
        <v>62300</v>
      </c>
      <c r="E113" s="231">
        <v>40386</v>
      </c>
      <c r="F113" s="230">
        <v>10129</v>
      </c>
    </row>
    <row r="114" spans="1:6" ht="21.75" thickBot="1">
      <c r="A114" s="1007"/>
      <c r="B114" s="235" t="s">
        <v>604</v>
      </c>
      <c r="C114" s="229">
        <f t="shared" si="1"/>
        <v>257418</v>
      </c>
      <c r="D114" s="230">
        <v>106620</v>
      </c>
      <c r="E114" s="231">
        <v>116988</v>
      </c>
      <c r="F114" s="230">
        <v>33810</v>
      </c>
    </row>
    <row r="115" spans="1:6" ht="21.75" thickBot="1">
      <c r="A115" s="1007"/>
      <c r="B115" s="235" t="s">
        <v>605</v>
      </c>
      <c r="C115" s="229">
        <f t="shared" si="1"/>
        <v>75956</v>
      </c>
      <c r="D115" s="230">
        <v>27775</v>
      </c>
      <c r="E115" s="231">
        <v>46746</v>
      </c>
      <c r="F115" s="230">
        <v>1435</v>
      </c>
    </row>
    <row r="116" spans="1:6" ht="21.75" thickBot="1">
      <c r="A116" s="1007"/>
      <c r="B116" s="235" t="s">
        <v>606</v>
      </c>
      <c r="C116" s="229">
        <f t="shared" si="1"/>
        <v>403109</v>
      </c>
      <c r="D116" s="230">
        <v>262484</v>
      </c>
      <c r="E116" s="231">
        <v>114891</v>
      </c>
      <c r="F116" s="230">
        <v>25734</v>
      </c>
    </row>
    <row r="117" spans="1:6" ht="21.75" thickBot="1">
      <c r="A117" s="1007"/>
      <c r="B117" s="235" t="s">
        <v>607</v>
      </c>
      <c r="C117" s="229">
        <f t="shared" si="1"/>
        <v>234202</v>
      </c>
      <c r="D117" s="230">
        <v>169558</v>
      </c>
      <c r="E117" s="231">
        <v>51250</v>
      </c>
      <c r="F117" s="230">
        <v>13394</v>
      </c>
    </row>
    <row r="118" spans="1:6" ht="21.75" thickBot="1">
      <c r="A118" s="1007"/>
      <c r="B118" s="235" t="s">
        <v>608</v>
      </c>
      <c r="C118" s="229">
        <f t="shared" si="1"/>
        <v>229817</v>
      </c>
      <c r="D118" s="230">
        <v>137943</v>
      </c>
      <c r="E118" s="231">
        <v>71570</v>
      </c>
      <c r="F118" s="230">
        <v>20304</v>
      </c>
    </row>
    <row r="119" spans="1:6" ht="21.75" thickBot="1">
      <c r="A119" s="1007"/>
      <c r="B119" s="235" t="s">
        <v>609</v>
      </c>
      <c r="C119" s="229">
        <f t="shared" si="1"/>
        <v>134668</v>
      </c>
      <c r="D119" s="230">
        <v>93258</v>
      </c>
      <c r="E119" s="231">
        <v>24281</v>
      </c>
      <c r="F119" s="230">
        <v>17129</v>
      </c>
    </row>
    <row r="120" spans="1:6" ht="21.75" thickBot="1">
      <c r="A120" s="1007"/>
      <c r="B120" s="235" t="s">
        <v>610</v>
      </c>
      <c r="C120" s="229">
        <f t="shared" si="1"/>
        <v>138221</v>
      </c>
      <c r="D120" s="230">
        <v>83874</v>
      </c>
      <c r="E120" s="231">
        <v>37064</v>
      </c>
      <c r="F120" s="230">
        <v>17283</v>
      </c>
    </row>
    <row r="121" spans="1:6" ht="21.75" thickBot="1">
      <c r="A121" s="1007"/>
      <c r="B121" s="235" t="s">
        <v>611</v>
      </c>
      <c r="C121" s="229">
        <f t="shared" si="1"/>
        <v>250458</v>
      </c>
      <c r="D121" s="230">
        <v>203870</v>
      </c>
      <c r="E121" s="231">
        <v>30684</v>
      </c>
      <c r="F121" s="230">
        <v>15904</v>
      </c>
    </row>
    <row r="122" spans="1:6" ht="21.75" thickBot="1">
      <c r="A122" s="1007"/>
      <c r="B122" s="235" t="s">
        <v>612</v>
      </c>
      <c r="C122" s="229">
        <f t="shared" si="1"/>
        <v>128388</v>
      </c>
      <c r="D122" s="230">
        <v>73250</v>
      </c>
      <c r="E122" s="231">
        <v>29584</v>
      </c>
      <c r="F122" s="230">
        <v>25554</v>
      </c>
    </row>
    <row r="123" spans="1:6" ht="21.75" thickBot="1">
      <c r="A123" s="1007"/>
      <c r="B123" s="235" t="s">
        <v>613</v>
      </c>
      <c r="C123" s="229">
        <f t="shared" si="1"/>
        <v>141231</v>
      </c>
      <c r="D123" s="230">
        <v>129698</v>
      </c>
      <c r="E123" s="231">
        <v>4282</v>
      </c>
      <c r="F123" s="230">
        <v>7251</v>
      </c>
    </row>
    <row r="124" spans="1:6" ht="21.75" thickBot="1">
      <c r="A124" s="1007"/>
      <c r="B124" s="235" t="s">
        <v>614</v>
      </c>
      <c r="C124" s="229">
        <f t="shared" si="1"/>
        <v>107445</v>
      </c>
      <c r="D124" s="230">
        <v>95500</v>
      </c>
      <c r="E124" s="231">
        <v>0</v>
      </c>
      <c r="F124" s="230">
        <v>11945</v>
      </c>
    </row>
    <row r="125" spans="1:6" ht="21.75" thickBot="1">
      <c r="A125" s="1007"/>
      <c r="B125" s="235" t="s">
        <v>615</v>
      </c>
      <c r="C125" s="229">
        <f t="shared" si="1"/>
        <v>48188</v>
      </c>
      <c r="D125" s="230">
        <v>42318</v>
      </c>
      <c r="E125" s="231">
        <v>0</v>
      </c>
      <c r="F125" s="230">
        <v>5870</v>
      </c>
    </row>
    <row r="126" spans="1:6" ht="21.75" thickBot="1">
      <c r="A126" s="1007"/>
      <c r="B126" s="236" t="s">
        <v>616</v>
      </c>
      <c r="C126" s="229">
        <f t="shared" si="1"/>
        <v>136978</v>
      </c>
      <c r="D126" s="230">
        <v>74004</v>
      </c>
      <c r="E126" s="231">
        <v>35723</v>
      </c>
      <c r="F126" s="230">
        <v>27251</v>
      </c>
    </row>
    <row r="127" spans="1:6" ht="21.75" thickBot="1">
      <c r="A127" s="1007"/>
      <c r="B127" s="235" t="s">
        <v>617</v>
      </c>
      <c r="C127" s="229">
        <f t="shared" si="1"/>
        <v>330182</v>
      </c>
      <c r="D127" s="230">
        <v>125015</v>
      </c>
      <c r="E127" s="231">
        <v>194455</v>
      </c>
      <c r="F127" s="230">
        <v>10712</v>
      </c>
    </row>
    <row r="128" spans="1:6" ht="21.75" thickBot="1">
      <c r="A128" s="1008"/>
      <c r="B128" s="235" t="s">
        <v>618</v>
      </c>
      <c r="C128" s="229">
        <f t="shared" si="1"/>
        <v>476135</v>
      </c>
      <c r="D128" s="230">
        <v>319645</v>
      </c>
      <c r="E128" s="231">
        <v>141266</v>
      </c>
      <c r="F128" s="230">
        <v>15224</v>
      </c>
    </row>
    <row r="129" spans="1:6" ht="21.75" thickBot="1">
      <c r="A129" s="1011" t="s">
        <v>122</v>
      </c>
      <c r="B129" s="235" t="s">
        <v>619</v>
      </c>
      <c r="C129" s="229">
        <f t="shared" si="1"/>
        <v>256970</v>
      </c>
      <c r="D129" s="230">
        <v>170397</v>
      </c>
      <c r="E129" s="231">
        <v>86573</v>
      </c>
      <c r="F129" s="230">
        <v>0</v>
      </c>
    </row>
    <row r="130" spans="1:6" ht="21.75" thickBot="1">
      <c r="A130" s="1011"/>
      <c r="B130" s="236" t="s">
        <v>620</v>
      </c>
      <c r="C130" s="229">
        <f t="shared" si="1"/>
        <v>190256</v>
      </c>
      <c r="D130" s="230">
        <v>124906</v>
      </c>
      <c r="E130" s="231">
        <v>51892</v>
      </c>
      <c r="F130" s="230">
        <v>13458</v>
      </c>
    </row>
    <row r="131" spans="1:6" ht="21.75" thickBot="1">
      <c r="A131" s="1011"/>
      <c r="B131" s="235" t="s">
        <v>621</v>
      </c>
      <c r="C131" s="229">
        <f t="shared" si="1"/>
        <v>257347</v>
      </c>
      <c r="D131" s="230">
        <v>183771</v>
      </c>
      <c r="E131" s="231">
        <v>66378</v>
      </c>
      <c r="F131" s="230">
        <v>7198</v>
      </c>
    </row>
    <row r="132" spans="1:6" ht="21.75" thickBot="1">
      <c r="A132" s="1011"/>
      <c r="B132" s="232" t="s">
        <v>622</v>
      </c>
      <c r="C132" s="229">
        <f t="shared" si="1"/>
        <v>149077</v>
      </c>
      <c r="D132" s="230">
        <v>135429</v>
      </c>
      <c r="E132" s="231">
        <v>902</v>
      </c>
      <c r="F132" s="230">
        <v>12746</v>
      </c>
    </row>
    <row r="133" spans="1:6" ht="21.75" thickBot="1">
      <c r="A133" s="1011"/>
      <c r="B133" s="232" t="s">
        <v>623</v>
      </c>
      <c r="C133" s="229">
        <f t="shared" ref="C133:C196" si="2">SUM(D133:F133)</f>
        <v>266288</v>
      </c>
      <c r="D133" s="230">
        <v>191752</v>
      </c>
      <c r="E133" s="231">
        <v>60241</v>
      </c>
      <c r="F133" s="230">
        <v>14295</v>
      </c>
    </row>
    <row r="134" spans="1:6" ht="21.75" thickBot="1">
      <c r="A134" s="1011"/>
      <c r="B134" s="232" t="s">
        <v>624</v>
      </c>
      <c r="C134" s="229">
        <f t="shared" si="2"/>
        <v>152197</v>
      </c>
      <c r="D134" s="230">
        <v>114402</v>
      </c>
      <c r="E134" s="231">
        <v>24970</v>
      </c>
      <c r="F134" s="230">
        <v>12825</v>
      </c>
    </row>
    <row r="135" spans="1:6" ht="21.75" thickBot="1">
      <c r="A135" s="1011" t="s">
        <v>31</v>
      </c>
      <c r="B135" s="232" t="s">
        <v>625</v>
      </c>
      <c r="C135" s="229">
        <f t="shared" si="2"/>
        <v>271445</v>
      </c>
      <c r="D135" s="230">
        <v>212648</v>
      </c>
      <c r="E135" s="231">
        <v>50758</v>
      </c>
      <c r="F135" s="230">
        <v>8039</v>
      </c>
    </row>
    <row r="136" spans="1:6" ht="21.75" thickBot="1">
      <c r="A136" s="1011"/>
      <c r="B136" s="232" t="s">
        <v>626</v>
      </c>
      <c r="C136" s="229">
        <f t="shared" si="2"/>
        <v>118829</v>
      </c>
      <c r="D136" s="230">
        <v>108832</v>
      </c>
      <c r="E136" s="231">
        <v>2652</v>
      </c>
      <c r="F136" s="230">
        <v>7345</v>
      </c>
    </row>
    <row r="137" spans="1:6" ht="21.75" thickBot="1">
      <c r="A137" s="1011"/>
      <c r="B137" s="232" t="s">
        <v>627</v>
      </c>
      <c r="C137" s="229">
        <f t="shared" si="2"/>
        <v>80667</v>
      </c>
      <c r="D137" s="230">
        <v>67940</v>
      </c>
      <c r="E137" s="231">
        <v>1404</v>
      </c>
      <c r="F137" s="230">
        <v>11323</v>
      </c>
    </row>
    <row r="138" spans="1:6" ht="21.75" thickBot="1">
      <c r="A138" s="1011"/>
      <c r="B138" s="232" t="s">
        <v>628</v>
      </c>
      <c r="C138" s="229">
        <f t="shared" si="2"/>
        <v>86561</v>
      </c>
      <c r="D138" s="230">
        <v>69033</v>
      </c>
      <c r="E138" s="231">
        <v>11568</v>
      </c>
      <c r="F138" s="230">
        <v>5960</v>
      </c>
    </row>
    <row r="139" spans="1:6" ht="21.75" thickBot="1">
      <c r="A139" s="1011"/>
      <c r="B139" s="232" t="s">
        <v>629</v>
      </c>
      <c r="C139" s="229">
        <f t="shared" si="2"/>
        <v>38207</v>
      </c>
      <c r="D139" s="230">
        <v>38207</v>
      </c>
      <c r="E139" s="231">
        <v>0</v>
      </c>
      <c r="F139" s="230">
        <v>0</v>
      </c>
    </row>
    <row r="140" spans="1:6" ht="21.75" thickBot="1">
      <c r="A140" s="1006" t="s">
        <v>476</v>
      </c>
      <c r="B140" s="232" t="s">
        <v>630</v>
      </c>
      <c r="C140" s="229">
        <f t="shared" si="2"/>
        <v>303923</v>
      </c>
      <c r="D140" s="230">
        <v>135100</v>
      </c>
      <c r="E140" s="231">
        <v>140691</v>
      </c>
      <c r="F140" s="230">
        <v>28132</v>
      </c>
    </row>
    <row r="141" spans="1:6" ht="21.75" thickBot="1">
      <c r="A141" s="1007"/>
      <c r="B141" s="232" t="s">
        <v>631</v>
      </c>
      <c r="C141" s="229">
        <f t="shared" si="2"/>
        <v>266228</v>
      </c>
      <c r="D141" s="230">
        <v>204400</v>
      </c>
      <c r="E141" s="231">
        <v>56828</v>
      </c>
      <c r="F141" s="230">
        <v>5000</v>
      </c>
    </row>
    <row r="142" spans="1:6" ht="21.75" thickBot="1">
      <c r="A142" s="1007"/>
      <c r="B142" s="232" t="s">
        <v>632</v>
      </c>
      <c r="C142" s="229">
        <f t="shared" si="2"/>
        <v>402779</v>
      </c>
      <c r="D142" s="230">
        <v>195316</v>
      </c>
      <c r="E142" s="231">
        <v>207463</v>
      </c>
      <c r="F142" s="230">
        <v>0</v>
      </c>
    </row>
    <row r="143" spans="1:6" ht="21.75" thickBot="1">
      <c r="A143" s="1007"/>
      <c r="B143" s="232" t="s">
        <v>633</v>
      </c>
      <c r="C143" s="229">
        <f t="shared" si="2"/>
        <v>216025</v>
      </c>
      <c r="D143" s="230">
        <v>137193</v>
      </c>
      <c r="E143" s="231">
        <v>69744</v>
      </c>
      <c r="F143" s="230">
        <v>9088</v>
      </c>
    </row>
    <row r="144" spans="1:6" ht="21.75" thickBot="1">
      <c r="A144" s="1007"/>
      <c r="B144" s="232" t="s">
        <v>634</v>
      </c>
      <c r="C144" s="229">
        <f t="shared" si="2"/>
        <v>119980</v>
      </c>
      <c r="D144" s="230">
        <v>89630</v>
      </c>
      <c r="E144" s="231">
        <v>25541</v>
      </c>
      <c r="F144" s="230">
        <v>4809</v>
      </c>
    </row>
    <row r="145" spans="1:6" ht="21.75" thickBot="1">
      <c r="A145" s="1007"/>
      <c r="B145" s="232" t="s">
        <v>635</v>
      </c>
      <c r="C145" s="229">
        <f t="shared" si="2"/>
        <v>135609</v>
      </c>
      <c r="D145" s="230">
        <v>114092</v>
      </c>
      <c r="E145" s="231">
        <v>19115</v>
      </c>
      <c r="F145" s="230">
        <v>2402</v>
      </c>
    </row>
    <row r="146" spans="1:6" ht="21.75" thickBot="1">
      <c r="A146" s="1007"/>
      <c r="B146" s="232" t="s">
        <v>636</v>
      </c>
      <c r="C146" s="229">
        <f t="shared" si="2"/>
        <v>293876</v>
      </c>
      <c r="D146" s="230">
        <v>187045</v>
      </c>
      <c r="E146" s="231">
        <v>83878</v>
      </c>
      <c r="F146" s="230">
        <v>22953</v>
      </c>
    </row>
    <row r="147" spans="1:6" ht="21.75" thickBot="1">
      <c r="A147" s="1007"/>
      <c r="B147" s="232" t="s">
        <v>637</v>
      </c>
      <c r="C147" s="229">
        <f t="shared" si="2"/>
        <v>113182</v>
      </c>
      <c r="D147" s="230">
        <v>106458</v>
      </c>
      <c r="E147" s="231">
        <v>3157</v>
      </c>
      <c r="F147" s="230">
        <v>3567</v>
      </c>
    </row>
    <row r="148" spans="1:6" ht="21.75" thickBot="1">
      <c r="A148" s="1007"/>
      <c r="B148" s="232" t="s">
        <v>638</v>
      </c>
      <c r="C148" s="229">
        <f t="shared" si="2"/>
        <v>136577</v>
      </c>
      <c r="D148" s="230">
        <v>93072</v>
      </c>
      <c r="E148" s="231">
        <v>34129</v>
      </c>
      <c r="F148" s="230">
        <v>9376</v>
      </c>
    </row>
    <row r="149" spans="1:6" ht="21.75" thickBot="1">
      <c r="A149" s="1007"/>
      <c r="B149" s="232" t="s">
        <v>639</v>
      </c>
      <c r="C149" s="229">
        <f t="shared" si="2"/>
        <v>78863</v>
      </c>
      <c r="D149" s="230">
        <v>68810</v>
      </c>
      <c r="E149" s="231">
        <v>671</v>
      </c>
      <c r="F149" s="230">
        <v>9382</v>
      </c>
    </row>
    <row r="150" spans="1:6" ht="21.75" thickBot="1">
      <c r="A150" s="1007"/>
      <c r="B150" s="232" t="s">
        <v>640</v>
      </c>
      <c r="C150" s="229">
        <f t="shared" si="2"/>
        <v>120712</v>
      </c>
      <c r="D150" s="230">
        <v>94121</v>
      </c>
      <c r="E150" s="231">
        <v>23186</v>
      </c>
      <c r="F150" s="230">
        <v>3405</v>
      </c>
    </row>
    <row r="151" spans="1:6" ht="21.75" thickBot="1">
      <c r="A151" s="1007"/>
      <c r="B151" s="232" t="s">
        <v>641</v>
      </c>
      <c r="C151" s="229">
        <f t="shared" si="2"/>
        <v>54601</v>
      </c>
      <c r="D151" s="230">
        <v>54571</v>
      </c>
      <c r="E151" s="231">
        <v>30</v>
      </c>
      <c r="F151" s="230">
        <v>0</v>
      </c>
    </row>
    <row r="152" spans="1:6" ht="21.75" thickBot="1">
      <c r="A152" s="1007"/>
      <c r="B152" s="232" t="s">
        <v>642</v>
      </c>
      <c r="C152" s="229">
        <f t="shared" si="2"/>
        <v>74767</v>
      </c>
      <c r="D152" s="230">
        <v>65440</v>
      </c>
      <c r="E152" s="231">
        <v>0</v>
      </c>
      <c r="F152" s="230">
        <v>9327</v>
      </c>
    </row>
    <row r="153" spans="1:6" ht="21.75" thickBot="1">
      <c r="A153" s="1008"/>
      <c r="B153" s="232" t="s">
        <v>643</v>
      </c>
      <c r="C153" s="229">
        <f t="shared" si="2"/>
        <v>96644</v>
      </c>
      <c r="D153" s="230">
        <v>95867</v>
      </c>
      <c r="E153" s="231">
        <v>653</v>
      </c>
      <c r="F153" s="230">
        <v>124</v>
      </c>
    </row>
    <row r="154" spans="1:6" ht="21.75" thickBot="1">
      <c r="A154" s="1006" t="s">
        <v>476</v>
      </c>
      <c r="B154" s="232" t="s">
        <v>644</v>
      </c>
      <c r="C154" s="229">
        <f t="shared" si="2"/>
        <v>172508</v>
      </c>
      <c r="D154" s="230">
        <v>120695</v>
      </c>
      <c r="E154" s="231">
        <v>32167</v>
      </c>
      <c r="F154" s="230">
        <v>19646</v>
      </c>
    </row>
    <row r="155" spans="1:6" ht="21.75" thickBot="1">
      <c r="A155" s="1007"/>
      <c r="B155" s="232" t="s">
        <v>645</v>
      </c>
      <c r="C155" s="229">
        <f t="shared" si="2"/>
        <v>117890</v>
      </c>
      <c r="D155" s="230">
        <v>86813</v>
      </c>
      <c r="E155" s="231">
        <v>17963</v>
      </c>
      <c r="F155" s="230">
        <v>13114</v>
      </c>
    </row>
    <row r="156" spans="1:6" ht="21.75" thickBot="1">
      <c r="A156" s="1007"/>
      <c r="B156" s="232" t="s">
        <v>646</v>
      </c>
      <c r="C156" s="229">
        <f t="shared" si="2"/>
        <v>126081</v>
      </c>
      <c r="D156" s="230">
        <v>114003</v>
      </c>
      <c r="E156" s="231">
        <v>9443</v>
      </c>
      <c r="F156" s="230">
        <v>2635</v>
      </c>
    </row>
    <row r="157" spans="1:6" ht="21.75" thickBot="1">
      <c r="A157" s="1007"/>
      <c r="B157" s="232" t="s">
        <v>647</v>
      </c>
      <c r="C157" s="229">
        <f t="shared" si="2"/>
        <v>97470</v>
      </c>
      <c r="D157" s="230">
        <v>77142</v>
      </c>
      <c r="E157" s="231">
        <v>16251</v>
      </c>
      <c r="F157" s="230">
        <v>4077</v>
      </c>
    </row>
    <row r="158" spans="1:6" ht="21.75" thickBot="1">
      <c r="A158" s="1007"/>
      <c r="B158" s="232" t="s">
        <v>648</v>
      </c>
      <c r="C158" s="229">
        <f t="shared" si="2"/>
        <v>67597</v>
      </c>
      <c r="D158" s="230">
        <v>65190</v>
      </c>
      <c r="E158" s="231">
        <v>0</v>
      </c>
      <c r="F158" s="230">
        <v>2407</v>
      </c>
    </row>
    <row r="159" spans="1:6" ht="21.75" thickBot="1">
      <c r="A159" s="1007"/>
      <c r="B159" s="232" t="s">
        <v>649</v>
      </c>
      <c r="C159" s="229">
        <f t="shared" si="2"/>
        <v>87531</v>
      </c>
      <c r="D159" s="230">
        <v>86937</v>
      </c>
      <c r="E159" s="231">
        <v>518</v>
      </c>
      <c r="F159" s="230">
        <v>76</v>
      </c>
    </row>
    <row r="160" spans="1:6" ht="21.75" thickBot="1">
      <c r="A160" s="1008"/>
      <c r="B160" s="232" t="s">
        <v>650</v>
      </c>
      <c r="C160" s="229">
        <f t="shared" si="2"/>
        <v>41926</v>
      </c>
      <c r="D160" s="230">
        <v>41628</v>
      </c>
      <c r="E160" s="231">
        <v>0</v>
      </c>
      <c r="F160" s="230">
        <v>298</v>
      </c>
    </row>
    <row r="161" spans="1:6" ht="21.75" thickBot="1">
      <c r="A161" s="1011" t="s">
        <v>29</v>
      </c>
      <c r="B161" s="232" t="s">
        <v>651</v>
      </c>
      <c r="C161" s="229">
        <f t="shared" si="2"/>
        <v>375278</v>
      </c>
      <c r="D161" s="230">
        <v>279371</v>
      </c>
      <c r="E161" s="231">
        <v>75074</v>
      </c>
      <c r="F161" s="230">
        <v>20833</v>
      </c>
    </row>
    <row r="162" spans="1:6" ht="21.75" thickBot="1">
      <c r="A162" s="1011"/>
      <c r="B162" s="232" t="s">
        <v>652</v>
      </c>
      <c r="C162" s="229">
        <f t="shared" si="2"/>
        <v>162258</v>
      </c>
      <c r="D162" s="230">
        <v>122014</v>
      </c>
      <c r="E162" s="231">
        <v>26858</v>
      </c>
      <c r="F162" s="230">
        <v>13386</v>
      </c>
    </row>
    <row r="163" spans="1:6" ht="21.75" thickBot="1">
      <c r="A163" s="1011"/>
      <c r="B163" s="232" t="s">
        <v>653</v>
      </c>
      <c r="C163" s="229">
        <f t="shared" si="2"/>
        <v>207259</v>
      </c>
      <c r="D163" s="230">
        <v>179758</v>
      </c>
      <c r="E163" s="231">
        <v>14172</v>
      </c>
      <c r="F163" s="230">
        <v>13329</v>
      </c>
    </row>
    <row r="164" spans="1:6" ht="21.75" thickBot="1">
      <c r="A164" s="1011"/>
      <c r="B164" s="232" t="s">
        <v>654</v>
      </c>
      <c r="C164" s="229">
        <f t="shared" si="2"/>
        <v>64226</v>
      </c>
      <c r="D164" s="230">
        <v>53831</v>
      </c>
      <c r="E164" s="231">
        <v>0</v>
      </c>
      <c r="F164" s="230">
        <v>10395</v>
      </c>
    </row>
    <row r="165" spans="1:6" ht="21.75" thickBot="1">
      <c r="A165" s="1011" t="s">
        <v>17</v>
      </c>
      <c r="B165" s="232" t="s">
        <v>655</v>
      </c>
      <c r="C165" s="229">
        <f t="shared" si="2"/>
        <v>134376</v>
      </c>
      <c r="D165" s="230">
        <v>104604</v>
      </c>
      <c r="E165" s="231">
        <v>29772</v>
      </c>
      <c r="F165" s="230">
        <v>0</v>
      </c>
    </row>
    <row r="166" spans="1:6" ht="21.75" thickBot="1">
      <c r="A166" s="1011"/>
      <c r="B166" s="232" t="s">
        <v>656</v>
      </c>
      <c r="C166" s="229">
        <f t="shared" si="2"/>
        <v>274071</v>
      </c>
      <c r="D166" s="230">
        <v>252028</v>
      </c>
      <c r="E166" s="231">
        <v>19004</v>
      </c>
      <c r="F166" s="230">
        <v>3039</v>
      </c>
    </row>
    <row r="167" spans="1:6" ht="21.75" thickBot="1">
      <c r="A167" s="1011"/>
      <c r="B167" s="232" t="s">
        <v>657</v>
      </c>
      <c r="C167" s="229">
        <f t="shared" si="2"/>
        <v>178309</v>
      </c>
      <c r="D167" s="230">
        <v>168087</v>
      </c>
      <c r="E167" s="231">
        <v>8294</v>
      </c>
      <c r="F167" s="230">
        <v>1928</v>
      </c>
    </row>
    <row r="168" spans="1:6" ht="21.75" thickBot="1">
      <c r="A168" s="1011"/>
      <c r="B168" s="232" t="s">
        <v>658</v>
      </c>
      <c r="C168" s="229">
        <f t="shared" si="2"/>
        <v>399054</v>
      </c>
      <c r="D168" s="230">
        <v>328353</v>
      </c>
      <c r="E168" s="231">
        <v>70701</v>
      </c>
      <c r="F168" s="230">
        <v>0</v>
      </c>
    </row>
    <row r="169" spans="1:6" ht="21.75" thickBot="1">
      <c r="A169" s="1011"/>
      <c r="B169" s="232" t="s">
        <v>659</v>
      </c>
      <c r="C169" s="229">
        <f t="shared" si="2"/>
        <v>468390</v>
      </c>
      <c r="D169" s="230">
        <v>336479</v>
      </c>
      <c r="E169" s="231">
        <v>131911</v>
      </c>
      <c r="F169" s="230">
        <v>0</v>
      </c>
    </row>
    <row r="170" spans="1:6" ht="21.75" thickBot="1">
      <c r="A170" s="1011"/>
      <c r="B170" s="232" t="s">
        <v>660</v>
      </c>
      <c r="C170" s="229">
        <f t="shared" si="2"/>
        <v>315182</v>
      </c>
      <c r="D170" s="230">
        <v>257162</v>
      </c>
      <c r="E170" s="231">
        <v>41723</v>
      </c>
      <c r="F170" s="230">
        <v>16297</v>
      </c>
    </row>
    <row r="171" spans="1:6" ht="21.75" thickBot="1">
      <c r="A171" s="1011"/>
      <c r="B171" s="232" t="s">
        <v>661</v>
      </c>
      <c r="C171" s="229">
        <f t="shared" si="2"/>
        <v>249815</v>
      </c>
      <c r="D171" s="230">
        <v>204934</v>
      </c>
      <c r="E171" s="231">
        <v>42333</v>
      </c>
      <c r="F171" s="230">
        <v>2548</v>
      </c>
    </row>
    <row r="172" spans="1:6" ht="21.75" thickBot="1">
      <c r="A172" s="1011"/>
      <c r="B172" s="232" t="s">
        <v>662</v>
      </c>
      <c r="C172" s="229">
        <f t="shared" si="2"/>
        <v>101128</v>
      </c>
      <c r="D172" s="230">
        <v>79295</v>
      </c>
      <c r="E172" s="231">
        <v>17075</v>
      </c>
      <c r="F172" s="230">
        <v>4758</v>
      </c>
    </row>
    <row r="173" spans="1:6" ht="21.75" thickBot="1">
      <c r="A173" s="1011"/>
      <c r="B173" s="232" t="s">
        <v>663</v>
      </c>
      <c r="C173" s="229">
        <f t="shared" si="2"/>
        <v>165634</v>
      </c>
      <c r="D173" s="230">
        <v>164959</v>
      </c>
      <c r="E173" s="231">
        <v>675</v>
      </c>
      <c r="F173" s="230">
        <v>0</v>
      </c>
    </row>
    <row r="174" spans="1:6" ht="21.75" thickBot="1">
      <c r="A174" s="1011"/>
      <c r="B174" s="232" t="s">
        <v>664</v>
      </c>
      <c r="C174" s="229">
        <f t="shared" si="2"/>
        <v>225317</v>
      </c>
      <c r="D174" s="230">
        <v>199121</v>
      </c>
      <c r="E174" s="231">
        <v>19377</v>
      </c>
      <c r="F174" s="230">
        <v>6819</v>
      </c>
    </row>
    <row r="175" spans="1:6" ht="21.75" thickBot="1">
      <c r="A175" s="1011"/>
      <c r="B175" s="235" t="s">
        <v>665</v>
      </c>
      <c r="C175" s="229">
        <f t="shared" si="2"/>
        <v>31618</v>
      </c>
      <c r="D175" s="230">
        <v>31618</v>
      </c>
      <c r="E175" s="231">
        <v>0</v>
      </c>
      <c r="F175" s="230">
        <v>0</v>
      </c>
    </row>
    <row r="176" spans="1:6" ht="21.75" thickBot="1">
      <c r="A176" s="1011"/>
      <c r="B176" s="235" t="s">
        <v>666</v>
      </c>
      <c r="C176" s="229">
        <f t="shared" si="2"/>
        <v>339694</v>
      </c>
      <c r="D176" s="230">
        <v>266153</v>
      </c>
      <c r="E176" s="231">
        <v>54407</v>
      </c>
      <c r="F176" s="230">
        <v>19134</v>
      </c>
    </row>
    <row r="177" spans="1:6" ht="21.75" thickBot="1">
      <c r="A177" s="1011"/>
      <c r="B177" s="235" t="s">
        <v>667</v>
      </c>
      <c r="C177" s="229">
        <f t="shared" si="2"/>
        <v>208373</v>
      </c>
      <c r="D177" s="230">
        <v>198782</v>
      </c>
      <c r="E177" s="231">
        <v>7855</v>
      </c>
      <c r="F177" s="230">
        <v>1736</v>
      </c>
    </row>
    <row r="178" spans="1:6" ht="21.75" thickBot="1">
      <c r="A178" s="1011"/>
      <c r="B178" s="235" t="s">
        <v>668</v>
      </c>
      <c r="C178" s="229">
        <f t="shared" si="2"/>
        <v>212837</v>
      </c>
      <c r="D178" s="230">
        <v>204297</v>
      </c>
      <c r="E178" s="231">
        <v>8540</v>
      </c>
      <c r="F178" s="230">
        <v>0</v>
      </c>
    </row>
    <row r="179" spans="1:6" ht="21.75" thickBot="1">
      <c r="A179" s="1011"/>
      <c r="B179" s="235" t="s">
        <v>669</v>
      </c>
      <c r="C179" s="229">
        <f t="shared" si="2"/>
        <v>242150</v>
      </c>
      <c r="D179" s="230">
        <v>233213</v>
      </c>
      <c r="E179" s="231">
        <v>2433</v>
      </c>
      <c r="F179" s="230">
        <v>6504</v>
      </c>
    </row>
    <row r="180" spans="1:6" ht="21.75" thickBot="1">
      <c r="A180" s="1011"/>
      <c r="B180" s="235" t="s">
        <v>670</v>
      </c>
      <c r="C180" s="229">
        <f t="shared" si="2"/>
        <v>187589</v>
      </c>
      <c r="D180" s="230">
        <v>180926</v>
      </c>
      <c r="E180" s="231">
        <v>2329</v>
      </c>
      <c r="F180" s="230">
        <v>4334</v>
      </c>
    </row>
    <row r="181" spans="1:6" ht="21.75" thickBot="1">
      <c r="A181" s="1011"/>
      <c r="B181" s="235" t="s">
        <v>671</v>
      </c>
      <c r="C181" s="229">
        <f t="shared" si="2"/>
        <v>134459</v>
      </c>
      <c r="D181" s="230">
        <v>117260</v>
      </c>
      <c r="E181" s="231">
        <v>11363</v>
      </c>
      <c r="F181" s="230">
        <v>5836</v>
      </c>
    </row>
    <row r="182" spans="1:6" ht="21.75" thickBot="1">
      <c r="A182" s="1011"/>
      <c r="B182" s="235" t="s">
        <v>672</v>
      </c>
      <c r="C182" s="229">
        <f t="shared" si="2"/>
        <v>92786</v>
      </c>
      <c r="D182" s="230">
        <v>78759</v>
      </c>
      <c r="E182" s="231">
        <v>9884</v>
      </c>
      <c r="F182" s="230">
        <v>4143</v>
      </c>
    </row>
    <row r="183" spans="1:6" ht="21.75" thickBot="1">
      <c r="A183" s="1011"/>
      <c r="B183" s="235" t="s">
        <v>673</v>
      </c>
      <c r="C183" s="229">
        <f t="shared" si="2"/>
        <v>129807</v>
      </c>
      <c r="D183" s="230">
        <v>84819</v>
      </c>
      <c r="E183" s="231">
        <v>38795</v>
      </c>
      <c r="F183" s="230">
        <v>6193</v>
      </c>
    </row>
    <row r="184" spans="1:6" ht="21.75" thickBot="1">
      <c r="A184" s="1011"/>
      <c r="B184" s="235" t="s">
        <v>674</v>
      </c>
      <c r="C184" s="229">
        <f t="shared" si="2"/>
        <v>171788</v>
      </c>
      <c r="D184" s="230">
        <v>122759</v>
      </c>
      <c r="E184" s="231">
        <v>40773</v>
      </c>
      <c r="F184" s="230">
        <v>8256</v>
      </c>
    </row>
    <row r="185" spans="1:6" ht="21.75" thickBot="1">
      <c r="A185" s="1011"/>
      <c r="B185" s="232" t="s">
        <v>675</v>
      </c>
      <c r="C185" s="229">
        <f t="shared" si="2"/>
        <v>83641</v>
      </c>
      <c r="D185" s="230">
        <v>53534</v>
      </c>
      <c r="E185" s="231">
        <v>20761</v>
      </c>
      <c r="F185" s="230">
        <v>9346</v>
      </c>
    </row>
    <row r="186" spans="1:6" ht="21.75" thickBot="1">
      <c r="A186" s="1011"/>
      <c r="B186" s="232" t="s">
        <v>676</v>
      </c>
      <c r="C186" s="229">
        <f t="shared" si="2"/>
        <v>136366</v>
      </c>
      <c r="D186" s="230">
        <v>99353</v>
      </c>
      <c r="E186" s="231">
        <v>32525</v>
      </c>
      <c r="F186" s="230">
        <v>4488</v>
      </c>
    </row>
    <row r="187" spans="1:6" ht="21.75" thickBot="1">
      <c r="A187" s="1011"/>
      <c r="B187" s="232" t="s">
        <v>677</v>
      </c>
      <c r="C187" s="229">
        <f t="shared" si="2"/>
        <v>109669</v>
      </c>
      <c r="D187" s="230">
        <v>70991</v>
      </c>
      <c r="E187" s="231">
        <v>21554</v>
      </c>
      <c r="F187" s="230">
        <v>17124</v>
      </c>
    </row>
    <row r="188" spans="1:6" ht="21.75" thickBot="1">
      <c r="A188" s="1011"/>
      <c r="B188" s="232" t="s">
        <v>678</v>
      </c>
      <c r="C188" s="229">
        <f t="shared" si="2"/>
        <v>284142</v>
      </c>
      <c r="D188" s="230">
        <v>279131</v>
      </c>
      <c r="E188" s="231">
        <v>0</v>
      </c>
      <c r="F188" s="230">
        <v>5011</v>
      </c>
    </row>
    <row r="189" spans="1:6" ht="21.75" thickBot="1">
      <c r="A189" s="1011"/>
      <c r="B189" s="232" t="s">
        <v>679</v>
      </c>
      <c r="C189" s="229">
        <f t="shared" si="2"/>
        <v>254754</v>
      </c>
      <c r="D189" s="230">
        <v>237100</v>
      </c>
      <c r="E189" s="231">
        <v>10179</v>
      </c>
      <c r="F189" s="230">
        <v>7475</v>
      </c>
    </row>
    <row r="190" spans="1:6" ht="21.75" thickBot="1">
      <c r="A190" s="1011"/>
      <c r="B190" s="232" t="s">
        <v>680</v>
      </c>
      <c r="C190" s="229">
        <f t="shared" si="2"/>
        <v>133031</v>
      </c>
      <c r="D190" s="230">
        <v>107267</v>
      </c>
      <c r="E190" s="231">
        <v>24288</v>
      </c>
      <c r="F190" s="230">
        <v>1476</v>
      </c>
    </row>
    <row r="191" spans="1:6" ht="21.75" thickBot="1">
      <c r="A191" s="1011"/>
      <c r="B191" s="232" t="s">
        <v>681</v>
      </c>
      <c r="C191" s="229">
        <f t="shared" si="2"/>
        <v>50623</v>
      </c>
      <c r="D191" s="230">
        <v>50623</v>
      </c>
      <c r="E191" s="231">
        <v>0</v>
      </c>
      <c r="F191" s="230">
        <v>0</v>
      </c>
    </row>
    <row r="192" spans="1:6" ht="21.75" thickBot="1">
      <c r="A192" s="1011"/>
      <c r="B192" s="232" t="s">
        <v>682</v>
      </c>
      <c r="C192" s="229">
        <f t="shared" si="2"/>
        <v>982</v>
      </c>
      <c r="D192" s="230">
        <v>982</v>
      </c>
      <c r="E192" s="231">
        <v>0</v>
      </c>
      <c r="F192" s="230">
        <v>0</v>
      </c>
    </row>
    <row r="193" spans="1:6" ht="21.75" thickBot="1">
      <c r="A193" s="1011"/>
      <c r="B193" s="232" t="s">
        <v>683</v>
      </c>
      <c r="C193" s="229">
        <f t="shared" si="2"/>
        <v>128671</v>
      </c>
      <c r="D193" s="230">
        <v>125752</v>
      </c>
      <c r="E193" s="231">
        <v>1013</v>
      </c>
      <c r="F193" s="230">
        <v>1906</v>
      </c>
    </row>
    <row r="194" spans="1:6" ht="21.75" thickBot="1">
      <c r="A194" s="1011"/>
      <c r="B194" s="232" t="s">
        <v>684</v>
      </c>
      <c r="C194" s="229">
        <f t="shared" si="2"/>
        <v>27491</v>
      </c>
      <c r="D194" s="230">
        <v>27491</v>
      </c>
      <c r="E194" s="231">
        <v>0</v>
      </c>
      <c r="F194" s="230">
        <v>0</v>
      </c>
    </row>
    <row r="195" spans="1:6" ht="21.75" thickBot="1">
      <c r="A195" s="1011"/>
      <c r="B195" s="232" t="s">
        <v>685</v>
      </c>
      <c r="C195" s="229">
        <f t="shared" si="2"/>
        <v>219749</v>
      </c>
      <c r="D195" s="230">
        <v>212420</v>
      </c>
      <c r="E195" s="231">
        <v>0</v>
      </c>
      <c r="F195" s="230">
        <v>7329</v>
      </c>
    </row>
    <row r="196" spans="1:6" ht="21.75" thickBot="1">
      <c r="A196" s="1011"/>
      <c r="B196" s="232" t="s">
        <v>686</v>
      </c>
      <c r="C196" s="229">
        <f t="shared" si="2"/>
        <v>205512</v>
      </c>
      <c r="D196" s="230">
        <v>174057</v>
      </c>
      <c r="E196" s="231">
        <v>17463</v>
      </c>
      <c r="F196" s="230">
        <v>13992</v>
      </c>
    </row>
    <row r="197" spans="1:6" ht="21.75" thickBot="1">
      <c r="A197" s="1011" t="s">
        <v>18</v>
      </c>
      <c r="B197" s="232" t="s">
        <v>687</v>
      </c>
      <c r="C197" s="229">
        <f t="shared" ref="C197:C260" si="3">SUM(D197:F197)</f>
        <v>375193</v>
      </c>
      <c r="D197" s="230">
        <v>288747</v>
      </c>
      <c r="E197" s="231">
        <v>64849</v>
      </c>
      <c r="F197" s="230">
        <v>21597</v>
      </c>
    </row>
    <row r="198" spans="1:6" ht="21.75" thickBot="1">
      <c r="A198" s="1011"/>
      <c r="B198" s="232" t="s">
        <v>688</v>
      </c>
      <c r="C198" s="229">
        <f t="shared" si="3"/>
        <v>225899</v>
      </c>
      <c r="D198" s="230">
        <v>173311</v>
      </c>
      <c r="E198" s="231">
        <v>52588</v>
      </c>
      <c r="F198" s="230">
        <v>0</v>
      </c>
    </row>
    <row r="199" spans="1:6" ht="21.75" thickBot="1">
      <c r="A199" s="1011"/>
      <c r="B199" s="232" t="s">
        <v>689</v>
      </c>
      <c r="C199" s="229">
        <f t="shared" si="3"/>
        <v>134440</v>
      </c>
      <c r="D199" s="230">
        <v>110116</v>
      </c>
      <c r="E199" s="231">
        <v>12133</v>
      </c>
      <c r="F199" s="230">
        <v>12191</v>
      </c>
    </row>
    <row r="200" spans="1:6" ht="21.75" thickBot="1">
      <c r="A200" s="1011"/>
      <c r="B200" s="232" t="s">
        <v>690</v>
      </c>
      <c r="C200" s="229">
        <f t="shared" si="3"/>
        <v>87879</v>
      </c>
      <c r="D200" s="230">
        <v>59761</v>
      </c>
      <c r="E200" s="231">
        <v>14539</v>
      </c>
      <c r="F200" s="230">
        <v>13579</v>
      </c>
    </row>
    <row r="201" spans="1:6" ht="21.75" thickBot="1">
      <c r="A201" s="1011"/>
      <c r="B201" s="233" t="s">
        <v>691</v>
      </c>
      <c r="C201" s="229">
        <f t="shared" si="3"/>
        <v>70814</v>
      </c>
      <c r="D201" s="230">
        <v>63360</v>
      </c>
      <c r="E201" s="231">
        <v>425</v>
      </c>
      <c r="F201" s="230">
        <v>7029</v>
      </c>
    </row>
    <row r="202" spans="1:6" ht="21.75" thickBot="1">
      <c r="A202" s="1011"/>
      <c r="B202" s="232" t="s">
        <v>692</v>
      </c>
      <c r="C202" s="229">
        <f t="shared" si="3"/>
        <v>59823</v>
      </c>
      <c r="D202" s="230">
        <v>59823</v>
      </c>
      <c r="E202" s="231">
        <v>0</v>
      </c>
      <c r="F202" s="230">
        <v>0</v>
      </c>
    </row>
    <row r="203" spans="1:6" ht="21.75" thickBot="1">
      <c r="A203" s="1011"/>
      <c r="B203" s="232" t="s">
        <v>693</v>
      </c>
      <c r="C203" s="229">
        <f t="shared" si="3"/>
        <v>108410</v>
      </c>
      <c r="D203" s="230">
        <v>101448</v>
      </c>
      <c r="E203" s="231">
        <v>3878</v>
      </c>
      <c r="F203" s="230">
        <v>3084</v>
      </c>
    </row>
    <row r="204" spans="1:6" ht="21.75" thickBot="1">
      <c r="A204" s="227" t="s">
        <v>19</v>
      </c>
      <c r="B204" s="232" t="s">
        <v>694</v>
      </c>
      <c r="C204" s="229">
        <f t="shared" si="3"/>
        <v>253291</v>
      </c>
      <c r="D204" s="230">
        <v>178557</v>
      </c>
      <c r="E204" s="231">
        <v>62319</v>
      </c>
      <c r="F204" s="230">
        <v>12415</v>
      </c>
    </row>
    <row r="205" spans="1:6" ht="21.75" thickBot="1">
      <c r="A205" s="1006" t="s">
        <v>19</v>
      </c>
      <c r="B205" s="232" t="s">
        <v>695</v>
      </c>
      <c r="C205" s="229">
        <f t="shared" si="3"/>
        <v>338546</v>
      </c>
      <c r="D205" s="230">
        <v>299770</v>
      </c>
      <c r="E205" s="231">
        <v>34695</v>
      </c>
      <c r="F205" s="230">
        <v>4081</v>
      </c>
    </row>
    <row r="206" spans="1:6" ht="21.75" thickBot="1">
      <c r="A206" s="1007"/>
      <c r="B206" s="232" t="s">
        <v>696</v>
      </c>
      <c r="C206" s="229">
        <f t="shared" si="3"/>
        <v>190463</v>
      </c>
      <c r="D206" s="230">
        <v>178129</v>
      </c>
      <c r="E206" s="231">
        <v>5231</v>
      </c>
      <c r="F206" s="230">
        <v>7103</v>
      </c>
    </row>
    <row r="207" spans="1:6" ht="21.75" thickBot="1">
      <c r="A207" s="1007"/>
      <c r="B207" s="232" t="s">
        <v>697</v>
      </c>
      <c r="C207" s="229">
        <f t="shared" si="3"/>
        <v>267435</v>
      </c>
      <c r="D207" s="230">
        <v>242389</v>
      </c>
      <c r="E207" s="231">
        <v>18329</v>
      </c>
      <c r="F207" s="230">
        <v>6717</v>
      </c>
    </row>
    <row r="208" spans="1:6" ht="21.75" thickBot="1">
      <c r="A208" s="1007"/>
      <c r="B208" s="232" t="s">
        <v>698</v>
      </c>
      <c r="C208" s="229">
        <f t="shared" si="3"/>
        <v>179711</v>
      </c>
      <c r="D208" s="230">
        <v>176859</v>
      </c>
      <c r="E208" s="231">
        <v>1211</v>
      </c>
      <c r="F208" s="230">
        <v>1641</v>
      </c>
    </row>
    <row r="209" spans="1:6" ht="21.75" thickBot="1">
      <c r="A209" s="1007"/>
      <c r="B209" s="232" t="s">
        <v>699</v>
      </c>
      <c r="C209" s="229">
        <f t="shared" si="3"/>
        <v>27668</v>
      </c>
      <c r="D209" s="230">
        <v>27248</v>
      </c>
      <c r="E209" s="231">
        <v>42</v>
      </c>
      <c r="F209" s="230">
        <v>378</v>
      </c>
    </row>
    <row r="210" spans="1:6" ht="21.75" thickBot="1">
      <c r="A210" s="1007"/>
      <c r="B210" s="232" t="s">
        <v>700</v>
      </c>
      <c r="C210" s="229">
        <f t="shared" si="3"/>
        <v>70934</v>
      </c>
      <c r="D210" s="230">
        <v>61372</v>
      </c>
      <c r="E210" s="231">
        <v>5432</v>
      </c>
      <c r="F210" s="230">
        <v>4130</v>
      </c>
    </row>
    <row r="211" spans="1:6" ht="21.75" thickBot="1">
      <c r="A211" s="1007"/>
      <c r="B211" s="232" t="s">
        <v>701</v>
      </c>
      <c r="C211" s="229">
        <f t="shared" si="3"/>
        <v>107976</v>
      </c>
      <c r="D211" s="230">
        <v>98960</v>
      </c>
      <c r="E211" s="231">
        <v>6761</v>
      </c>
      <c r="F211" s="230">
        <v>2255</v>
      </c>
    </row>
    <row r="212" spans="1:6" ht="21.75" thickBot="1">
      <c r="A212" s="1008"/>
      <c r="B212" s="233" t="s">
        <v>702</v>
      </c>
      <c r="C212" s="229">
        <f t="shared" si="3"/>
        <v>35495</v>
      </c>
      <c r="D212" s="230">
        <v>32782</v>
      </c>
      <c r="E212" s="231">
        <v>1001</v>
      </c>
      <c r="F212" s="230">
        <v>1712</v>
      </c>
    </row>
    <row r="213" spans="1:6" ht="21.75" thickBot="1">
      <c r="A213" s="1011" t="s">
        <v>261</v>
      </c>
      <c r="B213" s="232" t="s">
        <v>703</v>
      </c>
      <c r="C213" s="229">
        <f t="shared" si="3"/>
        <v>351833</v>
      </c>
      <c r="D213" s="230">
        <v>226217</v>
      </c>
      <c r="E213" s="231">
        <v>114821</v>
      </c>
      <c r="F213" s="230">
        <v>10795</v>
      </c>
    </row>
    <row r="214" spans="1:6" ht="21.75" thickBot="1">
      <c r="A214" s="1011"/>
      <c r="B214" s="232" t="s">
        <v>704</v>
      </c>
      <c r="C214" s="229">
        <f t="shared" si="3"/>
        <v>351229</v>
      </c>
      <c r="D214" s="230">
        <v>305523</v>
      </c>
      <c r="E214" s="231">
        <v>41358</v>
      </c>
      <c r="F214" s="230">
        <v>4348</v>
      </c>
    </row>
    <row r="215" spans="1:6" ht="21.75" thickBot="1">
      <c r="A215" s="1011"/>
      <c r="B215" s="232" t="s">
        <v>705</v>
      </c>
      <c r="C215" s="229">
        <f t="shared" si="3"/>
        <v>314634</v>
      </c>
      <c r="D215" s="230">
        <v>257038</v>
      </c>
      <c r="E215" s="231">
        <v>38926</v>
      </c>
      <c r="F215" s="230">
        <v>18670</v>
      </c>
    </row>
    <row r="216" spans="1:6" ht="21.75" thickBot="1">
      <c r="A216" s="1011"/>
      <c r="B216" s="232" t="s">
        <v>706</v>
      </c>
      <c r="C216" s="229">
        <f t="shared" si="3"/>
        <v>104260</v>
      </c>
      <c r="D216" s="230">
        <v>95316</v>
      </c>
      <c r="E216" s="231">
        <v>1206</v>
      </c>
      <c r="F216" s="230">
        <v>7738</v>
      </c>
    </row>
    <row r="217" spans="1:6" ht="21.75" thickBot="1">
      <c r="A217" s="1011"/>
      <c r="B217" s="232" t="s">
        <v>707</v>
      </c>
      <c r="C217" s="229">
        <f t="shared" si="3"/>
        <v>153198</v>
      </c>
      <c r="D217" s="230">
        <v>138612</v>
      </c>
      <c r="E217" s="231">
        <v>11233</v>
      </c>
      <c r="F217" s="230">
        <v>3353</v>
      </c>
    </row>
    <row r="218" spans="1:6" ht="21.75" thickBot="1">
      <c r="A218" s="1011"/>
      <c r="B218" s="232" t="s">
        <v>708</v>
      </c>
      <c r="C218" s="229">
        <f t="shared" si="3"/>
        <v>65466</v>
      </c>
      <c r="D218" s="230">
        <v>39442</v>
      </c>
      <c r="E218" s="231">
        <v>20790</v>
      </c>
      <c r="F218" s="230">
        <v>5234</v>
      </c>
    </row>
    <row r="219" spans="1:6" ht="21.75" thickBot="1">
      <c r="A219" s="1011"/>
      <c r="B219" s="232" t="s">
        <v>709</v>
      </c>
      <c r="C219" s="229">
        <f t="shared" si="3"/>
        <v>145112</v>
      </c>
      <c r="D219" s="230">
        <v>144688</v>
      </c>
      <c r="E219" s="231">
        <v>115</v>
      </c>
      <c r="F219" s="230">
        <v>309</v>
      </c>
    </row>
    <row r="220" spans="1:6" ht="21.75" thickBot="1">
      <c r="A220" s="1011"/>
      <c r="B220" s="232" t="s">
        <v>710</v>
      </c>
      <c r="C220" s="229">
        <f t="shared" si="3"/>
        <v>120415</v>
      </c>
      <c r="D220" s="230">
        <v>111935</v>
      </c>
      <c r="E220" s="231">
        <v>5227</v>
      </c>
      <c r="F220" s="230">
        <v>3253</v>
      </c>
    </row>
    <row r="221" spans="1:6" ht="21.75" thickBot="1">
      <c r="A221" s="1011" t="s">
        <v>20</v>
      </c>
      <c r="B221" s="232" t="s">
        <v>711</v>
      </c>
      <c r="C221" s="229">
        <f t="shared" si="3"/>
        <v>359968</v>
      </c>
      <c r="D221" s="230">
        <v>132505</v>
      </c>
      <c r="E221" s="231">
        <v>199108</v>
      </c>
      <c r="F221" s="230">
        <v>28355</v>
      </c>
    </row>
    <row r="222" spans="1:6" ht="21.75" thickBot="1">
      <c r="A222" s="1011"/>
      <c r="B222" s="232" t="s">
        <v>712</v>
      </c>
      <c r="C222" s="229">
        <f t="shared" si="3"/>
        <v>139429</v>
      </c>
      <c r="D222" s="230">
        <v>94363</v>
      </c>
      <c r="E222" s="231">
        <v>37466</v>
      </c>
      <c r="F222" s="230">
        <v>7600</v>
      </c>
    </row>
    <row r="223" spans="1:6" ht="21.75" thickBot="1">
      <c r="A223" s="1011"/>
      <c r="B223" s="232" t="s">
        <v>713</v>
      </c>
      <c r="C223" s="229">
        <f t="shared" si="3"/>
        <v>155403</v>
      </c>
      <c r="D223" s="230">
        <v>71279</v>
      </c>
      <c r="E223" s="231">
        <v>57260</v>
      </c>
      <c r="F223" s="230">
        <v>26864</v>
      </c>
    </row>
    <row r="224" spans="1:6" ht="21.75" thickBot="1">
      <c r="A224" s="1011"/>
      <c r="B224" s="232" t="s">
        <v>714</v>
      </c>
      <c r="C224" s="229">
        <f t="shared" si="3"/>
        <v>92478</v>
      </c>
      <c r="D224" s="230">
        <v>60653</v>
      </c>
      <c r="E224" s="231">
        <v>13002</v>
      </c>
      <c r="F224" s="230">
        <v>18823</v>
      </c>
    </row>
    <row r="225" spans="1:6" ht="21.75" thickBot="1">
      <c r="A225" s="1011"/>
      <c r="B225" s="232" t="s">
        <v>715</v>
      </c>
      <c r="C225" s="229">
        <f t="shared" si="3"/>
        <v>77114</v>
      </c>
      <c r="D225" s="230">
        <v>36910</v>
      </c>
      <c r="E225" s="231">
        <v>34286</v>
      </c>
      <c r="F225" s="230">
        <v>5918</v>
      </c>
    </row>
    <row r="226" spans="1:6" ht="21.75" thickBot="1">
      <c r="A226" s="1011"/>
      <c r="B226" s="232" t="s">
        <v>716</v>
      </c>
      <c r="C226" s="229">
        <f t="shared" si="3"/>
        <v>112405</v>
      </c>
      <c r="D226" s="230">
        <v>92604</v>
      </c>
      <c r="E226" s="231">
        <v>6529</v>
      </c>
      <c r="F226" s="230">
        <v>13272</v>
      </c>
    </row>
    <row r="227" spans="1:6" ht="21.75" thickBot="1">
      <c r="A227" s="1011"/>
      <c r="B227" s="232" t="s">
        <v>717</v>
      </c>
      <c r="C227" s="229">
        <f t="shared" si="3"/>
        <v>57620</v>
      </c>
      <c r="D227" s="230">
        <v>54613</v>
      </c>
      <c r="E227" s="231">
        <v>1883</v>
      </c>
      <c r="F227" s="230">
        <v>1124</v>
      </c>
    </row>
    <row r="228" spans="1:6" ht="21.75" thickBot="1">
      <c r="A228" s="1011"/>
      <c r="B228" s="232" t="s">
        <v>718</v>
      </c>
      <c r="C228" s="229">
        <f t="shared" si="3"/>
        <v>58912</v>
      </c>
      <c r="D228" s="230">
        <v>39942</v>
      </c>
      <c r="E228" s="231">
        <v>12719</v>
      </c>
      <c r="F228" s="230">
        <v>6251</v>
      </c>
    </row>
    <row r="229" spans="1:6" ht="21.75" thickBot="1">
      <c r="A229" s="1011"/>
      <c r="B229" s="232" t="s">
        <v>719</v>
      </c>
      <c r="C229" s="229">
        <f t="shared" si="3"/>
        <v>148614</v>
      </c>
      <c r="D229" s="230">
        <v>93592</v>
      </c>
      <c r="E229" s="231">
        <v>28404</v>
      </c>
      <c r="F229" s="230">
        <v>26618</v>
      </c>
    </row>
    <row r="230" spans="1:6" ht="21.75" thickBot="1">
      <c r="A230" s="1011"/>
      <c r="B230" s="232" t="s">
        <v>720</v>
      </c>
      <c r="C230" s="229">
        <f t="shared" si="3"/>
        <v>41098</v>
      </c>
      <c r="D230" s="230">
        <v>35730</v>
      </c>
      <c r="E230" s="231">
        <v>2283</v>
      </c>
      <c r="F230" s="230">
        <v>3085</v>
      </c>
    </row>
    <row r="231" spans="1:6" ht="21.75" thickBot="1">
      <c r="A231" s="1011"/>
      <c r="B231" s="232" t="s">
        <v>721</v>
      </c>
      <c r="C231" s="229">
        <f t="shared" si="3"/>
        <v>60234</v>
      </c>
      <c r="D231" s="230">
        <v>47220</v>
      </c>
      <c r="E231" s="231">
        <v>7403</v>
      </c>
      <c r="F231" s="230">
        <v>5611</v>
      </c>
    </row>
    <row r="232" spans="1:6" ht="21.75" thickBot="1">
      <c r="A232" s="1011"/>
      <c r="B232" s="232" t="s">
        <v>722</v>
      </c>
      <c r="C232" s="229">
        <f t="shared" si="3"/>
        <v>50585</v>
      </c>
      <c r="D232" s="230">
        <v>43504</v>
      </c>
      <c r="E232" s="231">
        <v>0</v>
      </c>
      <c r="F232" s="230">
        <v>7081</v>
      </c>
    </row>
    <row r="233" spans="1:6" ht="21.75" thickBot="1">
      <c r="A233" s="1011"/>
      <c r="B233" s="232" t="s">
        <v>723</v>
      </c>
      <c r="C233" s="229">
        <f t="shared" si="3"/>
        <v>63185</v>
      </c>
      <c r="D233" s="230">
        <v>58046</v>
      </c>
      <c r="E233" s="231">
        <v>0</v>
      </c>
      <c r="F233" s="230">
        <v>5139</v>
      </c>
    </row>
    <row r="234" spans="1:6" ht="21.75" thickBot="1">
      <c r="A234" s="1011"/>
      <c r="B234" s="232" t="s">
        <v>724</v>
      </c>
      <c r="C234" s="229">
        <f t="shared" si="3"/>
        <v>49329</v>
      </c>
      <c r="D234" s="230">
        <v>43150</v>
      </c>
      <c r="E234" s="231">
        <v>2390</v>
      </c>
      <c r="F234" s="230">
        <v>3789</v>
      </c>
    </row>
    <row r="235" spans="1:6" ht="21.75" thickBot="1">
      <c r="A235" s="1011"/>
      <c r="B235" s="232" t="s">
        <v>725</v>
      </c>
      <c r="C235" s="229">
        <f t="shared" si="3"/>
        <v>40545</v>
      </c>
      <c r="D235" s="230">
        <v>40545</v>
      </c>
      <c r="E235" s="231">
        <v>0</v>
      </c>
      <c r="F235" s="230">
        <v>0</v>
      </c>
    </row>
    <row r="236" spans="1:6" ht="21.75" thickBot="1">
      <c r="A236" s="1011"/>
      <c r="B236" s="232" t="s">
        <v>726</v>
      </c>
      <c r="C236" s="229">
        <f t="shared" si="3"/>
        <v>61001</v>
      </c>
      <c r="D236" s="230">
        <v>54859</v>
      </c>
      <c r="E236" s="231">
        <v>76</v>
      </c>
      <c r="F236" s="230">
        <v>6066</v>
      </c>
    </row>
    <row r="237" spans="1:6" ht="21.75" thickBot="1">
      <c r="A237" s="1011"/>
      <c r="B237" s="232" t="s">
        <v>727</v>
      </c>
      <c r="C237" s="229">
        <f t="shared" si="3"/>
        <v>38454</v>
      </c>
      <c r="D237" s="230">
        <v>38073</v>
      </c>
      <c r="E237" s="231">
        <v>0</v>
      </c>
      <c r="F237" s="230">
        <v>381</v>
      </c>
    </row>
    <row r="238" spans="1:6" ht="21.75" thickBot="1">
      <c r="A238" s="1011"/>
      <c r="B238" s="232" t="s">
        <v>728</v>
      </c>
      <c r="C238" s="229">
        <f t="shared" si="3"/>
        <v>115120</v>
      </c>
      <c r="D238" s="230">
        <v>93926</v>
      </c>
      <c r="E238" s="231">
        <v>14592</v>
      </c>
      <c r="F238" s="230">
        <v>6602</v>
      </c>
    </row>
    <row r="239" spans="1:6" ht="21.75" thickBot="1">
      <c r="A239" s="1011"/>
      <c r="B239" s="232" t="s">
        <v>729</v>
      </c>
      <c r="C239" s="229">
        <f t="shared" si="3"/>
        <v>47532</v>
      </c>
      <c r="D239" s="230">
        <v>30285</v>
      </c>
      <c r="E239" s="231">
        <v>3994</v>
      </c>
      <c r="F239" s="230">
        <v>13253</v>
      </c>
    </row>
    <row r="240" spans="1:6" ht="21.75" thickBot="1">
      <c r="A240" s="1011"/>
      <c r="B240" s="232" t="s">
        <v>730</v>
      </c>
      <c r="C240" s="229">
        <f t="shared" si="3"/>
        <v>54604</v>
      </c>
      <c r="D240" s="230">
        <v>39937</v>
      </c>
      <c r="E240" s="231">
        <v>6930</v>
      </c>
      <c r="F240" s="230">
        <v>7737</v>
      </c>
    </row>
    <row r="241" spans="1:6" ht="21.75" thickBot="1">
      <c r="A241" s="1011"/>
      <c r="B241" s="232" t="s">
        <v>731</v>
      </c>
      <c r="C241" s="229">
        <f t="shared" si="3"/>
        <v>794</v>
      </c>
      <c r="D241" s="230">
        <v>794</v>
      </c>
      <c r="E241" s="231">
        <v>0</v>
      </c>
      <c r="F241" s="230">
        <v>0</v>
      </c>
    </row>
    <row r="242" spans="1:6" ht="21.75" thickBot="1">
      <c r="A242" s="1011"/>
      <c r="B242" s="232" t="s">
        <v>732</v>
      </c>
      <c r="C242" s="229">
        <f t="shared" si="3"/>
        <v>13669</v>
      </c>
      <c r="D242" s="230">
        <v>13669</v>
      </c>
      <c r="E242" s="231">
        <v>0</v>
      </c>
      <c r="F242" s="230">
        <v>0</v>
      </c>
    </row>
    <row r="243" spans="1:6" ht="21.75" thickBot="1">
      <c r="A243" s="1011"/>
      <c r="B243" s="232" t="s">
        <v>733</v>
      </c>
      <c r="C243" s="229">
        <f t="shared" si="3"/>
        <v>66407</v>
      </c>
      <c r="D243" s="230">
        <v>59807</v>
      </c>
      <c r="E243" s="231">
        <v>0</v>
      </c>
      <c r="F243" s="230">
        <v>6600</v>
      </c>
    </row>
    <row r="244" spans="1:6" ht="21.75" thickBot="1">
      <c r="A244" s="1011"/>
      <c r="B244" s="232" t="s">
        <v>734</v>
      </c>
      <c r="C244" s="229">
        <f t="shared" si="3"/>
        <v>49610</v>
      </c>
      <c r="D244" s="230">
        <v>43323</v>
      </c>
      <c r="E244" s="231">
        <v>167</v>
      </c>
      <c r="F244" s="230">
        <v>6120</v>
      </c>
    </row>
    <row r="245" spans="1:6" ht="21.75" thickBot="1">
      <c r="A245" s="1011" t="s">
        <v>127</v>
      </c>
      <c r="B245" s="232" t="s">
        <v>735</v>
      </c>
      <c r="C245" s="229">
        <f t="shared" si="3"/>
        <v>153014</v>
      </c>
      <c r="D245" s="230">
        <v>153014</v>
      </c>
      <c r="E245" s="231">
        <v>0</v>
      </c>
      <c r="F245" s="230">
        <v>0</v>
      </c>
    </row>
    <row r="246" spans="1:6" ht="21.75" thickBot="1">
      <c r="A246" s="1011"/>
      <c r="B246" s="232" t="s">
        <v>736</v>
      </c>
      <c r="C246" s="229">
        <f t="shared" si="3"/>
        <v>405729</v>
      </c>
      <c r="D246" s="230">
        <v>265290</v>
      </c>
      <c r="E246" s="231">
        <v>140439</v>
      </c>
      <c r="F246" s="230">
        <v>0</v>
      </c>
    </row>
    <row r="247" spans="1:6" ht="21.75" thickBot="1">
      <c r="A247" s="1011"/>
      <c r="B247" s="232" t="s">
        <v>737</v>
      </c>
      <c r="C247" s="229">
        <f t="shared" si="3"/>
        <v>74907</v>
      </c>
      <c r="D247" s="230">
        <v>31902</v>
      </c>
      <c r="E247" s="231">
        <v>35285</v>
      </c>
      <c r="F247" s="230">
        <v>7720</v>
      </c>
    </row>
    <row r="248" spans="1:6" ht="21.75" thickBot="1">
      <c r="A248" s="1011"/>
      <c r="B248" s="232" t="s">
        <v>738</v>
      </c>
      <c r="C248" s="229">
        <f t="shared" si="3"/>
        <v>236015</v>
      </c>
      <c r="D248" s="230">
        <v>199978</v>
      </c>
      <c r="E248" s="231">
        <v>25462</v>
      </c>
      <c r="F248" s="230">
        <v>10575</v>
      </c>
    </row>
    <row r="249" spans="1:6" ht="21.75" thickBot="1">
      <c r="A249" s="1011"/>
      <c r="B249" s="232" t="s">
        <v>739</v>
      </c>
      <c r="C249" s="229">
        <f t="shared" si="3"/>
        <v>153831</v>
      </c>
      <c r="D249" s="230">
        <v>140058</v>
      </c>
      <c r="E249" s="231">
        <v>9418</v>
      </c>
      <c r="F249" s="230">
        <v>4355</v>
      </c>
    </row>
    <row r="250" spans="1:6" ht="21.75" thickBot="1">
      <c r="A250" s="1011"/>
      <c r="B250" s="232" t="s">
        <v>740</v>
      </c>
      <c r="C250" s="229">
        <f t="shared" si="3"/>
        <v>210320</v>
      </c>
      <c r="D250" s="230">
        <v>190146</v>
      </c>
      <c r="E250" s="231">
        <v>8132</v>
      </c>
      <c r="F250" s="230">
        <v>12042</v>
      </c>
    </row>
    <row r="251" spans="1:6" ht="21.75" thickBot="1">
      <c r="A251" s="1011"/>
      <c r="B251" s="232" t="s">
        <v>741</v>
      </c>
      <c r="C251" s="229">
        <f t="shared" si="3"/>
        <v>166956</v>
      </c>
      <c r="D251" s="230">
        <v>154882</v>
      </c>
      <c r="E251" s="231">
        <v>827</v>
      </c>
      <c r="F251" s="230">
        <v>11247</v>
      </c>
    </row>
    <row r="252" spans="1:6" ht="21.75" thickBot="1">
      <c r="A252" s="1011"/>
      <c r="B252" s="232" t="s">
        <v>742</v>
      </c>
      <c r="C252" s="229">
        <f t="shared" si="3"/>
        <v>70975</v>
      </c>
      <c r="D252" s="230">
        <v>58486</v>
      </c>
      <c r="E252" s="231">
        <v>732</v>
      </c>
      <c r="F252" s="230">
        <v>11757</v>
      </c>
    </row>
    <row r="253" spans="1:6" ht="21.75" thickBot="1">
      <c r="A253" s="1011"/>
      <c r="B253" s="232" t="s">
        <v>743</v>
      </c>
      <c r="C253" s="229">
        <f t="shared" si="3"/>
        <v>63668</v>
      </c>
      <c r="D253" s="230">
        <v>62834</v>
      </c>
      <c r="E253" s="231">
        <v>0</v>
      </c>
      <c r="F253" s="230">
        <v>834</v>
      </c>
    </row>
    <row r="254" spans="1:6" ht="21.75" thickBot="1">
      <c r="A254" s="1011"/>
      <c r="B254" s="232" t="s">
        <v>744</v>
      </c>
      <c r="C254" s="229">
        <f t="shared" si="3"/>
        <v>113432</v>
      </c>
      <c r="D254" s="230">
        <v>75939</v>
      </c>
      <c r="E254" s="231">
        <v>14915</v>
      </c>
      <c r="F254" s="230">
        <v>22578</v>
      </c>
    </row>
    <row r="255" spans="1:6" ht="21.75" thickBot="1">
      <c r="A255" s="227" t="s">
        <v>22</v>
      </c>
      <c r="B255" s="232" t="s">
        <v>745</v>
      </c>
      <c r="C255" s="229">
        <f t="shared" si="3"/>
        <v>299438</v>
      </c>
      <c r="D255" s="230">
        <v>233821</v>
      </c>
      <c r="E255" s="231">
        <v>64233</v>
      </c>
      <c r="F255" s="230">
        <v>1384</v>
      </c>
    </row>
    <row r="256" spans="1:6" ht="21.75" thickBot="1">
      <c r="A256" s="1006" t="s">
        <v>22</v>
      </c>
      <c r="B256" s="232" t="s">
        <v>746</v>
      </c>
      <c r="C256" s="229">
        <f t="shared" si="3"/>
        <v>214058</v>
      </c>
      <c r="D256" s="230">
        <v>194363</v>
      </c>
      <c r="E256" s="231">
        <v>16844</v>
      </c>
      <c r="F256" s="230">
        <v>2851</v>
      </c>
    </row>
    <row r="257" spans="1:6" ht="21.75" thickBot="1">
      <c r="A257" s="1007"/>
      <c r="B257" s="232" t="s">
        <v>747</v>
      </c>
      <c r="C257" s="229">
        <f t="shared" si="3"/>
        <v>315094</v>
      </c>
      <c r="D257" s="230">
        <v>287154</v>
      </c>
      <c r="E257" s="231">
        <v>27940</v>
      </c>
      <c r="F257" s="230">
        <v>0</v>
      </c>
    </row>
    <row r="258" spans="1:6" ht="21.75" thickBot="1">
      <c r="A258" s="1008"/>
      <c r="B258" s="232" t="s">
        <v>748</v>
      </c>
      <c r="C258" s="229">
        <f t="shared" si="3"/>
        <v>258346</v>
      </c>
      <c r="D258" s="230">
        <v>239655</v>
      </c>
      <c r="E258" s="231">
        <v>12509</v>
      </c>
      <c r="F258" s="230">
        <v>6182</v>
      </c>
    </row>
    <row r="259" spans="1:6" ht="21.75" thickBot="1">
      <c r="A259" s="1011" t="s">
        <v>477</v>
      </c>
      <c r="B259" s="232" t="s">
        <v>749</v>
      </c>
      <c r="C259" s="229">
        <f t="shared" si="3"/>
        <v>68965</v>
      </c>
      <c r="D259" s="230">
        <v>36056</v>
      </c>
      <c r="E259" s="231">
        <v>30911</v>
      </c>
      <c r="F259" s="230">
        <v>1998</v>
      </c>
    </row>
    <row r="260" spans="1:6" ht="21.75" thickBot="1">
      <c r="A260" s="1011"/>
      <c r="B260" s="232" t="s">
        <v>750</v>
      </c>
      <c r="C260" s="229">
        <f t="shared" si="3"/>
        <v>202564</v>
      </c>
      <c r="D260" s="230">
        <v>121237</v>
      </c>
      <c r="E260" s="231">
        <v>75266</v>
      </c>
      <c r="F260" s="230">
        <v>6061</v>
      </c>
    </row>
    <row r="261" spans="1:6" ht="21.75" thickBot="1">
      <c r="A261" s="1011"/>
      <c r="B261" s="232" t="s">
        <v>751</v>
      </c>
      <c r="C261" s="229">
        <f t="shared" ref="C261:C324" si="4">SUM(D261:F261)</f>
        <v>106393</v>
      </c>
      <c r="D261" s="230">
        <v>79692</v>
      </c>
      <c r="E261" s="231">
        <v>17689</v>
      </c>
      <c r="F261" s="230">
        <v>9012</v>
      </c>
    </row>
    <row r="262" spans="1:6" ht="21.75" thickBot="1">
      <c r="A262" s="1011"/>
      <c r="B262" s="232" t="s">
        <v>752</v>
      </c>
      <c r="C262" s="229">
        <f t="shared" si="4"/>
        <v>59218</v>
      </c>
      <c r="D262" s="230">
        <v>59218</v>
      </c>
      <c r="E262" s="231">
        <v>0</v>
      </c>
      <c r="F262" s="230">
        <v>0</v>
      </c>
    </row>
    <row r="263" spans="1:6" ht="21.75" thickBot="1">
      <c r="A263" s="1011" t="s">
        <v>219</v>
      </c>
      <c r="B263" s="232" t="s">
        <v>753</v>
      </c>
      <c r="C263" s="229">
        <f t="shared" si="4"/>
        <v>211908</v>
      </c>
      <c r="D263" s="230">
        <v>175092</v>
      </c>
      <c r="E263" s="231">
        <v>24425</v>
      </c>
      <c r="F263" s="230">
        <v>12391</v>
      </c>
    </row>
    <row r="264" spans="1:6" ht="21.75" thickBot="1">
      <c r="A264" s="1011"/>
      <c r="B264" s="232" t="s">
        <v>754</v>
      </c>
      <c r="C264" s="229">
        <f t="shared" si="4"/>
        <v>431364</v>
      </c>
      <c r="D264" s="230">
        <v>342557</v>
      </c>
      <c r="E264" s="231">
        <v>88807</v>
      </c>
      <c r="F264" s="230">
        <v>0</v>
      </c>
    </row>
    <row r="265" spans="1:6" ht="21.75" thickBot="1">
      <c r="A265" s="1011"/>
      <c r="B265" s="232" t="s">
        <v>755</v>
      </c>
      <c r="C265" s="229">
        <f t="shared" si="4"/>
        <v>199291</v>
      </c>
      <c r="D265" s="230">
        <v>156122</v>
      </c>
      <c r="E265" s="231">
        <v>34911</v>
      </c>
      <c r="F265" s="230">
        <v>8258</v>
      </c>
    </row>
    <row r="266" spans="1:6" ht="21.75" thickBot="1">
      <c r="A266" s="1011"/>
      <c r="B266" s="232" t="s">
        <v>756</v>
      </c>
      <c r="C266" s="229">
        <f t="shared" si="4"/>
        <v>49937</v>
      </c>
      <c r="D266" s="230">
        <v>49937</v>
      </c>
      <c r="E266" s="231">
        <v>0</v>
      </c>
      <c r="F266" s="230">
        <v>0</v>
      </c>
    </row>
    <row r="267" spans="1:6" ht="21.75" thickBot="1">
      <c r="A267" s="1011"/>
      <c r="B267" s="232" t="s">
        <v>757</v>
      </c>
      <c r="C267" s="229">
        <f t="shared" si="4"/>
        <v>102032</v>
      </c>
      <c r="D267" s="230">
        <v>92702</v>
      </c>
      <c r="E267" s="231">
        <v>2422</v>
      </c>
      <c r="F267" s="230">
        <v>6908</v>
      </c>
    </row>
    <row r="268" spans="1:6" ht="21.75" thickBot="1">
      <c r="A268" s="1011"/>
      <c r="B268" s="232" t="s">
        <v>758</v>
      </c>
      <c r="C268" s="229">
        <f t="shared" si="4"/>
        <v>118572</v>
      </c>
      <c r="D268" s="230">
        <v>115151</v>
      </c>
      <c r="E268" s="231">
        <v>988</v>
      </c>
      <c r="F268" s="230">
        <v>2433</v>
      </c>
    </row>
    <row r="269" spans="1:6" ht="21.75" thickBot="1">
      <c r="A269" s="1011"/>
      <c r="B269" s="232" t="s">
        <v>759</v>
      </c>
      <c r="C269" s="229">
        <f t="shared" si="4"/>
        <v>81208</v>
      </c>
      <c r="D269" s="230">
        <v>74121</v>
      </c>
      <c r="E269" s="231">
        <v>1421</v>
      </c>
      <c r="F269" s="230">
        <v>5666</v>
      </c>
    </row>
    <row r="270" spans="1:6" ht="21.75" thickBot="1">
      <c r="A270" s="1011"/>
      <c r="B270" s="232" t="s">
        <v>760</v>
      </c>
      <c r="C270" s="229">
        <f t="shared" si="4"/>
        <v>70382</v>
      </c>
      <c r="D270" s="230">
        <v>61688</v>
      </c>
      <c r="E270" s="231">
        <v>0</v>
      </c>
      <c r="F270" s="230">
        <v>8694</v>
      </c>
    </row>
    <row r="271" spans="1:6" ht="21.75" thickBot="1">
      <c r="A271" s="1011"/>
      <c r="B271" s="232" t="s">
        <v>761</v>
      </c>
      <c r="C271" s="229">
        <f t="shared" si="4"/>
        <v>80620</v>
      </c>
      <c r="D271" s="230">
        <v>74628</v>
      </c>
      <c r="E271" s="231">
        <v>0</v>
      </c>
      <c r="F271" s="230">
        <v>5992</v>
      </c>
    </row>
    <row r="272" spans="1:6" ht="21.75" thickBot="1">
      <c r="A272" s="1011" t="s">
        <v>220</v>
      </c>
      <c r="B272" s="232" t="s">
        <v>762</v>
      </c>
      <c r="C272" s="229">
        <f t="shared" si="4"/>
        <v>626817</v>
      </c>
      <c r="D272" s="230">
        <v>402116</v>
      </c>
      <c r="E272" s="231">
        <v>207395</v>
      </c>
      <c r="F272" s="230">
        <v>17306</v>
      </c>
    </row>
    <row r="273" spans="1:6" ht="21.75" thickBot="1">
      <c r="A273" s="1011"/>
      <c r="B273" s="232" t="s">
        <v>763</v>
      </c>
      <c r="C273" s="229">
        <f t="shared" si="4"/>
        <v>231110</v>
      </c>
      <c r="D273" s="230">
        <v>162319</v>
      </c>
      <c r="E273" s="231">
        <v>64424</v>
      </c>
      <c r="F273" s="230">
        <v>4367</v>
      </c>
    </row>
    <row r="274" spans="1:6" ht="21.75" thickBot="1">
      <c r="A274" s="1011"/>
      <c r="B274" s="232" t="s">
        <v>764</v>
      </c>
      <c r="C274" s="229">
        <f t="shared" si="4"/>
        <v>178929</v>
      </c>
      <c r="D274" s="230">
        <v>146581</v>
      </c>
      <c r="E274" s="231">
        <v>30541</v>
      </c>
      <c r="F274" s="230">
        <v>1807</v>
      </c>
    </row>
    <row r="275" spans="1:6" ht="21.75" thickBot="1">
      <c r="A275" s="1011"/>
      <c r="B275" s="232" t="s">
        <v>765</v>
      </c>
      <c r="C275" s="229">
        <f t="shared" si="4"/>
        <v>141499</v>
      </c>
      <c r="D275" s="230">
        <v>123791</v>
      </c>
      <c r="E275" s="231">
        <v>11840</v>
      </c>
      <c r="F275" s="230">
        <v>5868</v>
      </c>
    </row>
    <row r="276" spans="1:6" ht="21.75" thickBot="1">
      <c r="A276" s="1011"/>
      <c r="B276" s="232" t="s">
        <v>766</v>
      </c>
      <c r="C276" s="229">
        <f t="shared" si="4"/>
        <v>87769</v>
      </c>
      <c r="D276" s="230">
        <v>52718</v>
      </c>
      <c r="E276" s="231">
        <v>28435</v>
      </c>
      <c r="F276" s="230">
        <v>6616</v>
      </c>
    </row>
    <row r="277" spans="1:6" ht="21.75" thickBot="1">
      <c r="A277" s="1011"/>
      <c r="B277" s="232" t="s">
        <v>767</v>
      </c>
      <c r="C277" s="229">
        <f t="shared" si="4"/>
        <v>86205</v>
      </c>
      <c r="D277" s="230">
        <v>80011</v>
      </c>
      <c r="E277" s="231">
        <v>0</v>
      </c>
      <c r="F277" s="230">
        <v>6194</v>
      </c>
    </row>
    <row r="278" spans="1:6" ht="21.75" thickBot="1">
      <c r="A278" s="1011"/>
      <c r="B278" s="232" t="s">
        <v>768</v>
      </c>
      <c r="C278" s="229">
        <f t="shared" si="4"/>
        <v>41026</v>
      </c>
      <c r="D278" s="230">
        <v>31392</v>
      </c>
      <c r="E278" s="231">
        <v>1678</v>
      </c>
      <c r="F278" s="230">
        <v>7956</v>
      </c>
    </row>
    <row r="279" spans="1:6" ht="21.75" thickBot="1">
      <c r="A279" s="1011"/>
      <c r="B279" s="232" t="s">
        <v>769</v>
      </c>
      <c r="C279" s="229">
        <f t="shared" si="4"/>
        <v>81747</v>
      </c>
      <c r="D279" s="230">
        <v>44851</v>
      </c>
      <c r="E279" s="231">
        <v>25600</v>
      </c>
      <c r="F279" s="230">
        <v>11296</v>
      </c>
    </row>
    <row r="280" spans="1:6" ht="21.75" thickBot="1">
      <c r="A280" s="1011"/>
      <c r="B280" s="232" t="s">
        <v>770</v>
      </c>
      <c r="C280" s="229">
        <f t="shared" si="4"/>
        <v>123353</v>
      </c>
      <c r="D280" s="230">
        <v>66901</v>
      </c>
      <c r="E280" s="231">
        <v>44203</v>
      </c>
      <c r="F280" s="230">
        <v>12249</v>
      </c>
    </row>
    <row r="281" spans="1:6" ht="21.75" thickBot="1">
      <c r="A281" s="1011"/>
      <c r="B281" s="232" t="s">
        <v>771</v>
      </c>
      <c r="C281" s="229">
        <f t="shared" si="4"/>
        <v>117646</v>
      </c>
      <c r="D281" s="230">
        <v>81222</v>
      </c>
      <c r="E281" s="231">
        <v>30063</v>
      </c>
      <c r="F281" s="230">
        <v>6361</v>
      </c>
    </row>
    <row r="282" spans="1:6" ht="21.75" thickBot="1">
      <c r="A282" s="1011"/>
      <c r="B282" s="232" t="s">
        <v>772</v>
      </c>
      <c r="C282" s="229">
        <f t="shared" si="4"/>
        <v>92819</v>
      </c>
      <c r="D282" s="230">
        <v>65578</v>
      </c>
      <c r="E282" s="231">
        <v>22116</v>
      </c>
      <c r="F282" s="230">
        <v>5125</v>
      </c>
    </row>
    <row r="283" spans="1:6" ht="21.75" thickBot="1">
      <c r="A283" s="1011"/>
      <c r="B283" s="232" t="s">
        <v>773</v>
      </c>
      <c r="C283" s="229">
        <f t="shared" si="4"/>
        <v>73459</v>
      </c>
      <c r="D283" s="230">
        <v>60496</v>
      </c>
      <c r="E283" s="231">
        <v>1602</v>
      </c>
      <c r="F283" s="230">
        <v>11361</v>
      </c>
    </row>
    <row r="284" spans="1:6" ht="21.75" thickBot="1">
      <c r="A284" s="1011"/>
      <c r="B284" s="232" t="s">
        <v>774</v>
      </c>
      <c r="C284" s="229">
        <f t="shared" si="4"/>
        <v>87299</v>
      </c>
      <c r="D284" s="230">
        <v>82146</v>
      </c>
      <c r="E284" s="231">
        <v>0</v>
      </c>
      <c r="F284" s="230">
        <v>5153</v>
      </c>
    </row>
    <row r="285" spans="1:6" ht="21.75" thickBot="1">
      <c r="A285" s="1011"/>
      <c r="B285" s="232" t="s">
        <v>775</v>
      </c>
      <c r="C285" s="229">
        <f t="shared" si="4"/>
        <v>60652</v>
      </c>
      <c r="D285" s="230">
        <v>59101</v>
      </c>
      <c r="E285" s="231">
        <v>0</v>
      </c>
      <c r="F285" s="230">
        <v>1551</v>
      </c>
    </row>
    <row r="286" spans="1:6" ht="21.75" thickBot="1">
      <c r="A286" s="1011"/>
      <c r="B286" s="232" t="s">
        <v>776</v>
      </c>
      <c r="C286" s="229">
        <f t="shared" si="4"/>
        <v>29689</v>
      </c>
      <c r="D286" s="230">
        <v>25670</v>
      </c>
      <c r="E286" s="231">
        <v>0</v>
      </c>
      <c r="F286" s="230">
        <v>4019</v>
      </c>
    </row>
    <row r="287" spans="1:6" ht="21.75" thickBot="1">
      <c r="A287" s="1011"/>
      <c r="B287" s="232" t="s">
        <v>777</v>
      </c>
      <c r="C287" s="229">
        <f t="shared" si="4"/>
        <v>41141</v>
      </c>
      <c r="D287" s="230">
        <v>38703</v>
      </c>
      <c r="E287" s="231">
        <v>0</v>
      </c>
      <c r="F287" s="230">
        <v>2438</v>
      </c>
    </row>
    <row r="288" spans="1:6" ht="21.75" thickBot="1">
      <c r="A288" s="1011"/>
      <c r="B288" s="232" t="s">
        <v>778</v>
      </c>
      <c r="C288" s="229">
        <f t="shared" si="4"/>
        <v>22220</v>
      </c>
      <c r="D288" s="230">
        <v>22220</v>
      </c>
      <c r="E288" s="231">
        <v>0</v>
      </c>
      <c r="F288" s="230">
        <v>0</v>
      </c>
    </row>
    <row r="289" spans="1:6" ht="21.75" thickBot="1">
      <c r="A289" s="1011" t="s">
        <v>221</v>
      </c>
      <c r="B289" s="232" t="s">
        <v>779</v>
      </c>
      <c r="C289" s="229">
        <f t="shared" si="4"/>
        <v>309223</v>
      </c>
      <c r="D289" s="230">
        <v>220589</v>
      </c>
      <c r="E289" s="231">
        <v>78545</v>
      </c>
      <c r="F289" s="230">
        <v>10089</v>
      </c>
    </row>
    <row r="290" spans="1:6" ht="21.75" thickBot="1">
      <c r="A290" s="1011"/>
      <c r="B290" s="232" t="s">
        <v>780</v>
      </c>
      <c r="C290" s="229">
        <f t="shared" si="4"/>
        <v>342852</v>
      </c>
      <c r="D290" s="230">
        <v>251756</v>
      </c>
      <c r="E290" s="231">
        <v>81847</v>
      </c>
      <c r="F290" s="230">
        <v>9249</v>
      </c>
    </row>
    <row r="291" spans="1:6" ht="21.75" thickBot="1">
      <c r="A291" s="1011"/>
      <c r="B291" s="232" t="s">
        <v>781</v>
      </c>
      <c r="C291" s="229">
        <f t="shared" si="4"/>
        <v>357867</v>
      </c>
      <c r="D291" s="230">
        <v>311874</v>
      </c>
      <c r="E291" s="231">
        <v>36245</v>
      </c>
      <c r="F291" s="230">
        <v>9748</v>
      </c>
    </row>
    <row r="292" spans="1:6" ht="21.75" thickBot="1">
      <c r="A292" s="1011"/>
      <c r="B292" s="232" t="s">
        <v>782</v>
      </c>
      <c r="C292" s="229">
        <f t="shared" si="4"/>
        <v>305576</v>
      </c>
      <c r="D292" s="230">
        <v>248530</v>
      </c>
      <c r="E292" s="231">
        <v>51098</v>
      </c>
      <c r="F292" s="230">
        <v>5948</v>
      </c>
    </row>
    <row r="293" spans="1:6" ht="21.75" thickBot="1">
      <c r="A293" s="1011"/>
      <c r="B293" s="232" t="s">
        <v>783</v>
      </c>
      <c r="C293" s="229">
        <f t="shared" si="4"/>
        <v>130403</v>
      </c>
      <c r="D293" s="230">
        <v>99116</v>
      </c>
      <c r="E293" s="231">
        <v>18708</v>
      </c>
      <c r="F293" s="230">
        <v>12579</v>
      </c>
    </row>
    <row r="294" spans="1:6" ht="21.75" thickBot="1">
      <c r="A294" s="1011"/>
      <c r="B294" s="232" t="s">
        <v>784</v>
      </c>
      <c r="C294" s="229">
        <f t="shared" si="4"/>
        <v>18313</v>
      </c>
      <c r="D294" s="230">
        <v>18313</v>
      </c>
      <c r="E294" s="231">
        <v>0</v>
      </c>
      <c r="F294" s="230">
        <v>0</v>
      </c>
    </row>
    <row r="295" spans="1:6" ht="21.75" thickBot="1">
      <c r="A295" s="1011"/>
      <c r="B295" s="232" t="s">
        <v>785</v>
      </c>
      <c r="C295" s="229">
        <f t="shared" si="4"/>
        <v>47127</v>
      </c>
      <c r="D295" s="230">
        <v>46025</v>
      </c>
      <c r="E295" s="231">
        <v>0</v>
      </c>
      <c r="F295" s="230">
        <v>1102</v>
      </c>
    </row>
    <row r="296" spans="1:6" ht="21.75" thickBot="1">
      <c r="A296" s="1011"/>
      <c r="B296" s="232" t="s">
        <v>786</v>
      </c>
      <c r="C296" s="229">
        <f t="shared" si="4"/>
        <v>27398</v>
      </c>
      <c r="D296" s="230">
        <v>24147</v>
      </c>
      <c r="E296" s="231">
        <v>0</v>
      </c>
      <c r="F296" s="230">
        <v>3251</v>
      </c>
    </row>
    <row r="297" spans="1:6" ht="21.75" thickBot="1">
      <c r="A297" s="1011"/>
      <c r="B297" s="232" t="s">
        <v>787</v>
      </c>
      <c r="C297" s="229">
        <f t="shared" si="4"/>
        <v>34339</v>
      </c>
      <c r="D297" s="230">
        <v>28178</v>
      </c>
      <c r="E297" s="231">
        <v>0</v>
      </c>
      <c r="F297" s="230">
        <v>6161</v>
      </c>
    </row>
    <row r="298" spans="1:6" ht="21.75" thickBot="1">
      <c r="A298" s="1011"/>
      <c r="B298" s="232" t="s">
        <v>788</v>
      </c>
      <c r="C298" s="229">
        <f t="shared" si="4"/>
        <v>52155</v>
      </c>
      <c r="D298" s="230">
        <v>51334</v>
      </c>
      <c r="E298" s="231">
        <v>821</v>
      </c>
      <c r="F298" s="230">
        <v>0</v>
      </c>
    </row>
    <row r="299" spans="1:6" ht="21.75" thickBot="1">
      <c r="A299" s="1011" t="s">
        <v>478</v>
      </c>
      <c r="B299" s="232" t="s">
        <v>789</v>
      </c>
      <c r="C299" s="229">
        <f t="shared" si="4"/>
        <v>97256</v>
      </c>
      <c r="D299" s="230">
        <v>97256</v>
      </c>
      <c r="E299" s="231">
        <v>0</v>
      </c>
      <c r="F299" s="230">
        <v>0</v>
      </c>
    </row>
    <row r="300" spans="1:6" ht="21.75" thickBot="1">
      <c r="A300" s="1011"/>
      <c r="B300" s="232" t="s">
        <v>790</v>
      </c>
      <c r="C300" s="229">
        <f t="shared" si="4"/>
        <v>341704</v>
      </c>
      <c r="D300" s="230">
        <v>194859</v>
      </c>
      <c r="E300" s="231">
        <v>113571</v>
      </c>
      <c r="F300" s="230">
        <v>33274</v>
      </c>
    </row>
    <row r="301" spans="1:6" ht="21.75" thickBot="1">
      <c r="A301" s="1011"/>
      <c r="B301" s="232" t="s">
        <v>791</v>
      </c>
      <c r="C301" s="229">
        <f t="shared" si="4"/>
        <v>271345</v>
      </c>
      <c r="D301" s="230">
        <v>233005</v>
      </c>
      <c r="E301" s="231">
        <v>9618</v>
      </c>
      <c r="F301" s="230">
        <v>28722</v>
      </c>
    </row>
    <row r="302" spans="1:6" ht="21.75" thickBot="1">
      <c r="A302" s="1011"/>
      <c r="B302" s="232" t="s">
        <v>792</v>
      </c>
      <c r="C302" s="229">
        <f t="shared" si="4"/>
        <v>172161</v>
      </c>
      <c r="D302" s="230">
        <v>146807</v>
      </c>
      <c r="E302" s="231">
        <v>16355</v>
      </c>
      <c r="F302" s="230">
        <v>8999</v>
      </c>
    </row>
    <row r="303" spans="1:6" ht="21.75" thickBot="1">
      <c r="A303" s="1006" t="s">
        <v>131</v>
      </c>
      <c r="B303" s="232" t="s">
        <v>793</v>
      </c>
      <c r="C303" s="229">
        <f t="shared" si="4"/>
        <v>292167</v>
      </c>
      <c r="D303" s="230">
        <v>221139</v>
      </c>
      <c r="E303" s="231">
        <v>62712</v>
      </c>
      <c r="F303" s="230">
        <v>8316</v>
      </c>
    </row>
    <row r="304" spans="1:6" ht="21.75" thickBot="1">
      <c r="A304" s="1007"/>
      <c r="B304" s="232" t="s">
        <v>794</v>
      </c>
      <c r="C304" s="229">
        <f t="shared" si="4"/>
        <v>395631</v>
      </c>
      <c r="D304" s="230">
        <v>310525</v>
      </c>
      <c r="E304" s="231">
        <v>77335</v>
      </c>
      <c r="F304" s="230">
        <v>7771</v>
      </c>
    </row>
    <row r="305" spans="1:10" ht="21.75" thickBot="1">
      <c r="A305" s="1007"/>
      <c r="B305" s="232" t="s">
        <v>795</v>
      </c>
      <c r="C305" s="229">
        <f t="shared" si="4"/>
        <v>263926</v>
      </c>
      <c r="D305" s="230">
        <v>235359</v>
      </c>
      <c r="E305" s="231">
        <v>28567</v>
      </c>
      <c r="F305" s="230">
        <v>0</v>
      </c>
    </row>
    <row r="306" spans="1:10" ht="21.75" thickBot="1">
      <c r="A306" s="1008"/>
      <c r="B306" s="232" t="s">
        <v>796</v>
      </c>
      <c r="C306" s="229">
        <f t="shared" si="4"/>
        <v>189705</v>
      </c>
      <c r="D306" s="230">
        <v>172355</v>
      </c>
      <c r="E306" s="231">
        <v>2080</v>
      </c>
      <c r="F306" s="230">
        <v>15270</v>
      </c>
    </row>
    <row r="307" spans="1:10" s="237" customFormat="1" ht="21.75" thickBot="1">
      <c r="A307" s="1006" t="s">
        <v>131</v>
      </c>
      <c r="B307" s="232" t="s">
        <v>797</v>
      </c>
      <c r="C307" s="229">
        <f t="shared" si="4"/>
        <v>108853</v>
      </c>
      <c r="D307" s="230">
        <v>92144</v>
      </c>
      <c r="E307" s="231">
        <v>3995</v>
      </c>
      <c r="F307" s="230">
        <v>12714</v>
      </c>
      <c r="G307" s="78"/>
      <c r="H307" s="78"/>
      <c r="I307" s="78"/>
      <c r="J307" s="78"/>
    </row>
    <row r="308" spans="1:10" s="237" customFormat="1" ht="21.75" thickBot="1">
      <c r="A308" s="1007"/>
      <c r="B308" s="232" t="s">
        <v>798</v>
      </c>
      <c r="C308" s="229">
        <f t="shared" si="4"/>
        <v>123682</v>
      </c>
      <c r="D308" s="230">
        <v>112223</v>
      </c>
      <c r="E308" s="231">
        <v>0</v>
      </c>
      <c r="F308" s="230">
        <v>11459</v>
      </c>
      <c r="G308" s="78"/>
      <c r="H308" s="78"/>
      <c r="I308" s="78"/>
      <c r="J308" s="78"/>
    </row>
    <row r="309" spans="1:10" s="237" customFormat="1" ht="21.75" thickBot="1">
      <c r="A309" s="1007"/>
      <c r="B309" s="232" t="s">
        <v>799</v>
      </c>
      <c r="C309" s="229">
        <f t="shared" si="4"/>
        <v>35514</v>
      </c>
      <c r="D309" s="230">
        <v>35514</v>
      </c>
      <c r="E309" s="231">
        <v>0</v>
      </c>
      <c r="F309" s="230">
        <v>0</v>
      </c>
      <c r="G309" s="78"/>
      <c r="H309" s="78"/>
      <c r="I309" s="78"/>
      <c r="J309" s="78"/>
    </row>
    <row r="310" spans="1:10" s="237" customFormat="1" ht="21.75" thickBot="1">
      <c r="A310" s="1007"/>
      <c r="B310" s="232" t="s">
        <v>800</v>
      </c>
      <c r="C310" s="229">
        <f t="shared" si="4"/>
        <v>63821</v>
      </c>
      <c r="D310" s="230">
        <v>60699</v>
      </c>
      <c r="E310" s="231">
        <v>0</v>
      </c>
      <c r="F310" s="230">
        <v>3122</v>
      </c>
      <c r="G310" s="78"/>
      <c r="H310" s="78"/>
      <c r="I310" s="78"/>
      <c r="J310" s="78"/>
    </row>
    <row r="311" spans="1:10" s="237" customFormat="1" ht="21.75" thickBot="1">
      <c r="A311" s="1007"/>
      <c r="B311" s="232" t="s">
        <v>801</v>
      </c>
      <c r="C311" s="229">
        <f t="shared" si="4"/>
        <v>28371</v>
      </c>
      <c r="D311" s="230">
        <v>25115</v>
      </c>
      <c r="E311" s="231">
        <v>0</v>
      </c>
      <c r="F311" s="230">
        <v>3256</v>
      </c>
      <c r="G311" s="78"/>
      <c r="H311" s="78"/>
      <c r="I311" s="78"/>
      <c r="J311" s="78"/>
    </row>
    <row r="312" spans="1:10" s="237" customFormat="1" ht="21.75" thickBot="1">
      <c r="A312" s="1007"/>
      <c r="B312" s="232" t="s">
        <v>802</v>
      </c>
      <c r="C312" s="229">
        <f t="shared" si="4"/>
        <v>49748</v>
      </c>
      <c r="D312" s="230">
        <v>48619</v>
      </c>
      <c r="E312" s="231">
        <v>0</v>
      </c>
      <c r="F312" s="230">
        <v>1129</v>
      </c>
      <c r="G312" s="78"/>
      <c r="H312" s="78"/>
      <c r="I312" s="78"/>
      <c r="J312" s="78"/>
    </row>
    <row r="313" spans="1:10" s="237" customFormat="1" ht="21.75" thickBot="1">
      <c r="A313" s="1008"/>
      <c r="B313" s="232" t="s">
        <v>803</v>
      </c>
      <c r="C313" s="229">
        <f t="shared" si="4"/>
        <v>41753</v>
      </c>
      <c r="D313" s="230">
        <v>0</v>
      </c>
      <c r="E313" s="231">
        <v>0</v>
      </c>
      <c r="F313" s="230">
        <v>41753</v>
      </c>
      <c r="G313" s="78"/>
      <c r="H313" s="78"/>
      <c r="I313" s="78"/>
      <c r="J313" s="78"/>
    </row>
    <row r="314" spans="1:10" s="237" customFormat="1" ht="21.75" thickBot="1">
      <c r="A314" s="1011" t="s">
        <v>23</v>
      </c>
      <c r="B314" s="232" t="s">
        <v>804</v>
      </c>
      <c r="C314" s="229">
        <f t="shared" si="4"/>
        <v>273348</v>
      </c>
      <c r="D314" s="230">
        <v>165915</v>
      </c>
      <c r="E314" s="231">
        <v>107433</v>
      </c>
      <c r="F314" s="230">
        <v>0</v>
      </c>
      <c r="G314" s="78"/>
      <c r="H314" s="78"/>
      <c r="I314" s="78"/>
      <c r="J314" s="78"/>
    </row>
    <row r="315" spans="1:10" s="237" customFormat="1" ht="21.75" thickBot="1">
      <c r="A315" s="1011"/>
      <c r="B315" s="232" t="s">
        <v>805</v>
      </c>
      <c r="C315" s="229">
        <f t="shared" si="4"/>
        <v>68967</v>
      </c>
      <c r="D315" s="230">
        <v>58328</v>
      </c>
      <c r="E315" s="231">
        <v>10639</v>
      </c>
      <c r="F315" s="230">
        <v>0</v>
      </c>
      <c r="G315" s="78"/>
      <c r="H315" s="78"/>
      <c r="I315" s="78"/>
      <c r="J315" s="78"/>
    </row>
    <row r="316" spans="1:10" s="237" customFormat="1" ht="21.75" thickBot="1">
      <c r="A316" s="1011"/>
      <c r="B316" s="232" t="s">
        <v>806</v>
      </c>
      <c r="C316" s="229">
        <f t="shared" si="4"/>
        <v>112336</v>
      </c>
      <c r="D316" s="230">
        <v>75628</v>
      </c>
      <c r="E316" s="231">
        <v>30707</v>
      </c>
      <c r="F316" s="230">
        <v>6001</v>
      </c>
      <c r="G316" s="78"/>
      <c r="H316" s="78"/>
      <c r="I316" s="78"/>
      <c r="J316" s="78"/>
    </row>
    <row r="317" spans="1:10" s="237" customFormat="1" ht="21.75" thickBot="1">
      <c r="A317" s="1011"/>
      <c r="B317" s="232" t="s">
        <v>807</v>
      </c>
      <c r="C317" s="229">
        <f t="shared" si="4"/>
        <v>445168</v>
      </c>
      <c r="D317" s="230">
        <v>378330</v>
      </c>
      <c r="E317" s="231">
        <v>66838</v>
      </c>
      <c r="F317" s="230">
        <v>0</v>
      </c>
      <c r="G317" s="78"/>
      <c r="H317" s="78"/>
      <c r="I317" s="78"/>
      <c r="J317" s="78"/>
    </row>
    <row r="318" spans="1:10" s="237" customFormat="1" ht="21.75" thickBot="1">
      <c r="A318" s="1011"/>
      <c r="B318" s="232" t="s">
        <v>808</v>
      </c>
      <c r="C318" s="229">
        <f t="shared" si="4"/>
        <v>99614</v>
      </c>
      <c r="D318" s="230">
        <v>77672</v>
      </c>
      <c r="E318" s="231">
        <v>21475</v>
      </c>
      <c r="F318" s="230">
        <v>467</v>
      </c>
      <c r="G318" s="78"/>
      <c r="H318" s="78"/>
      <c r="I318" s="78"/>
      <c r="J318" s="78"/>
    </row>
    <row r="319" spans="1:10" s="237" customFormat="1" ht="21.75" thickBot="1">
      <c r="A319" s="1011"/>
      <c r="B319" s="232" t="s">
        <v>809</v>
      </c>
      <c r="C319" s="229">
        <f t="shared" si="4"/>
        <v>75574</v>
      </c>
      <c r="D319" s="230">
        <v>49833</v>
      </c>
      <c r="E319" s="231">
        <v>25630</v>
      </c>
      <c r="F319" s="230">
        <v>111</v>
      </c>
      <c r="G319" s="78"/>
      <c r="H319" s="78"/>
      <c r="I319" s="78"/>
      <c r="J319" s="78"/>
    </row>
    <row r="320" spans="1:10" s="237" customFormat="1" ht="21.75" thickBot="1">
      <c r="A320" s="1011"/>
      <c r="B320" s="232" t="s">
        <v>810</v>
      </c>
      <c r="C320" s="229">
        <f t="shared" si="4"/>
        <v>66192</v>
      </c>
      <c r="D320" s="230">
        <v>51459</v>
      </c>
      <c r="E320" s="231">
        <v>8181</v>
      </c>
      <c r="F320" s="230">
        <v>6552</v>
      </c>
      <c r="G320" s="78"/>
      <c r="H320" s="78"/>
      <c r="I320" s="78"/>
      <c r="J320" s="78"/>
    </row>
    <row r="321" spans="1:10" s="237" customFormat="1" ht="21.75" thickBot="1">
      <c r="A321" s="1011"/>
      <c r="B321" s="232" t="s">
        <v>811</v>
      </c>
      <c r="C321" s="229">
        <f t="shared" si="4"/>
        <v>142704</v>
      </c>
      <c r="D321" s="230">
        <v>92273</v>
      </c>
      <c r="E321" s="231">
        <v>37278</v>
      </c>
      <c r="F321" s="230">
        <v>13153</v>
      </c>
      <c r="G321" s="78"/>
      <c r="H321" s="78"/>
      <c r="I321" s="78"/>
      <c r="J321" s="78"/>
    </row>
    <row r="322" spans="1:10" ht="21.75" thickBot="1">
      <c r="A322" s="1011"/>
      <c r="B322" s="232" t="s">
        <v>812</v>
      </c>
      <c r="C322" s="229">
        <f t="shared" si="4"/>
        <v>67557</v>
      </c>
      <c r="D322" s="230">
        <v>57344</v>
      </c>
      <c r="E322" s="231">
        <v>10213</v>
      </c>
      <c r="F322" s="230">
        <v>0</v>
      </c>
    </row>
    <row r="323" spans="1:10" ht="21.75" thickBot="1">
      <c r="A323" s="1011"/>
      <c r="B323" s="232" t="s">
        <v>813</v>
      </c>
      <c r="C323" s="229">
        <f t="shared" si="4"/>
        <v>163980</v>
      </c>
      <c r="D323" s="230">
        <v>129822</v>
      </c>
      <c r="E323" s="231">
        <v>34158</v>
      </c>
      <c r="F323" s="230">
        <v>0</v>
      </c>
    </row>
    <row r="324" spans="1:10" ht="21.75" thickBot="1">
      <c r="A324" s="1011"/>
      <c r="B324" s="232" t="s">
        <v>814</v>
      </c>
      <c r="C324" s="229">
        <f t="shared" si="4"/>
        <v>51678</v>
      </c>
      <c r="D324" s="230">
        <v>47482</v>
      </c>
      <c r="E324" s="231">
        <v>0</v>
      </c>
      <c r="F324" s="230">
        <v>4196</v>
      </c>
    </row>
    <row r="325" spans="1:10" ht="21.75" thickBot="1">
      <c r="A325" s="1011"/>
      <c r="B325" s="232" t="s">
        <v>815</v>
      </c>
      <c r="C325" s="229">
        <f t="shared" ref="C325:C388" si="5">SUM(D325:F325)</f>
        <v>50851</v>
      </c>
      <c r="D325" s="230">
        <v>45269</v>
      </c>
      <c r="E325" s="231">
        <v>0</v>
      </c>
      <c r="F325" s="230">
        <v>5582</v>
      </c>
    </row>
    <row r="326" spans="1:10" ht="21.75" thickBot="1">
      <c r="A326" s="1011"/>
      <c r="B326" s="232" t="s">
        <v>816</v>
      </c>
      <c r="C326" s="229">
        <f t="shared" si="5"/>
        <v>99876</v>
      </c>
      <c r="D326" s="230">
        <v>87350</v>
      </c>
      <c r="E326" s="231">
        <v>6158</v>
      </c>
      <c r="F326" s="230">
        <v>6368</v>
      </c>
    </row>
    <row r="327" spans="1:10" ht="21.75" thickBot="1">
      <c r="A327" s="1011"/>
      <c r="B327" s="232" t="s">
        <v>817</v>
      </c>
      <c r="C327" s="229">
        <f t="shared" si="5"/>
        <v>56041</v>
      </c>
      <c r="D327" s="230">
        <v>39919</v>
      </c>
      <c r="E327" s="231">
        <v>11104</v>
      </c>
      <c r="F327" s="230">
        <v>5018</v>
      </c>
    </row>
    <row r="328" spans="1:10" ht="21.75" thickBot="1">
      <c r="A328" s="1011"/>
      <c r="B328" s="232" t="s">
        <v>818</v>
      </c>
      <c r="C328" s="229">
        <f t="shared" si="5"/>
        <v>53776</v>
      </c>
      <c r="D328" s="230">
        <v>0</v>
      </c>
      <c r="E328" s="231">
        <v>0</v>
      </c>
      <c r="F328" s="230">
        <v>53776</v>
      </c>
    </row>
    <row r="329" spans="1:10" ht="21.75" thickBot="1">
      <c r="A329" s="1011" t="s">
        <v>24</v>
      </c>
      <c r="B329" s="232" t="s">
        <v>819</v>
      </c>
      <c r="C329" s="229">
        <f t="shared" si="5"/>
        <v>384346</v>
      </c>
      <c r="D329" s="230">
        <v>283686</v>
      </c>
      <c r="E329" s="231">
        <v>93020</v>
      </c>
      <c r="F329" s="230">
        <v>7640</v>
      </c>
    </row>
    <row r="330" spans="1:10" ht="21.75" thickBot="1">
      <c r="A330" s="1011"/>
      <c r="B330" s="232" t="s">
        <v>820</v>
      </c>
      <c r="C330" s="229">
        <f t="shared" si="5"/>
        <v>183022</v>
      </c>
      <c r="D330" s="230">
        <v>146197</v>
      </c>
      <c r="E330" s="231">
        <v>36825</v>
      </c>
      <c r="F330" s="230">
        <v>0</v>
      </c>
    </row>
    <row r="331" spans="1:10" ht="21.75" thickBot="1">
      <c r="A331" s="1011"/>
      <c r="B331" s="232" t="s">
        <v>821</v>
      </c>
      <c r="C331" s="229">
        <f t="shared" si="5"/>
        <v>309083</v>
      </c>
      <c r="D331" s="230">
        <v>277338</v>
      </c>
      <c r="E331" s="231">
        <v>31745</v>
      </c>
      <c r="F331" s="230">
        <v>0</v>
      </c>
    </row>
    <row r="332" spans="1:10" ht="21.75" thickBot="1">
      <c r="A332" s="1011"/>
      <c r="B332" s="232" t="s">
        <v>822</v>
      </c>
      <c r="C332" s="229">
        <f t="shared" si="5"/>
        <v>376219</v>
      </c>
      <c r="D332" s="230">
        <v>362937</v>
      </c>
      <c r="E332" s="231">
        <v>13282</v>
      </c>
      <c r="F332" s="230">
        <v>0</v>
      </c>
    </row>
    <row r="333" spans="1:10" ht="21.75" thickBot="1">
      <c r="A333" s="1011"/>
      <c r="B333" s="232" t="s">
        <v>823</v>
      </c>
      <c r="C333" s="229">
        <f t="shared" si="5"/>
        <v>355878</v>
      </c>
      <c r="D333" s="230">
        <v>316909</v>
      </c>
      <c r="E333" s="231">
        <v>31513</v>
      </c>
      <c r="F333" s="230">
        <v>7456</v>
      </c>
    </row>
    <row r="334" spans="1:10" ht="21.75" thickBot="1">
      <c r="A334" s="1011"/>
      <c r="B334" s="232" t="s">
        <v>824</v>
      </c>
      <c r="C334" s="229">
        <f t="shared" si="5"/>
        <v>155826</v>
      </c>
      <c r="D334" s="230">
        <v>153613</v>
      </c>
      <c r="E334" s="231">
        <v>1543</v>
      </c>
      <c r="F334" s="230">
        <v>670</v>
      </c>
    </row>
    <row r="335" spans="1:10" ht="21.75" thickBot="1">
      <c r="A335" s="1011"/>
      <c r="B335" s="232" t="s">
        <v>825</v>
      </c>
      <c r="C335" s="229">
        <f t="shared" si="5"/>
        <v>189564</v>
      </c>
      <c r="D335" s="230">
        <v>172170</v>
      </c>
      <c r="E335" s="231">
        <v>9309</v>
      </c>
      <c r="F335" s="230">
        <v>8085</v>
      </c>
    </row>
    <row r="336" spans="1:10" ht="21.75" thickBot="1">
      <c r="A336" s="1011"/>
      <c r="B336" s="232" t="s">
        <v>826</v>
      </c>
      <c r="C336" s="229">
        <f t="shared" si="5"/>
        <v>147267</v>
      </c>
      <c r="D336" s="230">
        <v>142331</v>
      </c>
      <c r="E336" s="231">
        <v>4936</v>
      </c>
      <c r="F336" s="230">
        <v>0</v>
      </c>
    </row>
    <row r="337" spans="1:6" ht="21.75" thickBot="1">
      <c r="A337" s="1011"/>
      <c r="B337" s="232" t="s">
        <v>827</v>
      </c>
      <c r="C337" s="229">
        <f t="shared" si="5"/>
        <v>2415</v>
      </c>
      <c r="D337" s="230">
        <v>2415</v>
      </c>
      <c r="E337" s="231">
        <v>0</v>
      </c>
      <c r="F337" s="230">
        <v>0</v>
      </c>
    </row>
    <row r="338" spans="1:6" ht="21.75" thickBot="1">
      <c r="A338" s="1011"/>
      <c r="B338" s="232" t="s">
        <v>828</v>
      </c>
      <c r="C338" s="229">
        <f t="shared" si="5"/>
        <v>136271</v>
      </c>
      <c r="D338" s="230">
        <v>129792</v>
      </c>
      <c r="E338" s="231">
        <v>524</v>
      </c>
      <c r="F338" s="230">
        <v>5955</v>
      </c>
    </row>
    <row r="339" spans="1:6" ht="21.75" thickBot="1">
      <c r="A339" s="1011"/>
      <c r="B339" s="232" t="s">
        <v>829</v>
      </c>
      <c r="C339" s="229">
        <f t="shared" si="5"/>
        <v>112032</v>
      </c>
      <c r="D339" s="230">
        <v>109675</v>
      </c>
      <c r="E339" s="231">
        <v>1312</v>
      </c>
      <c r="F339" s="230">
        <v>1045</v>
      </c>
    </row>
    <row r="340" spans="1:6" ht="21.75" thickBot="1">
      <c r="A340" s="1011"/>
      <c r="B340" s="232" t="s">
        <v>830</v>
      </c>
      <c r="C340" s="229">
        <f t="shared" si="5"/>
        <v>168990</v>
      </c>
      <c r="D340" s="230">
        <v>165106</v>
      </c>
      <c r="E340" s="231">
        <v>0</v>
      </c>
      <c r="F340" s="230">
        <v>3884</v>
      </c>
    </row>
    <row r="341" spans="1:6" ht="21.75" thickBot="1">
      <c r="A341" s="1011"/>
      <c r="B341" s="232" t="s">
        <v>831</v>
      </c>
      <c r="C341" s="229">
        <f t="shared" si="5"/>
        <v>161452</v>
      </c>
      <c r="D341" s="230">
        <v>152697</v>
      </c>
      <c r="E341" s="231">
        <v>5382</v>
      </c>
      <c r="F341" s="230">
        <v>3373</v>
      </c>
    </row>
    <row r="342" spans="1:6" ht="21.75" thickBot="1">
      <c r="A342" s="1006" t="s">
        <v>25</v>
      </c>
      <c r="B342" s="232" t="s">
        <v>832</v>
      </c>
      <c r="C342" s="229">
        <f t="shared" si="5"/>
        <v>159868</v>
      </c>
      <c r="D342" s="230">
        <v>112974</v>
      </c>
      <c r="E342" s="231">
        <v>37612</v>
      </c>
      <c r="F342" s="230">
        <v>9282</v>
      </c>
    </row>
    <row r="343" spans="1:6" ht="21.75" thickBot="1">
      <c r="A343" s="1007"/>
      <c r="B343" s="232" t="s">
        <v>833</v>
      </c>
      <c r="C343" s="229">
        <f t="shared" si="5"/>
        <v>206092</v>
      </c>
      <c r="D343" s="230">
        <v>107347</v>
      </c>
      <c r="E343" s="231">
        <v>83719</v>
      </c>
      <c r="F343" s="230">
        <v>15026</v>
      </c>
    </row>
    <row r="344" spans="1:6" ht="21.75" thickBot="1">
      <c r="A344" s="1007"/>
      <c r="B344" s="232" t="s">
        <v>834</v>
      </c>
      <c r="C344" s="229">
        <f t="shared" si="5"/>
        <v>179948</v>
      </c>
      <c r="D344" s="230">
        <v>151055</v>
      </c>
      <c r="E344" s="231">
        <v>28893</v>
      </c>
      <c r="F344" s="230">
        <v>0</v>
      </c>
    </row>
    <row r="345" spans="1:6" ht="21.75" thickBot="1">
      <c r="A345" s="1007"/>
      <c r="B345" s="232" t="s">
        <v>835</v>
      </c>
      <c r="C345" s="229">
        <f t="shared" si="5"/>
        <v>166902</v>
      </c>
      <c r="D345" s="230">
        <v>94791</v>
      </c>
      <c r="E345" s="231">
        <v>72111</v>
      </c>
      <c r="F345" s="230">
        <v>0</v>
      </c>
    </row>
    <row r="346" spans="1:6" ht="21.75" thickBot="1">
      <c r="A346" s="1007"/>
      <c r="B346" s="232" t="s">
        <v>836</v>
      </c>
      <c r="C346" s="229">
        <f t="shared" si="5"/>
        <v>356144</v>
      </c>
      <c r="D346" s="230">
        <v>218353</v>
      </c>
      <c r="E346" s="231">
        <v>132020</v>
      </c>
      <c r="F346" s="230">
        <v>5771</v>
      </c>
    </row>
    <row r="347" spans="1:6" ht="21.75" thickBot="1">
      <c r="A347" s="1007"/>
      <c r="B347" s="232" t="s">
        <v>837</v>
      </c>
      <c r="C347" s="229">
        <f t="shared" si="5"/>
        <v>170697</v>
      </c>
      <c r="D347" s="230">
        <v>103091</v>
      </c>
      <c r="E347" s="231">
        <v>50099</v>
      </c>
      <c r="F347" s="230">
        <v>17507</v>
      </c>
    </row>
    <row r="348" spans="1:6" ht="21.75" thickBot="1">
      <c r="A348" s="1007"/>
      <c r="B348" s="232" t="s">
        <v>838</v>
      </c>
      <c r="C348" s="229">
        <f t="shared" si="5"/>
        <v>176557</v>
      </c>
      <c r="D348" s="230">
        <v>103323</v>
      </c>
      <c r="E348" s="231">
        <v>63094</v>
      </c>
      <c r="F348" s="230">
        <v>10140</v>
      </c>
    </row>
    <row r="349" spans="1:6" ht="21.75" thickBot="1">
      <c r="A349" s="1007"/>
      <c r="B349" s="232" t="s">
        <v>839</v>
      </c>
      <c r="C349" s="229">
        <f t="shared" si="5"/>
        <v>88327</v>
      </c>
      <c r="D349" s="230">
        <v>78693</v>
      </c>
      <c r="E349" s="231">
        <v>2051</v>
      </c>
      <c r="F349" s="230">
        <v>7583</v>
      </c>
    </row>
    <row r="350" spans="1:6" ht="21.75" thickBot="1">
      <c r="A350" s="1007"/>
      <c r="B350" s="232" t="s">
        <v>840</v>
      </c>
      <c r="C350" s="229">
        <f t="shared" si="5"/>
        <v>52890</v>
      </c>
      <c r="D350" s="230">
        <v>30616</v>
      </c>
      <c r="E350" s="231">
        <v>19905</v>
      </c>
      <c r="F350" s="230">
        <v>2369</v>
      </c>
    </row>
    <row r="351" spans="1:6" ht="21.75" thickBot="1">
      <c r="A351" s="1007"/>
      <c r="B351" s="232" t="s">
        <v>841</v>
      </c>
      <c r="C351" s="229">
        <f t="shared" si="5"/>
        <v>87456</v>
      </c>
      <c r="D351" s="230">
        <v>49107</v>
      </c>
      <c r="E351" s="231">
        <v>15647</v>
      </c>
      <c r="F351" s="230">
        <v>22702</v>
      </c>
    </row>
    <row r="352" spans="1:6" ht="21.75" thickBot="1">
      <c r="A352" s="1007"/>
      <c r="B352" s="232" t="s">
        <v>842</v>
      </c>
      <c r="C352" s="229">
        <f t="shared" si="5"/>
        <v>91449</v>
      </c>
      <c r="D352" s="230">
        <v>56317</v>
      </c>
      <c r="E352" s="231">
        <v>16432</v>
      </c>
      <c r="F352" s="230">
        <v>18700</v>
      </c>
    </row>
    <row r="353" spans="1:6" ht="21.75" thickBot="1">
      <c r="A353" s="1007"/>
      <c r="B353" s="232" t="s">
        <v>843</v>
      </c>
      <c r="C353" s="229">
        <f t="shared" si="5"/>
        <v>65324</v>
      </c>
      <c r="D353" s="230">
        <v>46557</v>
      </c>
      <c r="E353" s="231">
        <v>10068</v>
      </c>
      <c r="F353" s="230">
        <v>8699</v>
      </c>
    </row>
    <row r="354" spans="1:6" ht="21.75" thickBot="1">
      <c r="A354" s="1007"/>
      <c r="B354" s="232" t="s">
        <v>844</v>
      </c>
      <c r="C354" s="229">
        <f t="shared" si="5"/>
        <v>101133</v>
      </c>
      <c r="D354" s="230">
        <v>81629</v>
      </c>
      <c r="E354" s="231">
        <v>5239</v>
      </c>
      <c r="F354" s="230">
        <v>14265</v>
      </c>
    </row>
    <row r="355" spans="1:6" ht="21.75" thickBot="1">
      <c r="A355" s="1007"/>
      <c r="B355" s="232" t="s">
        <v>845</v>
      </c>
      <c r="C355" s="229">
        <f t="shared" si="5"/>
        <v>159734</v>
      </c>
      <c r="D355" s="230">
        <v>49124</v>
      </c>
      <c r="E355" s="231">
        <v>93071</v>
      </c>
      <c r="F355" s="230">
        <v>17539</v>
      </c>
    </row>
    <row r="356" spans="1:6" ht="21.75" thickBot="1">
      <c r="A356" s="1007"/>
      <c r="B356" s="232" t="s">
        <v>846</v>
      </c>
      <c r="C356" s="229">
        <f t="shared" si="5"/>
        <v>34086</v>
      </c>
      <c r="D356" s="230">
        <v>24720</v>
      </c>
      <c r="E356" s="231">
        <v>59</v>
      </c>
      <c r="F356" s="230">
        <v>9307</v>
      </c>
    </row>
    <row r="357" spans="1:6" ht="21.75" thickBot="1">
      <c r="A357" s="1008"/>
      <c r="B357" s="232" t="s">
        <v>847</v>
      </c>
      <c r="C357" s="229">
        <f t="shared" si="5"/>
        <v>34475</v>
      </c>
      <c r="D357" s="230">
        <v>28438</v>
      </c>
      <c r="E357" s="231">
        <v>0</v>
      </c>
      <c r="F357" s="230">
        <v>6037</v>
      </c>
    </row>
    <row r="358" spans="1:6" ht="21.75" thickBot="1">
      <c r="A358" s="1006" t="s">
        <v>25</v>
      </c>
      <c r="B358" s="232" t="s">
        <v>848</v>
      </c>
      <c r="C358" s="229">
        <f t="shared" si="5"/>
        <v>59461</v>
      </c>
      <c r="D358" s="230">
        <v>51651</v>
      </c>
      <c r="E358" s="231">
        <v>3926</v>
      </c>
      <c r="F358" s="230">
        <v>3884</v>
      </c>
    </row>
    <row r="359" spans="1:6" ht="21.75" thickBot="1">
      <c r="A359" s="1007"/>
      <c r="B359" s="232" t="s">
        <v>849</v>
      </c>
      <c r="C359" s="229">
        <f t="shared" si="5"/>
        <v>73896</v>
      </c>
      <c r="D359" s="230">
        <v>59110</v>
      </c>
      <c r="E359" s="231">
        <v>7598</v>
      </c>
      <c r="F359" s="230">
        <v>7188</v>
      </c>
    </row>
    <row r="360" spans="1:6" ht="21.75" thickBot="1">
      <c r="A360" s="1008"/>
      <c r="B360" s="232" t="s">
        <v>850</v>
      </c>
      <c r="C360" s="229">
        <f t="shared" si="5"/>
        <v>54061</v>
      </c>
      <c r="D360" s="230">
        <v>44075</v>
      </c>
      <c r="E360" s="231">
        <v>0</v>
      </c>
      <c r="F360" s="230">
        <v>9986</v>
      </c>
    </row>
    <row r="361" spans="1:6" ht="21.75" thickBot="1">
      <c r="A361" s="1011" t="s">
        <v>133</v>
      </c>
      <c r="B361" s="232" t="s">
        <v>851</v>
      </c>
      <c r="C361" s="229">
        <f t="shared" si="5"/>
        <v>449854</v>
      </c>
      <c r="D361" s="230">
        <v>352295</v>
      </c>
      <c r="E361" s="231">
        <v>97559</v>
      </c>
      <c r="F361" s="230">
        <v>0</v>
      </c>
    </row>
    <row r="362" spans="1:6" ht="21.75" thickBot="1">
      <c r="A362" s="1011"/>
      <c r="B362" s="232" t="s">
        <v>852</v>
      </c>
      <c r="C362" s="229">
        <f t="shared" si="5"/>
        <v>353978</v>
      </c>
      <c r="D362" s="230">
        <v>265757</v>
      </c>
      <c r="E362" s="231">
        <v>88221</v>
      </c>
      <c r="F362" s="230">
        <v>0</v>
      </c>
    </row>
    <row r="363" spans="1:6" ht="21.75" thickBot="1">
      <c r="A363" s="1011"/>
      <c r="B363" s="232" t="s">
        <v>853</v>
      </c>
      <c r="C363" s="229">
        <f t="shared" si="5"/>
        <v>207951</v>
      </c>
      <c r="D363" s="230">
        <v>182338</v>
      </c>
      <c r="E363" s="231">
        <v>25613</v>
      </c>
      <c r="F363" s="230">
        <v>0</v>
      </c>
    </row>
    <row r="364" spans="1:6" ht="21.75" thickBot="1">
      <c r="A364" s="1011"/>
      <c r="B364" s="232" t="s">
        <v>854</v>
      </c>
      <c r="C364" s="229">
        <f t="shared" si="5"/>
        <v>476028</v>
      </c>
      <c r="D364" s="230">
        <v>418486</v>
      </c>
      <c r="E364" s="231">
        <v>51215</v>
      </c>
      <c r="F364" s="230">
        <v>6327</v>
      </c>
    </row>
    <row r="365" spans="1:6" ht="21.75" thickBot="1">
      <c r="A365" s="1011"/>
      <c r="B365" s="232" t="s">
        <v>855</v>
      </c>
      <c r="C365" s="229">
        <f t="shared" si="5"/>
        <v>82249</v>
      </c>
      <c r="D365" s="230">
        <v>73158</v>
      </c>
      <c r="E365" s="231">
        <v>0</v>
      </c>
      <c r="F365" s="230">
        <v>9091</v>
      </c>
    </row>
    <row r="366" spans="1:6" ht="21.75" thickBot="1">
      <c r="A366" s="1011"/>
      <c r="B366" s="232" t="s">
        <v>856</v>
      </c>
      <c r="C366" s="229">
        <f t="shared" si="5"/>
        <v>76721</v>
      </c>
      <c r="D366" s="230">
        <v>68215</v>
      </c>
      <c r="E366" s="231">
        <v>3827</v>
      </c>
      <c r="F366" s="230">
        <v>4679</v>
      </c>
    </row>
    <row r="367" spans="1:6" ht="21.75" thickBot="1">
      <c r="A367" s="1011"/>
      <c r="B367" s="232" t="s">
        <v>857</v>
      </c>
      <c r="C367" s="229">
        <f t="shared" si="5"/>
        <v>138986</v>
      </c>
      <c r="D367" s="230">
        <v>121876</v>
      </c>
      <c r="E367" s="231">
        <v>8870</v>
      </c>
      <c r="F367" s="230">
        <v>8240</v>
      </c>
    </row>
    <row r="368" spans="1:6" ht="21.75" thickBot="1">
      <c r="A368" s="1011"/>
      <c r="B368" s="232" t="s">
        <v>858</v>
      </c>
      <c r="C368" s="229">
        <f t="shared" si="5"/>
        <v>184129</v>
      </c>
      <c r="D368" s="230">
        <v>138713</v>
      </c>
      <c r="E368" s="231">
        <v>42332</v>
      </c>
      <c r="F368" s="230">
        <v>3084</v>
      </c>
    </row>
    <row r="369" spans="1:6" ht="21.75" thickBot="1">
      <c r="A369" s="1011"/>
      <c r="B369" s="232" t="s">
        <v>859</v>
      </c>
      <c r="C369" s="229">
        <f t="shared" si="5"/>
        <v>149072</v>
      </c>
      <c r="D369" s="230">
        <v>123583</v>
      </c>
      <c r="E369" s="231">
        <v>23333</v>
      </c>
      <c r="F369" s="230">
        <v>2156</v>
      </c>
    </row>
    <row r="370" spans="1:6" ht="21.75" thickBot="1">
      <c r="A370" s="1011"/>
      <c r="B370" s="232" t="s">
        <v>860</v>
      </c>
      <c r="C370" s="229">
        <f t="shared" si="5"/>
        <v>52176</v>
      </c>
      <c r="D370" s="230">
        <v>48286</v>
      </c>
      <c r="E370" s="231">
        <v>0</v>
      </c>
      <c r="F370" s="230">
        <v>3890</v>
      </c>
    </row>
    <row r="371" spans="1:6" ht="21.75" thickBot="1">
      <c r="A371" s="1011"/>
      <c r="B371" s="232" t="s">
        <v>861</v>
      </c>
      <c r="C371" s="229">
        <f t="shared" si="5"/>
        <v>55282</v>
      </c>
      <c r="D371" s="230">
        <v>55157</v>
      </c>
      <c r="E371" s="231">
        <v>0</v>
      </c>
      <c r="F371" s="230">
        <v>125</v>
      </c>
    </row>
    <row r="372" spans="1:6" ht="21.75" thickBot="1">
      <c r="A372" s="1011"/>
      <c r="B372" s="232" t="s">
        <v>862</v>
      </c>
      <c r="C372" s="229">
        <f t="shared" si="5"/>
        <v>32383</v>
      </c>
      <c r="D372" s="230">
        <v>30051</v>
      </c>
      <c r="E372" s="231">
        <v>0</v>
      </c>
      <c r="F372" s="230">
        <v>2332</v>
      </c>
    </row>
    <row r="373" spans="1:6" ht="21.75" thickBot="1">
      <c r="A373" s="1011" t="s">
        <v>26</v>
      </c>
      <c r="B373" s="232" t="s">
        <v>863</v>
      </c>
      <c r="C373" s="229">
        <f t="shared" si="5"/>
        <v>293843</v>
      </c>
      <c r="D373" s="230">
        <v>176042</v>
      </c>
      <c r="E373" s="231">
        <v>101276</v>
      </c>
      <c r="F373" s="230">
        <v>16525</v>
      </c>
    </row>
    <row r="374" spans="1:6" ht="21.75" thickBot="1">
      <c r="A374" s="1011"/>
      <c r="B374" s="232" t="s">
        <v>864</v>
      </c>
      <c r="C374" s="229">
        <f t="shared" si="5"/>
        <v>110367</v>
      </c>
      <c r="D374" s="230">
        <v>76532</v>
      </c>
      <c r="E374" s="231">
        <v>18434</v>
      </c>
      <c r="F374" s="230">
        <v>15401</v>
      </c>
    </row>
    <row r="375" spans="1:6" ht="21.75" thickBot="1">
      <c r="A375" s="1011"/>
      <c r="B375" s="232" t="s">
        <v>865</v>
      </c>
      <c r="C375" s="229">
        <f t="shared" si="5"/>
        <v>55166</v>
      </c>
      <c r="D375" s="230">
        <v>37695</v>
      </c>
      <c r="E375" s="231">
        <v>7786</v>
      </c>
      <c r="F375" s="230">
        <v>9685</v>
      </c>
    </row>
    <row r="376" spans="1:6" ht="21.75" thickBot="1">
      <c r="A376" s="1011"/>
      <c r="B376" s="232" t="s">
        <v>866</v>
      </c>
      <c r="C376" s="229">
        <f t="shared" si="5"/>
        <v>53603</v>
      </c>
      <c r="D376" s="230">
        <v>38739</v>
      </c>
      <c r="E376" s="231">
        <v>345</v>
      </c>
      <c r="F376" s="230">
        <v>14519</v>
      </c>
    </row>
    <row r="377" spans="1:6" ht="21.75" thickBot="1">
      <c r="A377" s="1011"/>
      <c r="B377" s="232" t="s">
        <v>867</v>
      </c>
      <c r="C377" s="229">
        <f t="shared" si="5"/>
        <v>28715</v>
      </c>
      <c r="D377" s="230">
        <v>28715</v>
      </c>
      <c r="E377" s="231">
        <v>0</v>
      </c>
      <c r="F377" s="230">
        <v>0</v>
      </c>
    </row>
    <row r="378" spans="1:6" ht="21.75" thickBot="1">
      <c r="A378" s="1011"/>
      <c r="B378" s="232" t="s">
        <v>868</v>
      </c>
      <c r="C378" s="229">
        <f t="shared" si="5"/>
        <v>59085</v>
      </c>
      <c r="D378" s="230">
        <v>52198</v>
      </c>
      <c r="E378" s="231">
        <v>986</v>
      </c>
      <c r="F378" s="230">
        <v>5901</v>
      </c>
    </row>
    <row r="379" spans="1:6" ht="21.75" thickBot="1">
      <c r="A379" s="1011"/>
      <c r="B379" s="232" t="s">
        <v>869</v>
      </c>
      <c r="C379" s="229">
        <f t="shared" si="5"/>
        <v>16168</v>
      </c>
      <c r="D379" s="230">
        <v>16168</v>
      </c>
      <c r="E379" s="231">
        <v>0</v>
      </c>
      <c r="F379" s="230">
        <v>0</v>
      </c>
    </row>
    <row r="380" spans="1:6" ht="21.75" thickBot="1">
      <c r="A380" s="1011"/>
      <c r="B380" s="232" t="s">
        <v>870</v>
      </c>
      <c r="C380" s="229">
        <f t="shared" si="5"/>
        <v>20284</v>
      </c>
      <c r="D380" s="230">
        <v>16904</v>
      </c>
      <c r="E380" s="231">
        <v>0</v>
      </c>
      <c r="F380" s="230">
        <v>3380</v>
      </c>
    </row>
    <row r="381" spans="1:6" ht="21.75" thickBot="1">
      <c r="A381" s="1011"/>
      <c r="B381" s="232" t="s">
        <v>871</v>
      </c>
      <c r="C381" s="229">
        <f t="shared" si="5"/>
        <v>31241</v>
      </c>
      <c r="D381" s="230">
        <v>28878</v>
      </c>
      <c r="E381" s="231">
        <v>698</v>
      </c>
      <c r="F381" s="230">
        <v>1665</v>
      </c>
    </row>
    <row r="382" spans="1:6" ht="21.75" thickBot="1">
      <c r="A382" s="1011" t="s">
        <v>27</v>
      </c>
      <c r="B382" s="232" t="s">
        <v>872</v>
      </c>
      <c r="C382" s="229">
        <f t="shared" si="5"/>
        <v>512284</v>
      </c>
      <c r="D382" s="230">
        <v>357965</v>
      </c>
      <c r="E382" s="231">
        <v>142936</v>
      </c>
      <c r="F382" s="230">
        <v>11383</v>
      </c>
    </row>
    <row r="383" spans="1:6" ht="21.75" thickBot="1">
      <c r="A383" s="1011"/>
      <c r="B383" s="232" t="s">
        <v>873</v>
      </c>
      <c r="C383" s="229">
        <f t="shared" si="5"/>
        <v>404746</v>
      </c>
      <c r="D383" s="230">
        <v>358182</v>
      </c>
      <c r="E383" s="231">
        <v>46564</v>
      </c>
      <c r="F383" s="230">
        <v>0</v>
      </c>
    </row>
    <row r="384" spans="1:6" ht="21.75" thickBot="1">
      <c r="A384" s="1011"/>
      <c r="B384" s="232" t="s">
        <v>874</v>
      </c>
      <c r="C384" s="229">
        <f t="shared" si="5"/>
        <v>215727</v>
      </c>
      <c r="D384" s="230">
        <v>159425</v>
      </c>
      <c r="E384" s="231">
        <v>52783</v>
      </c>
      <c r="F384" s="230">
        <v>3519</v>
      </c>
    </row>
    <row r="385" spans="1:6" ht="21.75" thickBot="1">
      <c r="A385" s="1011"/>
      <c r="B385" s="232" t="s">
        <v>875</v>
      </c>
      <c r="C385" s="229">
        <f t="shared" si="5"/>
        <v>130469</v>
      </c>
      <c r="D385" s="230">
        <v>117355</v>
      </c>
      <c r="E385" s="231">
        <v>4732</v>
      </c>
      <c r="F385" s="230">
        <v>8382</v>
      </c>
    </row>
    <row r="386" spans="1:6" ht="21.75" thickBot="1">
      <c r="A386" s="1011"/>
      <c r="B386" s="232" t="s">
        <v>876</v>
      </c>
      <c r="C386" s="229">
        <f t="shared" si="5"/>
        <v>124124</v>
      </c>
      <c r="D386" s="230">
        <v>120054</v>
      </c>
      <c r="E386" s="231">
        <v>4070</v>
      </c>
      <c r="F386" s="230">
        <v>0</v>
      </c>
    </row>
    <row r="387" spans="1:6" ht="21.75" thickBot="1">
      <c r="A387" s="1011"/>
      <c r="B387" s="232" t="s">
        <v>877</v>
      </c>
      <c r="C387" s="229">
        <f t="shared" si="5"/>
        <v>112390</v>
      </c>
      <c r="D387" s="230">
        <v>90951</v>
      </c>
      <c r="E387" s="231">
        <v>17487</v>
      </c>
      <c r="F387" s="230">
        <v>3952</v>
      </c>
    </row>
    <row r="388" spans="1:6" ht="21.75" thickBot="1">
      <c r="A388" s="1011"/>
      <c r="B388" s="232" t="s">
        <v>878</v>
      </c>
      <c r="C388" s="229">
        <f t="shared" si="5"/>
        <v>166393</v>
      </c>
      <c r="D388" s="230">
        <v>162612</v>
      </c>
      <c r="E388" s="231">
        <v>3781</v>
      </c>
      <c r="F388" s="230">
        <v>0</v>
      </c>
    </row>
    <row r="389" spans="1:6" ht="21.75" thickBot="1">
      <c r="A389" s="1011"/>
      <c r="B389" s="232" t="s">
        <v>879</v>
      </c>
      <c r="C389" s="229">
        <f t="shared" ref="C389:C403" si="6">SUM(D389:F389)</f>
        <v>36229</v>
      </c>
      <c r="D389" s="230">
        <v>34556</v>
      </c>
      <c r="E389" s="231">
        <v>0</v>
      </c>
      <c r="F389" s="230">
        <v>1673</v>
      </c>
    </row>
    <row r="390" spans="1:6" ht="21.75" thickBot="1">
      <c r="A390" s="1011"/>
      <c r="B390" s="232" t="s">
        <v>880</v>
      </c>
      <c r="C390" s="229">
        <f t="shared" si="6"/>
        <v>52549</v>
      </c>
      <c r="D390" s="230">
        <v>52549</v>
      </c>
      <c r="E390" s="231">
        <v>0</v>
      </c>
      <c r="F390" s="230">
        <v>0</v>
      </c>
    </row>
    <row r="391" spans="1:6" ht="21.75" thickBot="1">
      <c r="A391" s="1011" t="s">
        <v>134</v>
      </c>
      <c r="B391" s="232" t="s">
        <v>881</v>
      </c>
      <c r="C391" s="229">
        <f t="shared" si="6"/>
        <v>446276</v>
      </c>
      <c r="D391" s="230">
        <v>294511</v>
      </c>
      <c r="E391" s="231">
        <v>141489</v>
      </c>
      <c r="F391" s="230">
        <v>10276</v>
      </c>
    </row>
    <row r="392" spans="1:6" ht="21.75" thickBot="1">
      <c r="A392" s="1011"/>
      <c r="B392" s="232" t="s">
        <v>882</v>
      </c>
      <c r="C392" s="229">
        <f t="shared" si="6"/>
        <v>114678</v>
      </c>
      <c r="D392" s="230">
        <v>100750</v>
      </c>
      <c r="E392" s="231">
        <v>5001</v>
      </c>
      <c r="F392" s="230">
        <v>8927</v>
      </c>
    </row>
    <row r="393" spans="1:6" ht="21.75" thickBot="1">
      <c r="A393" s="1011"/>
      <c r="B393" s="232" t="s">
        <v>883</v>
      </c>
      <c r="C393" s="229">
        <f t="shared" si="6"/>
        <v>66769</v>
      </c>
      <c r="D393" s="230">
        <v>55928</v>
      </c>
      <c r="E393" s="231">
        <v>1748</v>
      </c>
      <c r="F393" s="230">
        <v>9093</v>
      </c>
    </row>
    <row r="394" spans="1:6" ht="21.75" thickBot="1">
      <c r="A394" s="1011"/>
      <c r="B394" s="232" t="s">
        <v>884</v>
      </c>
      <c r="C394" s="229">
        <f t="shared" si="6"/>
        <v>176411</v>
      </c>
      <c r="D394" s="230">
        <v>114956</v>
      </c>
      <c r="E394" s="231">
        <v>61455</v>
      </c>
      <c r="F394" s="230">
        <v>0</v>
      </c>
    </row>
    <row r="395" spans="1:6" ht="21.75" thickBot="1">
      <c r="A395" s="1011"/>
      <c r="B395" s="232" t="s">
        <v>885</v>
      </c>
      <c r="C395" s="229">
        <f t="shared" si="6"/>
        <v>102946</v>
      </c>
      <c r="D395" s="230">
        <v>95387</v>
      </c>
      <c r="E395" s="231">
        <v>2324</v>
      </c>
      <c r="F395" s="230">
        <v>5235</v>
      </c>
    </row>
    <row r="396" spans="1:6" ht="21.75" thickBot="1">
      <c r="A396" s="1011"/>
      <c r="B396" s="232" t="s">
        <v>886</v>
      </c>
      <c r="C396" s="229">
        <f t="shared" si="6"/>
        <v>77191</v>
      </c>
      <c r="D396" s="230">
        <v>58904</v>
      </c>
      <c r="E396" s="231">
        <v>12607</v>
      </c>
      <c r="F396" s="230">
        <v>5680</v>
      </c>
    </row>
    <row r="397" spans="1:6" ht="21.75" thickBot="1">
      <c r="A397" s="1011"/>
      <c r="B397" s="232" t="s">
        <v>887</v>
      </c>
      <c r="C397" s="229">
        <f t="shared" si="6"/>
        <v>85761</v>
      </c>
      <c r="D397" s="230">
        <v>58336</v>
      </c>
      <c r="E397" s="231">
        <v>24390</v>
      </c>
      <c r="F397" s="230">
        <v>3035</v>
      </c>
    </row>
    <row r="398" spans="1:6" ht="21.75" thickBot="1">
      <c r="A398" s="1011"/>
      <c r="B398" s="232" t="s">
        <v>888</v>
      </c>
      <c r="C398" s="229">
        <f t="shared" si="6"/>
        <v>58173</v>
      </c>
      <c r="D398" s="230">
        <v>48755</v>
      </c>
      <c r="E398" s="231">
        <v>5626</v>
      </c>
      <c r="F398" s="230">
        <v>3792</v>
      </c>
    </row>
    <row r="399" spans="1:6" ht="21.75" thickBot="1">
      <c r="A399" s="1011"/>
      <c r="B399" s="232" t="s">
        <v>889</v>
      </c>
      <c r="C399" s="229">
        <f t="shared" si="6"/>
        <v>280729</v>
      </c>
      <c r="D399" s="230">
        <v>230169</v>
      </c>
      <c r="E399" s="231">
        <v>41807</v>
      </c>
      <c r="F399" s="230">
        <v>8753</v>
      </c>
    </row>
    <row r="400" spans="1:6" ht="21.75" thickBot="1">
      <c r="A400" s="1011"/>
      <c r="B400" s="232" t="s">
        <v>890</v>
      </c>
      <c r="C400" s="229">
        <f t="shared" si="6"/>
        <v>195569</v>
      </c>
      <c r="D400" s="230">
        <v>176453</v>
      </c>
      <c r="E400" s="231">
        <v>19116</v>
      </c>
      <c r="F400" s="230">
        <v>0</v>
      </c>
    </row>
    <row r="401" spans="1:6" ht="21.75" thickBot="1">
      <c r="A401" s="1011"/>
      <c r="B401" s="232" t="s">
        <v>891</v>
      </c>
      <c r="C401" s="229">
        <f t="shared" si="6"/>
        <v>86443</v>
      </c>
      <c r="D401" s="230">
        <v>60606</v>
      </c>
      <c r="E401" s="231">
        <v>13956</v>
      </c>
      <c r="F401" s="230">
        <v>11881</v>
      </c>
    </row>
    <row r="402" spans="1:6" ht="21.75" thickBot="1">
      <c r="A402" s="1011"/>
      <c r="B402" s="232" t="s">
        <v>892</v>
      </c>
      <c r="C402" s="229">
        <f t="shared" si="6"/>
        <v>59547</v>
      </c>
      <c r="D402" s="230">
        <v>55605</v>
      </c>
      <c r="E402" s="231">
        <v>524</v>
      </c>
      <c r="F402" s="230">
        <v>3418</v>
      </c>
    </row>
    <row r="403" spans="1:6" ht="21.75" thickBot="1">
      <c r="A403" s="1011"/>
      <c r="B403" s="232" t="s">
        <v>893</v>
      </c>
      <c r="C403" s="229">
        <f t="shared" si="6"/>
        <v>14305</v>
      </c>
      <c r="D403" s="230">
        <v>0</v>
      </c>
      <c r="E403" s="231">
        <v>0</v>
      </c>
      <c r="F403" s="230">
        <v>14305</v>
      </c>
    </row>
    <row r="409" spans="1:6">
      <c r="B409"/>
    </row>
    <row r="410" spans="1:6">
      <c r="B410"/>
    </row>
    <row r="411" spans="1:6">
      <c r="B411"/>
    </row>
    <row r="412" spans="1:6">
      <c r="B412"/>
    </row>
    <row r="413" spans="1:6">
      <c r="B413"/>
    </row>
    <row r="414" spans="1:6">
      <c r="B414"/>
    </row>
    <row r="415" spans="1:6">
      <c r="B415"/>
    </row>
    <row r="416" spans="1:6">
      <c r="B416"/>
    </row>
    <row r="417" spans="2:2">
      <c r="B417"/>
    </row>
    <row r="418" spans="2:2">
      <c r="B418"/>
    </row>
    <row r="419" spans="2:2">
      <c r="B419"/>
    </row>
    <row r="420" spans="2:2">
      <c r="B420"/>
    </row>
    <row r="421" spans="2:2">
      <c r="B421"/>
    </row>
    <row r="422" spans="2:2">
      <c r="B422"/>
    </row>
    <row r="423" spans="2:2">
      <c r="B423"/>
    </row>
    <row r="424" spans="2:2">
      <c r="B424"/>
    </row>
    <row r="425" spans="2:2">
      <c r="B425"/>
    </row>
    <row r="426" spans="2:2">
      <c r="B426"/>
    </row>
    <row r="427" spans="2:2">
      <c r="B427"/>
    </row>
    <row r="428" spans="2:2">
      <c r="B428"/>
    </row>
    <row r="429" spans="2:2">
      <c r="B429"/>
    </row>
    <row r="430" spans="2:2">
      <c r="B430"/>
    </row>
    <row r="431" spans="2:2">
      <c r="B431"/>
    </row>
    <row r="432" spans="2:2">
      <c r="B432"/>
    </row>
    <row r="433" spans="2:2">
      <c r="B433"/>
    </row>
    <row r="434" spans="2:2">
      <c r="B434"/>
    </row>
    <row r="435" spans="2:2">
      <c r="B435"/>
    </row>
    <row r="436" spans="2:2">
      <c r="B436"/>
    </row>
    <row r="437" spans="2:2">
      <c r="B437"/>
    </row>
    <row r="438" spans="2:2">
      <c r="B438"/>
    </row>
    <row r="439" spans="2:2">
      <c r="B439"/>
    </row>
    <row r="440" spans="2:2">
      <c r="B440"/>
    </row>
    <row r="441" spans="2:2">
      <c r="B441"/>
    </row>
    <row r="442" spans="2:2">
      <c r="B442"/>
    </row>
    <row r="443" spans="2:2">
      <c r="B443"/>
    </row>
    <row r="444" spans="2:2">
      <c r="B444"/>
    </row>
    <row r="445" spans="2:2">
      <c r="B445"/>
    </row>
    <row r="446" spans="2:2">
      <c r="B446"/>
    </row>
    <row r="447" spans="2:2">
      <c r="B447"/>
    </row>
    <row r="448" spans="2:2">
      <c r="B448"/>
    </row>
    <row r="449" spans="2:2">
      <c r="B449"/>
    </row>
    <row r="450" spans="2:2">
      <c r="B450"/>
    </row>
    <row r="451" spans="2:2">
      <c r="B451"/>
    </row>
    <row r="452" spans="2:2">
      <c r="B452"/>
    </row>
    <row r="453" spans="2:2">
      <c r="B453"/>
    </row>
    <row r="454" spans="2:2">
      <c r="B454"/>
    </row>
    <row r="455" spans="2:2">
      <c r="B455"/>
    </row>
    <row r="456" spans="2:2">
      <c r="B456"/>
    </row>
    <row r="457" spans="2:2">
      <c r="B457"/>
    </row>
    <row r="458" spans="2:2">
      <c r="B458"/>
    </row>
    <row r="459" spans="2:2">
      <c r="B459"/>
    </row>
    <row r="460" spans="2:2">
      <c r="B460"/>
    </row>
    <row r="461" spans="2:2">
      <c r="B461"/>
    </row>
    <row r="462" spans="2:2">
      <c r="B462"/>
    </row>
    <row r="463" spans="2:2">
      <c r="B463"/>
    </row>
    <row r="464" spans="2:2">
      <c r="B464"/>
    </row>
    <row r="465" spans="2:2">
      <c r="B465"/>
    </row>
    <row r="466" spans="2:2">
      <c r="B466"/>
    </row>
    <row r="467" spans="2:2">
      <c r="B467"/>
    </row>
    <row r="468" spans="2:2">
      <c r="B468"/>
    </row>
    <row r="469" spans="2:2">
      <c r="B469"/>
    </row>
    <row r="470" spans="2:2">
      <c r="B470"/>
    </row>
    <row r="471" spans="2:2">
      <c r="B471"/>
    </row>
    <row r="472" spans="2:2">
      <c r="B472"/>
    </row>
    <row r="473" spans="2:2">
      <c r="B473"/>
    </row>
    <row r="474" spans="2:2">
      <c r="B474"/>
    </row>
    <row r="475" spans="2:2">
      <c r="B475"/>
    </row>
    <row r="476" spans="2:2">
      <c r="B476"/>
    </row>
    <row r="477" spans="2:2">
      <c r="B477"/>
    </row>
    <row r="478" spans="2:2">
      <c r="B478"/>
    </row>
    <row r="479" spans="2:2">
      <c r="B479"/>
    </row>
    <row r="480" spans="2:2">
      <c r="B480"/>
    </row>
    <row r="481" spans="2:2">
      <c r="B481"/>
    </row>
    <row r="482" spans="2:2">
      <c r="B482"/>
    </row>
    <row r="483" spans="2:2">
      <c r="B483"/>
    </row>
    <row r="484" spans="2:2">
      <c r="B484"/>
    </row>
    <row r="485" spans="2:2">
      <c r="B485"/>
    </row>
    <row r="486" spans="2:2">
      <c r="B486"/>
    </row>
    <row r="487" spans="2:2">
      <c r="B487"/>
    </row>
    <row r="488" spans="2:2">
      <c r="B488"/>
    </row>
    <row r="489" spans="2:2">
      <c r="B489"/>
    </row>
    <row r="490" spans="2:2">
      <c r="B490"/>
    </row>
    <row r="491" spans="2:2">
      <c r="B491"/>
    </row>
    <row r="492" spans="2:2">
      <c r="B492"/>
    </row>
    <row r="493" spans="2:2">
      <c r="B493"/>
    </row>
    <row r="494" spans="2:2">
      <c r="B494"/>
    </row>
    <row r="495" spans="2:2">
      <c r="B495"/>
    </row>
    <row r="496" spans="2:2">
      <c r="B496"/>
    </row>
    <row r="497" spans="2:2">
      <c r="B497"/>
    </row>
    <row r="498" spans="2:2">
      <c r="B498"/>
    </row>
    <row r="499" spans="2:2">
      <c r="B499"/>
    </row>
    <row r="500" spans="2:2">
      <c r="B500"/>
    </row>
    <row r="501" spans="2:2">
      <c r="B501"/>
    </row>
    <row r="502" spans="2:2">
      <c r="B502"/>
    </row>
    <row r="503" spans="2:2">
      <c r="B503"/>
    </row>
    <row r="504" spans="2:2">
      <c r="B504"/>
    </row>
    <row r="505" spans="2:2">
      <c r="B505"/>
    </row>
    <row r="506" spans="2:2">
      <c r="B506"/>
    </row>
    <row r="507" spans="2:2">
      <c r="B507"/>
    </row>
    <row r="508" spans="2:2">
      <c r="B508"/>
    </row>
    <row r="509" spans="2:2">
      <c r="B509"/>
    </row>
    <row r="510" spans="2:2">
      <c r="B510"/>
    </row>
    <row r="511" spans="2:2">
      <c r="B511"/>
    </row>
    <row r="512" spans="2:2">
      <c r="B512"/>
    </row>
    <row r="513" spans="2:2">
      <c r="B513"/>
    </row>
    <row r="514" spans="2:2">
      <c r="B514"/>
    </row>
    <row r="515" spans="2:2">
      <c r="B515"/>
    </row>
    <row r="516" spans="2:2">
      <c r="B516"/>
    </row>
    <row r="517" spans="2:2">
      <c r="B517"/>
    </row>
    <row r="518" spans="2:2">
      <c r="B518"/>
    </row>
    <row r="519" spans="2:2">
      <c r="B519"/>
    </row>
    <row r="520" spans="2:2">
      <c r="B520"/>
    </row>
    <row r="521" spans="2:2">
      <c r="B521"/>
    </row>
    <row r="522" spans="2:2">
      <c r="B522"/>
    </row>
    <row r="523" spans="2:2">
      <c r="B523"/>
    </row>
    <row r="524" spans="2:2">
      <c r="B524"/>
    </row>
    <row r="525" spans="2:2">
      <c r="B525"/>
    </row>
    <row r="526" spans="2:2">
      <c r="B526"/>
    </row>
    <row r="527" spans="2:2">
      <c r="B527"/>
    </row>
    <row r="528" spans="2:2">
      <c r="B528"/>
    </row>
    <row r="529" spans="2:2">
      <c r="B529"/>
    </row>
    <row r="530" spans="2:2">
      <c r="B530"/>
    </row>
    <row r="531" spans="2:2">
      <c r="B531"/>
    </row>
    <row r="532" spans="2:2">
      <c r="B532"/>
    </row>
    <row r="533" spans="2:2">
      <c r="B533"/>
    </row>
    <row r="534" spans="2:2">
      <c r="B534"/>
    </row>
    <row r="535" spans="2:2">
      <c r="B535"/>
    </row>
    <row r="536" spans="2:2">
      <c r="B536"/>
    </row>
    <row r="537" spans="2:2">
      <c r="B537"/>
    </row>
    <row r="538" spans="2:2">
      <c r="B538"/>
    </row>
    <row r="539" spans="2:2">
      <c r="B539"/>
    </row>
    <row r="540" spans="2:2">
      <c r="B540"/>
    </row>
    <row r="541" spans="2:2">
      <c r="B541"/>
    </row>
    <row r="542" spans="2:2">
      <c r="B542"/>
    </row>
    <row r="543" spans="2:2">
      <c r="B543"/>
    </row>
    <row r="544" spans="2:2">
      <c r="B544"/>
    </row>
    <row r="545" spans="2:2">
      <c r="B545"/>
    </row>
    <row r="546" spans="2:2">
      <c r="B546"/>
    </row>
    <row r="547" spans="2:2">
      <c r="B547"/>
    </row>
    <row r="548" spans="2:2">
      <c r="B548"/>
    </row>
    <row r="549" spans="2:2">
      <c r="B549"/>
    </row>
    <row r="550" spans="2:2">
      <c r="B550"/>
    </row>
    <row r="551" spans="2:2">
      <c r="B551"/>
    </row>
    <row r="552" spans="2:2">
      <c r="B552"/>
    </row>
    <row r="553" spans="2:2">
      <c r="B553"/>
    </row>
    <row r="554" spans="2:2">
      <c r="B554"/>
    </row>
    <row r="555" spans="2:2">
      <c r="B555"/>
    </row>
    <row r="556" spans="2:2">
      <c r="B556"/>
    </row>
    <row r="557" spans="2:2">
      <c r="B557"/>
    </row>
    <row r="558" spans="2:2">
      <c r="B558"/>
    </row>
    <row r="559" spans="2:2">
      <c r="B559"/>
    </row>
    <row r="560" spans="2:2">
      <c r="B560"/>
    </row>
    <row r="561" spans="2:2">
      <c r="B561"/>
    </row>
    <row r="562" spans="2:2">
      <c r="B562"/>
    </row>
    <row r="563" spans="2:2">
      <c r="B563"/>
    </row>
    <row r="564" spans="2:2">
      <c r="B564"/>
    </row>
    <row r="565" spans="2:2">
      <c r="B565"/>
    </row>
    <row r="566" spans="2:2">
      <c r="B566"/>
    </row>
    <row r="567" spans="2:2">
      <c r="B567"/>
    </row>
    <row r="568" spans="2:2">
      <c r="B568"/>
    </row>
    <row r="569" spans="2:2">
      <c r="B569"/>
    </row>
    <row r="570" spans="2:2">
      <c r="B570"/>
    </row>
    <row r="571" spans="2:2">
      <c r="B571"/>
    </row>
    <row r="572" spans="2:2">
      <c r="B572"/>
    </row>
    <row r="573" spans="2:2">
      <c r="B573"/>
    </row>
    <row r="574" spans="2:2">
      <c r="B574"/>
    </row>
    <row r="575" spans="2:2">
      <c r="B575"/>
    </row>
    <row r="576" spans="2:2">
      <c r="B576"/>
    </row>
    <row r="577" spans="2:2">
      <c r="B577"/>
    </row>
    <row r="578" spans="2:2">
      <c r="B578"/>
    </row>
    <row r="579" spans="2:2">
      <c r="B579"/>
    </row>
    <row r="580" spans="2:2">
      <c r="B580"/>
    </row>
    <row r="581" spans="2:2">
      <c r="B581"/>
    </row>
    <row r="582" spans="2:2">
      <c r="B582"/>
    </row>
    <row r="583" spans="2:2">
      <c r="B583"/>
    </row>
    <row r="584" spans="2:2">
      <c r="B584"/>
    </row>
    <row r="585" spans="2:2">
      <c r="B585"/>
    </row>
    <row r="586" spans="2:2">
      <c r="B586"/>
    </row>
    <row r="587" spans="2:2">
      <c r="B587"/>
    </row>
    <row r="588" spans="2:2">
      <c r="B588"/>
    </row>
    <row r="589" spans="2:2">
      <c r="B589"/>
    </row>
    <row r="590" spans="2:2">
      <c r="B590"/>
    </row>
    <row r="591" spans="2:2">
      <c r="B591"/>
    </row>
    <row r="592" spans="2:2">
      <c r="B592"/>
    </row>
    <row r="593" spans="2:2">
      <c r="B593"/>
    </row>
    <row r="594" spans="2:2">
      <c r="B594"/>
    </row>
    <row r="595" spans="2:2">
      <c r="B595"/>
    </row>
    <row r="596" spans="2:2">
      <c r="B596"/>
    </row>
    <row r="597" spans="2:2">
      <c r="B597"/>
    </row>
    <row r="598" spans="2:2">
      <c r="B598"/>
    </row>
    <row r="599" spans="2:2">
      <c r="B599"/>
    </row>
    <row r="600" spans="2:2">
      <c r="B600"/>
    </row>
    <row r="601" spans="2:2">
      <c r="B601"/>
    </row>
    <row r="602" spans="2:2">
      <c r="B602"/>
    </row>
    <row r="603" spans="2:2">
      <c r="B603"/>
    </row>
    <row r="604" spans="2:2">
      <c r="B604"/>
    </row>
    <row r="605" spans="2:2">
      <c r="B605"/>
    </row>
    <row r="606" spans="2:2">
      <c r="B606"/>
    </row>
    <row r="607" spans="2:2">
      <c r="B607"/>
    </row>
    <row r="608" spans="2:2">
      <c r="B608"/>
    </row>
    <row r="609" spans="2:2">
      <c r="B609"/>
    </row>
    <row r="610" spans="2:2">
      <c r="B610"/>
    </row>
    <row r="611" spans="2:2">
      <c r="B611"/>
    </row>
    <row r="612" spans="2:2">
      <c r="B612"/>
    </row>
    <row r="613" spans="2:2">
      <c r="B613"/>
    </row>
    <row r="614" spans="2:2">
      <c r="B614"/>
    </row>
    <row r="615" spans="2:2">
      <c r="B615"/>
    </row>
    <row r="616" spans="2:2">
      <c r="B616"/>
    </row>
    <row r="617" spans="2:2">
      <c r="B617"/>
    </row>
    <row r="618" spans="2:2">
      <c r="B618"/>
    </row>
    <row r="619" spans="2:2">
      <c r="B619"/>
    </row>
    <row r="620" spans="2:2">
      <c r="B620"/>
    </row>
    <row r="621" spans="2:2">
      <c r="B621"/>
    </row>
    <row r="622" spans="2:2">
      <c r="B622"/>
    </row>
    <row r="623" spans="2:2">
      <c r="B623"/>
    </row>
    <row r="624" spans="2:2">
      <c r="B624"/>
    </row>
    <row r="625" spans="2:2">
      <c r="B625"/>
    </row>
    <row r="626" spans="2:2">
      <c r="B626"/>
    </row>
    <row r="627" spans="2:2">
      <c r="B627"/>
    </row>
    <row r="628" spans="2:2">
      <c r="B628"/>
    </row>
    <row r="629" spans="2:2">
      <c r="B629"/>
    </row>
    <row r="630" spans="2:2">
      <c r="B630"/>
    </row>
    <row r="631" spans="2:2">
      <c r="B631"/>
    </row>
    <row r="632" spans="2:2">
      <c r="B632"/>
    </row>
    <row r="633" spans="2:2">
      <c r="B633"/>
    </row>
    <row r="634" spans="2:2">
      <c r="B634"/>
    </row>
    <row r="635" spans="2:2">
      <c r="B635"/>
    </row>
    <row r="636" spans="2:2">
      <c r="B636"/>
    </row>
    <row r="637" spans="2:2">
      <c r="B637"/>
    </row>
    <row r="638" spans="2:2">
      <c r="B638"/>
    </row>
    <row r="639" spans="2:2">
      <c r="B639"/>
    </row>
    <row r="640" spans="2:2">
      <c r="B640"/>
    </row>
    <row r="641" spans="2:2">
      <c r="B641"/>
    </row>
    <row r="642" spans="2:2">
      <c r="B642"/>
    </row>
    <row r="643" spans="2:2">
      <c r="B643"/>
    </row>
    <row r="644" spans="2:2">
      <c r="B644"/>
    </row>
    <row r="645" spans="2:2">
      <c r="B645"/>
    </row>
    <row r="646" spans="2:2">
      <c r="B646"/>
    </row>
    <row r="647" spans="2:2">
      <c r="B647"/>
    </row>
    <row r="648" spans="2:2">
      <c r="B648"/>
    </row>
    <row r="649" spans="2:2">
      <c r="B649"/>
    </row>
    <row r="650" spans="2:2">
      <c r="B650"/>
    </row>
    <row r="651" spans="2:2">
      <c r="B651"/>
    </row>
    <row r="652" spans="2:2">
      <c r="B652"/>
    </row>
    <row r="653" spans="2:2">
      <c r="B653"/>
    </row>
    <row r="654" spans="2:2">
      <c r="B654"/>
    </row>
    <row r="655" spans="2:2">
      <c r="B655"/>
    </row>
    <row r="656" spans="2:2">
      <c r="B656"/>
    </row>
    <row r="657" spans="2:2">
      <c r="B657"/>
    </row>
    <row r="658" spans="2:2">
      <c r="B658"/>
    </row>
    <row r="659" spans="2:2">
      <c r="B659"/>
    </row>
    <row r="660" spans="2:2">
      <c r="B660"/>
    </row>
    <row r="661" spans="2:2">
      <c r="B661"/>
    </row>
    <row r="662" spans="2:2">
      <c r="B662"/>
    </row>
    <row r="663" spans="2:2">
      <c r="B663"/>
    </row>
    <row r="664" spans="2:2">
      <c r="B664"/>
    </row>
    <row r="665" spans="2:2">
      <c r="B665"/>
    </row>
    <row r="666" spans="2:2">
      <c r="B666"/>
    </row>
    <row r="667" spans="2:2">
      <c r="B667"/>
    </row>
    <row r="668" spans="2:2">
      <c r="B668"/>
    </row>
    <row r="669" spans="2:2">
      <c r="B669"/>
    </row>
    <row r="670" spans="2:2">
      <c r="B670"/>
    </row>
    <row r="671" spans="2:2">
      <c r="B671"/>
    </row>
    <row r="672" spans="2:2">
      <c r="B672"/>
    </row>
    <row r="673" spans="2:2">
      <c r="B673"/>
    </row>
    <row r="674" spans="2:2">
      <c r="B674"/>
    </row>
    <row r="675" spans="2:2">
      <c r="B675"/>
    </row>
    <row r="676" spans="2:2">
      <c r="B676"/>
    </row>
    <row r="677" spans="2:2">
      <c r="B677"/>
    </row>
    <row r="678" spans="2:2">
      <c r="B678"/>
    </row>
    <row r="679" spans="2:2">
      <c r="B679"/>
    </row>
    <row r="680" spans="2:2">
      <c r="B680"/>
    </row>
    <row r="681" spans="2:2">
      <c r="B681"/>
    </row>
    <row r="682" spans="2:2">
      <c r="B682"/>
    </row>
    <row r="683" spans="2:2">
      <c r="B683"/>
    </row>
    <row r="684" spans="2:2">
      <c r="B684"/>
    </row>
    <row r="685" spans="2:2">
      <c r="B685"/>
    </row>
    <row r="686" spans="2:2">
      <c r="B686"/>
    </row>
    <row r="687" spans="2:2">
      <c r="B687"/>
    </row>
    <row r="688" spans="2:2">
      <c r="B688"/>
    </row>
    <row r="689" spans="2:2">
      <c r="B689"/>
    </row>
    <row r="690" spans="2:2">
      <c r="B690"/>
    </row>
    <row r="691" spans="2:2">
      <c r="B691"/>
    </row>
    <row r="692" spans="2:2">
      <c r="B692"/>
    </row>
    <row r="693" spans="2:2">
      <c r="B693"/>
    </row>
    <row r="694" spans="2:2">
      <c r="B694"/>
    </row>
    <row r="695" spans="2:2">
      <c r="B695"/>
    </row>
    <row r="696" spans="2:2">
      <c r="B696"/>
    </row>
    <row r="697" spans="2:2">
      <c r="B697"/>
    </row>
    <row r="698" spans="2:2">
      <c r="B698"/>
    </row>
    <row r="699" spans="2:2">
      <c r="B699"/>
    </row>
    <row r="700" spans="2:2">
      <c r="B700"/>
    </row>
    <row r="701" spans="2:2">
      <c r="B701"/>
    </row>
    <row r="702" spans="2:2">
      <c r="B702"/>
    </row>
    <row r="703" spans="2:2">
      <c r="B703"/>
    </row>
    <row r="704" spans="2:2">
      <c r="B704"/>
    </row>
    <row r="705" spans="2:2">
      <c r="B705"/>
    </row>
    <row r="706" spans="2:2">
      <c r="B706"/>
    </row>
    <row r="707" spans="2:2">
      <c r="B707"/>
    </row>
    <row r="708" spans="2:2">
      <c r="B708"/>
    </row>
    <row r="709" spans="2:2">
      <c r="B709"/>
    </row>
    <row r="710" spans="2:2">
      <c r="B710"/>
    </row>
    <row r="711" spans="2:2">
      <c r="B711"/>
    </row>
    <row r="712" spans="2:2">
      <c r="B712"/>
    </row>
    <row r="713" spans="2:2">
      <c r="B713"/>
    </row>
    <row r="714" spans="2:2">
      <c r="B714"/>
    </row>
    <row r="715" spans="2:2">
      <c r="B715"/>
    </row>
    <row r="716" spans="2:2">
      <c r="B716"/>
    </row>
    <row r="717" spans="2:2">
      <c r="B717"/>
    </row>
    <row r="718" spans="2:2">
      <c r="B718"/>
    </row>
    <row r="719" spans="2:2">
      <c r="B719"/>
    </row>
    <row r="720" spans="2:2">
      <c r="B720"/>
    </row>
    <row r="721" spans="2:2">
      <c r="B721"/>
    </row>
    <row r="722" spans="2:2">
      <c r="B722"/>
    </row>
    <row r="723" spans="2:2">
      <c r="B723"/>
    </row>
    <row r="724" spans="2:2">
      <c r="B724"/>
    </row>
    <row r="725" spans="2:2">
      <c r="B725"/>
    </row>
    <row r="726" spans="2:2">
      <c r="B726"/>
    </row>
    <row r="727" spans="2:2">
      <c r="B727"/>
    </row>
    <row r="728" spans="2:2">
      <c r="B728"/>
    </row>
    <row r="729" spans="2:2">
      <c r="B729"/>
    </row>
    <row r="730" spans="2:2">
      <c r="B730"/>
    </row>
    <row r="731" spans="2:2">
      <c r="B731"/>
    </row>
    <row r="732" spans="2:2">
      <c r="B732"/>
    </row>
    <row r="733" spans="2:2">
      <c r="B733"/>
    </row>
    <row r="734" spans="2:2">
      <c r="B734"/>
    </row>
    <row r="735" spans="2:2">
      <c r="B735"/>
    </row>
    <row r="736" spans="2:2">
      <c r="B736"/>
    </row>
    <row r="737" spans="2:2">
      <c r="B737"/>
    </row>
    <row r="738" spans="2:2">
      <c r="B738"/>
    </row>
    <row r="739" spans="2:2">
      <c r="B739"/>
    </row>
    <row r="740" spans="2:2">
      <c r="B740"/>
    </row>
    <row r="741" spans="2:2">
      <c r="B741"/>
    </row>
    <row r="742" spans="2:2">
      <c r="B742"/>
    </row>
    <row r="743" spans="2:2">
      <c r="B743"/>
    </row>
    <row r="744" spans="2:2">
      <c r="B744"/>
    </row>
    <row r="745" spans="2:2">
      <c r="B745"/>
    </row>
    <row r="746" spans="2:2">
      <c r="B746"/>
    </row>
    <row r="747" spans="2:2">
      <c r="B747"/>
    </row>
    <row r="748" spans="2:2">
      <c r="B748"/>
    </row>
    <row r="749" spans="2:2">
      <c r="B749"/>
    </row>
    <row r="750" spans="2:2">
      <c r="B750"/>
    </row>
    <row r="751" spans="2:2">
      <c r="B751"/>
    </row>
    <row r="752" spans="2:2">
      <c r="B752"/>
    </row>
    <row r="753" spans="2:2">
      <c r="B753"/>
    </row>
    <row r="754" spans="2:2">
      <c r="B754"/>
    </row>
    <row r="755" spans="2:2">
      <c r="B755"/>
    </row>
    <row r="756" spans="2:2">
      <c r="B756"/>
    </row>
    <row r="757" spans="2:2">
      <c r="B757"/>
    </row>
    <row r="758" spans="2:2">
      <c r="B758"/>
    </row>
    <row r="759" spans="2:2">
      <c r="B759"/>
    </row>
    <row r="760" spans="2:2">
      <c r="B760"/>
    </row>
    <row r="761" spans="2:2">
      <c r="B761"/>
    </row>
    <row r="762" spans="2:2">
      <c r="B762"/>
    </row>
    <row r="763" spans="2:2">
      <c r="B763"/>
    </row>
    <row r="764" spans="2:2">
      <c r="B764"/>
    </row>
    <row r="765" spans="2:2">
      <c r="B765"/>
    </row>
    <row r="766" spans="2:2">
      <c r="B766"/>
    </row>
    <row r="767" spans="2:2">
      <c r="B767"/>
    </row>
    <row r="768" spans="2:2">
      <c r="B768"/>
    </row>
    <row r="769" spans="2:2">
      <c r="B769"/>
    </row>
    <row r="770" spans="2:2">
      <c r="B770"/>
    </row>
    <row r="771" spans="2:2">
      <c r="B771"/>
    </row>
    <row r="772" spans="2:2">
      <c r="B772"/>
    </row>
    <row r="773" spans="2:2">
      <c r="B773"/>
    </row>
    <row r="774" spans="2:2">
      <c r="B774"/>
    </row>
    <row r="775" spans="2:2">
      <c r="B775"/>
    </row>
    <row r="776" spans="2:2">
      <c r="B776"/>
    </row>
    <row r="777" spans="2:2">
      <c r="B777"/>
    </row>
    <row r="778" spans="2:2">
      <c r="B778"/>
    </row>
    <row r="779" spans="2:2">
      <c r="B779"/>
    </row>
    <row r="780" spans="2:2">
      <c r="B780"/>
    </row>
    <row r="781" spans="2:2">
      <c r="B781"/>
    </row>
    <row r="782" spans="2:2">
      <c r="B782"/>
    </row>
    <row r="783" spans="2:2">
      <c r="B783"/>
    </row>
    <row r="784" spans="2:2">
      <c r="B784"/>
    </row>
    <row r="785" spans="2:2">
      <c r="B785"/>
    </row>
    <row r="786" spans="2:2">
      <c r="B786"/>
    </row>
    <row r="787" spans="2:2">
      <c r="B787"/>
    </row>
    <row r="788" spans="2:2">
      <c r="B788"/>
    </row>
    <row r="789" spans="2:2">
      <c r="B789"/>
    </row>
    <row r="790" spans="2:2">
      <c r="B790"/>
    </row>
    <row r="791" spans="2:2">
      <c r="B791"/>
    </row>
    <row r="792" spans="2:2">
      <c r="B792"/>
    </row>
    <row r="793" spans="2:2">
      <c r="B793"/>
    </row>
    <row r="794" spans="2:2">
      <c r="B794"/>
    </row>
    <row r="795" spans="2:2">
      <c r="B795"/>
    </row>
    <row r="796" spans="2:2">
      <c r="B796"/>
    </row>
    <row r="797" spans="2:2">
      <c r="B797"/>
    </row>
    <row r="798" spans="2:2">
      <c r="B798"/>
    </row>
    <row r="799" spans="2:2">
      <c r="B799"/>
    </row>
    <row r="800" spans="2:2">
      <c r="B800"/>
    </row>
    <row r="801" spans="2:2">
      <c r="B801"/>
    </row>
    <row r="802" spans="2:2">
      <c r="B802"/>
    </row>
    <row r="803" spans="2:2">
      <c r="B803"/>
    </row>
    <row r="804" spans="2:2">
      <c r="B804"/>
    </row>
    <row r="805" spans="2:2">
      <c r="B805"/>
    </row>
    <row r="806" spans="2:2">
      <c r="B806"/>
    </row>
    <row r="807" spans="2:2">
      <c r="B807"/>
    </row>
    <row r="808" spans="2:2">
      <c r="B808"/>
    </row>
    <row r="809" spans="2:2">
      <c r="B809"/>
    </row>
  </sheetData>
  <mergeCells count="38">
    <mergeCell ref="A382:A390"/>
    <mergeCell ref="A391:A403"/>
    <mergeCell ref="A314:A328"/>
    <mergeCell ref="A329:A341"/>
    <mergeCell ref="A342:A357"/>
    <mergeCell ref="A358:A360"/>
    <mergeCell ref="A361:A372"/>
    <mergeCell ref="A373:A381"/>
    <mergeCell ref="A307:A313"/>
    <mergeCell ref="A205:A212"/>
    <mergeCell ref="A213:A220"/>
    <mergeCell ref="A221:A244"/>
    <mergeCell ref="A245:A254"/>
    <mergeCell ref="A256:A258"/>
    <mergeCell ref="A259:A262"/>
    <mergeCell ref="A263:A271"/>
    <mergeCell ref="A272:A288"/>
    <mergeCell ref="A289:A298"/>
    <mergeCell ref="A299:A302"/>
    <mergeCell ref="A303:A306"/>
    <mergeCell ref="A197:A203"/>
    <mergeCell ref="A69:A76"/>
    <mergeCell ref="A77:A80"/>
    <mergeCell ref="A81:A91"/>
    <mergeCell ref="A92:A102"/>
    <mergeCell ref="A103:A128"/>
    <mergeCell ref="A129:A134"/>
    <mergeCell ref="A135:A139"/>
    <mergeCell ref="A140:A153"/>
    <mergeCell ref="A154:A160"/>
    <mergeCell ref="A161:A164"/>
    <mergeCell ref="A165:A196"/>
    <mergeCell ref="A52:A68"/>
    <mergeCell ref="A1:F1"/>
    <mergeCell ref="A4:A21"/>
    <mergeCell ref="A22:A32"/>
    <mergeCell ref="A33:A38"/>
    <mergeCell ref="A39:A51"/>
  </mergeCells>
  <pageMargins left="0.7" right="0.7" top="0.75" bottom="0.75" header="0.3" footer="0.3"/>
  <pageSetup paperSize="9" scale="65" orientation="portrait" horizontalDpi="300" verticalDpi="300" r:id="rId1"/>
  <rowBreaks count="7" manualBreakCount="7">
    <brk id="51" max="16383" man="1"/>
    <brk id="102" max="16383" man="1"/>
    <brk id="153" max="16383" man="1"/>
    <brk id="204" max="16383" man="1"/>
    <brk id="255" max="16383" man="1"/>
    <brk id="306" max="16383" man="1"/>
    <brk id="357"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BEE61-BBA6-4195-9EE1-6D905F18DB79}">
  <sheetPr>
    <tabColor rgb="FF00B050"/>
  </sheetPr>
  <dimension ref="A1:G46"/>
  <sheetViews>
    <sheetView rightToLeft="1" view="pageBreakPreview" zoomScale="60" zoomScaleNormal="100" workbookViewId="0">
      <selection activeCell="A25" sqref="A25"/>
    </sheetView>
  </sheetViews>
  <sheetFormatPr defaultColWidth="9.140625" defaultRowHeight="18.75"/>
  <cols>
    <col min="1" max="1" width="17.5703125" style="221" customWidth="1"/>
    <col min="2" max="2" width="19" style="190" customWidth="1"/>
    <col min="3" max="3" width="13.7109375" style="221" customWidth="1"/>
    <col min="4" max="4" width="13.7109375" style="222" customWidth="1"/>
    <col min="5" max="5" width="16.85546875" style="222" bestFit="1" customWidth="1"/>
    <col min="6" max="6" width="13.7109375" style="221" customWidth="1"/>
    <col min="7" max="7" width="15.85546875" style="221" customWidth="1"/>
    <col min="8" max="16384" width="9.140625" style="190"/>
  </cols>
  <sheetData>
    <row r="1" spans="1:7" ht="22.5" thickBot="1">
      <c r="A1" s="997" t="s">
        <v>894</v>
      </c>
      <c r="B1" s="998"/>
      <c r="C1" s="998"/>
      <c r="D1" s="998"/>
      <c r="E1" s="998"/>
      <c r="F1" s="998"/>
      <c r="G1" s="998"/>
    </row>
    <row r="2" spans="1:7" ht="20.25" thickBot="1">
      <c r="A2" s="999" t="s">
        <v>466</v>
      </c>
      <c r="B2" s="1001" t="s">
        <v>481</v>
      </c>
      <c r="C2" s="999" t="s">
        <v>482</v>
      </c>
      <c r="D2" s="999"/>
      <c r="E2" s="999"/>
      <c r="F2" s="999"/>
      <c r="G2" s="1004" t="s">
        <v>895</v>
      </c>
    </row>
    <row r="3" spans="1:7" ht="19.5">
      <c r="A3" s="1000"/>
      <c r="B3" s="1002"/>
      <c r="C3" s="194" t="s">
        <v>32</v>
      </c>
      <c r="D3" s="196" t="s">
        <v>484</v>
      </c>
      <c r="E3" s="196" t="s">
        <v>485</v>
      </c>
      <c r="F3" s="197" t="s">
        <v>486</v>
      </c>
      <c r="G3" s="1005"/>
    </row>
    <row r="4" spans="1:7" ht="21">
      <c r="A4" s="178">
        <v>1396</v>
      </c>
      <c r="B4" s="198">
        <v>138794584</v>
      </c>
      <c r="C4" s="199">
        <v>63401060</v>
      </c>
      <c r="D4" s="199">
        <v>43741656</v>
      </c>
      <c r="E4" s="199">
        <v>15114975</v>
      </c>
      <c r="F4" s="199">
        <v>4544429</v>
      </c>
      <c r="G4" s="199">
        <v>75393524</v>
      </c>
    </row>
    <row r="5" spans="1:7" ht="21">
      <c r="A5" s="178">
        <v>1397</v>
      </c>
      <c r="B5" s="198">
        <v>143889466</v>
      </c>
      <c r="C5" s="199">
        <v>66106157</v>
      </c>
      <c r="D5" s="199">
        <v>46170840</v>
      </c>
      <c r="E5" s="199">
        <v>15318036</v>
      </c>
      <c r="F5" s="199">
        <v>4617281</v>
      </c>
      <c r="G5" s="202">
        <v>77783309</v>
      </c>
    </row>
    <row r="6" spans="1:7" ht="21">
      <c r="A6" s="178">
        <v>1398</v>
      </c>
      <c r="B6" s="198">
        <v>139455337</v>
      </c>
      <c r="C6" s="199">
        <v>64308574</v>
      </c>
      <c r="D6" s="199">
        <v>46231365</v>
      </c>
      <c r="E6" s="199">
        <v>13819190</v>
      </c>
      <c r="F6" s="199">
        <v>4258019</v>
      </c>
      <c r="G6" s="199">
        <v>75146763</v>
      </c>
    </row>
    <row r="7" spans="1:7" ht="21">
      <c r="A7" s="178">
        <v>1399</v>
      </c>
      <c r="B7" s="198">
        <v>95201323</v>
      </c>
      <c r="C7" s="199">
        <v>44426267</v>
      </c>
      <c r="D7" s="199">
        <v>32790601</v>
      </c>
      <c r="E7" s="199">
        <v>9002235</v>
      </c>
      <c r="F7" s="199">
        <v>2633431</v>
      </c>
      <c r="G7" s="199">
        <v>50775056</v>
      </c>
    </row>
    <row r="8" spans="1:7" ht="21">
      <c r="A8" s="200">
        <v>1400</v>
      </c>
      <c r="B8" s="201">
        <v>119603281</v>
      </c>
      <c r="C8" s="202">
        <v>55790734</v>
      </c>
      <c r="D8" s="202">
        <v>41286486</v>
      </c>
      <c r="E8" s="202">
        <v>11114745</v>
      </c>
      <c r="F8" s="202">
        <v>3389503</v>
      </c>
      <c r="G8" s="202">
        <v>63812547</v>
      </c>
    </row>
    <row r="9" spans="1:7" ht="21">
      <c r="A9" s="178">
        <v>1401</v>
      </c>
      <c r="B9" s="203">
        <v>140549897</v>
      </c>
      <c r="C9" s="203">
        <v>65153233</v>
      </c>
      <c r="D9" s="203">
        <v>49062742</v>
      </c>
      <c r="E9" s="203">
        <v>12666034</v>
      </c>
      <c r="F9" s="203">
        <v>3424457</v>
      </c>
      <c r="G9" s="203">
        <v>75396664</v>
      </c>
    </row>
    <row r="10" spans="1:7" ht="21.75" thickBot="1">
      <c r="A10" s="180">
        <v>1402</v>
      </c>
      <c r="B10" s="240">
        <f>SUM(B11:B42)</f>
        <v>145842343</v>
      </c>
      <c r="C10" s="240">
        <f t="shared" ref="C10:G10" si="0">SUM(C11:C42)</f>
        <v>67626175</v>
      </c>
      <c r="D10" s="240">
        <f t="shared" si="0"/>
        <v>50938810</v>
      </c>
      <c r="E10" s="240">
        <f t="shared" si="0"/>
        <v>13423746</v>
      </c>
      <c r="F10" s="240">
        <f t="shared" si="0"/>
        <v>3263619</v>
      </c>
      <c r="G10" s="240">
        <f t="shared" si="0"/>
        <v>78216168</v>
      </c>
    </row>
    <row r="11" spans="1:7" ht="21.75" thickBot="1">
      <c r="A11" s="241" t="s">
        <v>119</v>
      </c>
      <c r="B11" s="242">
        <f>C11+G11</f>
        <v>6174491</v>
      </c>
      <c r="C11" s="243">
        <f>SUM(D11:F11)</f>
        <v>2912610</v>
      </c>
      <c r="D11" s="244">
        <v>2115699</v>
      </c>
      <c r="E11" s="245">
        <v>648855</v>
      </c>
      <c r="F11" s="244">
        <v>148056</v>
      </c>
      <c r="G11" s="246">
        <v>3261881</v>
      </c>
    </row>
    <row r="12" spans="1:7" ht="21.75" thickBot="1">
      <c r="A12" s="247" t="s">
        <v>120</v>
      </c>
      <c r="B12" s="242">
        <f t="shared" ref="B12:B42" si="1">C12+G12</f>
        <v>4670199</v>
      </c>
      <c r="C12" s="243">
        <f t="shared" ref="C12:C42" si="2">SUM(D12:F12)</f>
        <v>2122918</v>
      </c>
      <c r="D12" s="244">
        <v>1366152</v>
      </c>
      <c r="E12" s="245">
        <v>619244</v>
      </c>
      <c r="F12" s="244">
        <v>137522</v>
      </c>
      <c r="G12" s="248">
        <v>2547281</v>
      </c>
    </row>
    <row r="13" spans="1:7" ht="21.75" thickBot="1">
      <c r="A13" s="247" t="s">
        <v>13</v>
      </c>
      <c r="B13" s="242">
        <f t="shared" si="1"/>
        <v>2742563</v>
      </c>
      <c r="C13" s="243">
        <f t="shared" si="2"/>
        <v>1271287</v>
      </c>
      <c r="D13" s="244">
        <v>1051682</v>
      </c>
      <c r="E13" s="245">
        <v>170928</v>
      </c>
      <c r="F13" s="244">
        <v>48677</v>
      </c>
      <c r="G13" s="248">
        <v>1471276</v>
      </c>
    </row>
    <row r="14" spans="1:7" ht="21.75" thickBot="1">
      <c r="A14" s="247" t="s">
        <v>14</v>
      </c>
      <c r="B14" s="242">
        <f t="shared" si="1"/>
        <v>10850363</v>
      </c>
      <c r="C14" s="243">
        <f t="shared" si="2"/>
        <v>5019134</v>
      </c>
      <c r="D14" s="244">
        <v>3648465</v>
      </c>
      <c r="E14" s="245">
        <v>1097978</v>
      </c>
      <c r="F14" s="244">
        <v>272691</v>
      </c>
      <c r="G14" s="248">
        <v>5831229</v>
      </c>
    </row>
    <row r="15" spans="1:7" ht="21.75" thickBot="1">
      <c r="A15" s="247" t="s">
        <v>33</v>
      </c>
      <c r="B15" s="242">
        <f t="shared" si="1"/>
        <v>4049787</v>
      </c>
      <c r="C15" s="243">
        <f t="shared" si="2"/>
        <v>1985034</v>
      </c>
      <c r="D15" s="244">
        <v>1394313</v>
      </c>
      <c r="E15" s="245">
        <v>501819</v>
      </c>
      <c r="F15" s="244">
        <v>88902</v>
      </c>
      <c r="G15" s="248">
        <v>2064753</v>
      </c>
    </row>
    <row r="16" spans="1:7" ht="21.75" thickBot="1">
      <c r="A16" s="247" t="s">
        <v>15</v>
      </c>
      <c r="B16" s="242">
        <f t="shared" si="1"/>
        <v>1594331</v>
      </c>
      <c r="C16" s="243">
        <f t="shared" si="2"/>
        <v>772349</v>
      </c>
      <c r="D16" s="244">
        <v>647296</v>
      </c>
      <c r="E16" s="245">
        <v>78356</v>
      </c>
      <c r="F16" s="244">
        <v>46697</v>
      </c>
      <c r="G16" s="248">
        <v>821982</v>
      </c>
    </row>
    <row r="17" spans="1:7" ht="21.75" thickBot="1">
      <c r="A17" s="247" t="s">
        <v>16</v>
      </c>
      <c r="B17" s="242">
        <f t="shared" si="1"/>
        <v>4492145</v>
      </c>
      <c r="C17" s="243">
        <f t="shared" si="2"/>
        <v>2021699</v>
      </c>
      <c r="D17" s="244">
        <v>1672659</v>
      </c>
      <c r="E17" s="245">
        <v>245010</v>
      </c>
      <c r="F17" s="244">
        <v>104030</v>
      </c>
      <c r="G17" s="248">
        <v>2470446</v>
      </c>
    </row>
    <row r="18" spans="1:7" ht="21.75" thickBot="1">
      <c r="A18" s="247" t="s">
        <v>475</v>
      </c>
      <c r="B18" s="242">
        <f t="shared" si="1"/>
        <v>19060713</v>
      </c>
      <c r="C18" s="243">
        <f t="shared" si="2"/>
        <v>9108767</v>
      </c>
      <c r="D18" s="244">
        <v>5501058</v>
      </c>
      <c r="E18" s="245">
        <v>3059395</v>
      </c>
      <c r="F18" s="244">
        <v>548314</v>
      </c>
      <c r="G18" s="248">
        <v>9951946</v>
      </c>
    </row>
    <row r="19" spans="1:7" ht="21.75" thickBot="1">
      <c r="A19" s="249" t="s">
        <v>122</v>
      </c>
      <c r="B19" s="242">
        <f t="shared" si="1"/>
        <v>2813727</v>
      </c>
      <c r="C19" s="243">
        <f t="shared" si="2"/>
        <v>1288346</v>
      </c>
      <c r="D19" s="244">
        <v>927861</v>
      </c>
      <c r="E19" s="245">
        <v>299962</v>
      </c>
      <c r="F19" s="244">
        <v>60523</v>
      </c>
      <c r="G19" s="248">
        <v>1525381</v>
      </c>
    </row>
    <row r="20" spans="1:7" ht="21.75" thickBot="1">
      <c r="A20" s="247" t="s">
        <v>476</v>
      </c>
      <c r="B20" s="242">
        <f t="shared" si="1"/>
        <v>6931878</v>
      </c>
      <c r="C20" s="243">
        <f t="shared" si="2"/>
        <v>3146955</v>
      </c>
      <c r="D20" s="244">
        <v>2247276</v>
      </c>
      <c r="E20" s="245">
        <v>749788</v>
      </c>
      <c r="F20" s="244">
        <v>149891</v>
      </c>
      <c r="G20" s="248">
        <v>3784923</v>
      </c>
    </row>
    <row r="21" spans="1:7" ht="21.75" thickBot="1">
      <c r="A21" s="247" t="s">
        <v>29</v>
      </c>
      <c r="B21" s="242">
        <f t="shared" si="1"/>
        <v>1954762</v>
      </c>
      <c r="C21" s="243">
        <f t="shared" si="2"/>
        <v>811418</v>
      </c>
      <c r="D21" s="244">
        <v>636281</v>
      </c>
      <c r="E21" s="245">
        <v>117191</v>
      </c>
      <c r="F21" s="244">
        <v>57946</v>
      </c>
      <c r="G21" s="248">
        <v>1143344</v>
      </c>
    </row>
    <row r="22" spans="1:7" ht="21.75" thickBot="1">
      <c r="A22" s="247" t="s">
        <v>31</v>
      </c>
      <c r="B22" s="242">
        <f t="shared" si="1"/>
        <v>1554932</v>
      </c>
      <c r="C22" s="243">
        <f t="shared" si="2"/>
        <v>604707</v>
      </c>
      <c r="D22" s="244">
        <v>503449</v>
      </c>
      <c r="E22" s="245">
        <v>68585</v>
      </c>
      <c r="F22" s="244">
        <v>32673</v>
      </c>
      <c r="G22" s="248">
        <v>950225</v>
      </c>
    </row>
    <row r="23" spans="1:7" ht="21.75" thickBot="1">
      <c r="A23" s="247" t="s">
        <v>17</v>
      </c>
      <c r="B23" s="242">
        <f t="shared" si="1"/>
        <v>13016913</v>
      </c>
      <c r="C23" s="243">
        <f t="shared" si="2"/>
        <v>5921939</v>
      </c>
      <c r="D23" s="244">
        <v>5070944</v>
      </c>
      <c r="E23" s="245">
        <v>690827</v>
      </c>
      <c r="F23" s="244">
        <v>160168</v>
      </c>
      <c r="G23" s="248">
        <v>7094974</v>
      </c>
    </row>
    <row r="24" spans="1:7" ht="21.75" thickBot="1">
      <c r="A24" s="247" t="s">
        <v>18</v>
      </c>
      <c r="B24" s="242">
        <f t="shared" si="1"/>
        <v>2267064</v>
      </c>
      <c r="C24" s="243">
        <f t="shared" si="2"/>
        <v>1073907</v>
      </c>
      <c r="D24" s="244">
        <v>864135</v>
      </c>
      <c r="E24" s="245">
        <v>152292</v>
      </c>
      <c r="F24" s="244">
        <v>57480</v>
      </c>
      <c r="G24" s="248">
        <v>1193157</v>
      </c>
    </row>
    <row r="25" spans="1:7" ht="21.75" thickBot="1">
      <c r="A25" s="247" t="s">
        <v>19</v>
      </c>
      <c r="B25" s="242">
        <f t="shared" si="1"/>
        <v>3297169</v>
      </c>
      <c r="C25" s="243">
        <f t="shared" si="2"/>
        <v>1500408</v>
      </c>
      <c r="D25" s="244">
        <v>1320831</v>
      </c>
      <c r="E25" s="245">
        <v>139121</v>
      </c>
      <c r="F25" s="244">
        <v>40456</v>
      </c>
      <c r="G25" s="248">
        <v>1796761</v>
      </c>
    </row>
    <row r="26" spans="1:7" ht="21.75" thickBot="1">
      <c r="A26" s="250" t="s">
        <v>261</v>
      </c>
      <c r="B26" s="242">
        <f t="shared" si="1"/>
        <v>3622904</v>
      </c>
      <c r="C26" s="243">
        <f t="shared" si="2"/>
        <v>1641193</v>
      </c>
      <c r="D26" s="244">
        <v>1344415</v>
      </c>
      <c r="E26" s="245">
        <v>242517</v>
      </c>
      <c r="F26" s="244">
        <v>54261</v>
      </c>
      <c r="G26" s="248">
        <v>1981711</v>
      </c>
    </row>
    <row r="27" spans="1:7" ht="21.75" thickBot="1">
      <c r="A27" s="247" t="s">
        <v>20</v>
      </c>
      <c r="B27" s="242">
        <f t="shared" si="1"/>
        <v>4568411</v>
      </c>
      <c r="C27" s="243">
        <f t="shared" si="2"/>
        <v>1965809</v>
      </c>
      <c r="D27" s="244">
        <v>1325866</v>
      </c>
      <c r="E27" s="245">
        <v>433363</v>
      </c>
      <c r="F27" s="244">
        <v>206580</v>
      </c>
      <c r="G27" s="248">
        <v>2602602</v>
      </c>
    </row>
    <row r="28" spans="1:7" ht="21.75" thickBot="1">
      <c r="A28" s="247" t="s">
        <v>127</v>
      </c>
      <c r="B28" s="242">
        <f t="shared" si="1"/>
        <v>3740956</v>
      </c>
      <c r="C28" s="243">
        <f t="shared" si="2"/>
        <v>1689706</v>
      </c>
      <c r="D28" s="244">
        <v>1366247</v>
      </c>
      <c r="E28" s="245">
        <v>242350</v>
      </c>
      <c r="F28" s="244">
        <v>81109</v>
      </c>
      <c r="G28" s="248">
        <v>2051250</v>
      </c>
    </row>
    <row r="29" spans="1:7" ht="21.75" thickBot="1">
      <c r="A29" s="247" t="s">
        <v>22</v>
      </c>
      <c r="B29" s="242">
        <f t="shared" si="1"/>
        <v>2390063</v>
      </c>
      <c r="C29" s="243">
        <f t="shared" si="2"/>
        <v>1093930</v>
      </c>
      <c r="D29" s="244">
        <v>960066</v>
      </c>
      <c r="E29" s="245">
        <v>123441</v>
      </c>
      <c r="F29" s="244">
        <v>10423</v>
      </c>
      <c r="G29" s="248">
        <v>1296133</v>
      </c>
    </row>
    <row r="30" spans="1:7" ht="21.75" thickBot="1">
      <c r="A30" s="247" t="s">
        <v>477</v>
      </c>
      <c r="B30" s="242">
        <f t="shared" si="1"/>
        <v>1024544</v>
      </c>
      <c r="C30" s="243">
        <f t="shared" si="2"/>
        <v>439854</v>
      </c>
      <c r="D30" s="244">
        <v>296606</v>
      </c>
      <c r="E30" s="245">
        <v>126173</v>
      </c>
      <c r="F30" s="244">
        <v>17075</v>
      </c>
      <c r="G30" s="248">
        <v>584690</v>
      </c>
    </row>
    <row r="31" spans="1:7" ht="21.75" thickBot="1">
      <c r="A31" s="247" t="s">
        <v>219</v>
      </c>
      <c r="B31" s="242">
        <f t="shared" si="1"/>
        <v>2933885</v>
      </c>
      <c r="C31" s="243">
        <f t="shared" si="2"/>
        <v>1360819</v>
      </c>
      <c r="D31" s="244">
        <v>1152610</v>
      </c>
      <c r="E31" s="245">
        <v>157867</v>
      </c>
      <c r="F31" s="244">
        <v>50342</v>
      </c>
      <c r="G31" s="248">
        <v>1573066</v>
      </c>
    </row>
    <row r="32" spans="1:7" ht="21.75" thickBot="1">
      <c r="A32" s="247" t="s">
        <v>220</v>
      </c>
      <c r="B32" s="242">
        <f t="shared" si="1"/>
        <v>4471826</v>
      </c>
      <c r="C32" s="243">
        <f t="shared" si="2"/>
        <v>2168778</v>
      </c>
      <c r="D32" s="244">
        <v>1577081</v>
      </c>
      <c r="E32" s="245">
        <v>482030</v>
      </c>
      <c r="F32" s="244">
        <v>109667</v>
      </c>
      <c r="G32" s="248">
        <v>2303048</v>
      </c>
    </row>
    <row r="33" spans="1:7" ht="21.75" thickBot="1">
      <c r="A33" s="247" t="s">
        <v>221</v>
      </c>
      <c r="B33" s="242">
        <f t="shared" si="1"/>
        <v>3368275</v>
      </c>
      <c r="C33" s="243">
        <f t="shared" si="2"/>
        <v>1677350</v>
      </c>
      <c r="D33" s="244">
        <v>1341225</v>
      </c>
      <c r="E33" s="245">
        <v>277629</v>
      </c>
      <c r="F33" s="244">
        <v>58496</v>
      </c>
      <c r="G33" s="248">
        <v>1690925</v>
      </c>
    </row>
    <row r="34" spans="1:7" ht="21.75" thickBot="1">
      <c r="A34" s="249" t="s">
        <v>478</v>
      </c>
      <c r="B34" s="242">
        <f t="shared" si="1"/>
        <v>1922790</v>
      </c>
      <c r="C34" s="243">
        <f t="shared" si="2"/>
        <v>886490</v>
      </c>
      <c r="D34" s="244">
        <v>674491</v>
      </c>
      <c r="E34" s="245">
        <v>140998</v>
      </c>
      <c r="F34" s="244">
        <v>71001</v>
      </c>
      <c r="G34" s="248">
        <v>1036300</v>
      </c>
    </row>
    <row r="35" spans="1:7" ht="21.75" thickBot="1">
      <c r="A35" s="247" t="s">
        <v>131</v>
      </c>
      <c r="B35" s="242">
        <f t="shared" si="1"/>
        <v>3389753</v>
      </c>
      <c r="C35" s="243">
        <f t="shared" si="2"/>
        <v>1608742</v>
      </c>
      <c r="D35" s="244">
        <v>1326028</v>
      </c>
      <c r="E35" s="245">
        <v>177922</v>
      </c>
      <c r="F35" s="244">
        <v>104792</v>
      </c>
      <c r="G35" s="248">
        <v>1781011</v>
      </c>
    </row>
    <row r="36" spans="1:7" ht="21.75" thickBot="1">
      <c r="A36" s="247" t="s">
        <v>23</v>
      </c>
      <c r="B36" s="242">
        <f t="shared" si="1"/>
        <v>3978751</v>
      </c>
      <c r="C36" s="243">
        <f t="shared" si="2"/>
        <v>1854584</v>
      </c>
      <c r="D36" s="244">
        <v>1374742</v>
      </c>
      <c r="E36" s="245">
        <v>378578</v>
      </c>
      <c r="F36" s="244">
        <v>101264</v>
      </c>
      <c r="G36" s="248">
        <v>2124167</v>
      </c>
    </row>
    <row r="37" spans="1:7" ht="21.75" thickBot="1">
      <c r="A37" s="247" t="s">
        <v>24</v>
      </c>
      <c r="B37" s="242">
        <f t="shared" si="1"/>
        <v>5689660</v>
      </c>
      <c r="C37" s="243">
        <f t="shared" si="2"/>
        <v>2701642</v>
      </c>
      <c r="D37" s="244">
        <v>2428687</v>
      </c>
      <c r="E37" s="245">
        <v>234841</v>
      </c>
      <c r="F37" s="244">
        <v>38114</v>
      </c>
      <c r="G37" s="248">
        <v>2988018</v>
      </c>
    </row>
    <row r="38" spans="1:7" ht="21.75" thickBot="1">
      <c r="A38" s="247" t="s">
        <v>25</v>
      </c>
      <c r="B38" s="242">
        <f t="shared" si="1"/>
        <v>4781676</v>
      </c>
      <c r="C38" s="243">
        <f t="shared" si="2"/>
        <v>2358549</v>
      </c>
      <c r="D38" s="244">
        <v>1522943</v>
      </c>
      <c r="E38" s="245">
        <v>649472</v>
      </c>
      <c r="F38" s="244">
        <v>186134</v>
      </c>
      <c r="G38" s="248">
        <v>2423127</v>
      </c>
    </row>
    <row r="39" spans="1:7" ht="21.75" thickBot="1">
      <c r="A39" s="247" t="s">
        <v>133</v>
      </c>
      <c r="B39" s="242">
        <f t="shared" si="1"/>
        <v>5259233</v>
      </c>
      <c r="C39" s="243">
        <f t="shared" si="2"/>
        <v>2317366</v>
      </c>
      <c r="D39" s="244">
        <v>1922914</v>
      </c>
      <c r="E39" s="245">
        <v>354528</v>
      </c>
      <c r="F39" s="244">
        <v>39924</v>
      </c>
      <c r="G39" s="248">
        <v>2941867</v>
      </c>
    </row>
    <row r="40" spans="1:7" ht="21.75" thickBot="1">
      <c r="A40" s="247" t="s">
        <v>26</v>
      </c>
      <c r="B40" s="242">
        <f t="shared" si="1"/>
        <v>1528427</v>
      </c>
      <c r="C40" s="243">
        <f t="shared" si="2"/>
        <v>688866</v>
      </c>
      <c r="D40" s="244">
        <v>486076</v>
      </c>
      <c r="E40" s="245">
        <v>135714</v>
      </c>
      <c r="F40" s="244">
        <v>67076</v>
      </c>
      <c r="G40" s="248">
        <v>839561</v>
      </c>
    </row>
    <row r="41" spans="1:7" ht="21.75" thickBot="1">
      <c r="A41" s="247" t="s">
        <v>27</v>
      </c>
      <c r="B41" s="242">
        <f t="shared" si="1"/>
        <v>3984962</v>
      </c>
      <c r="C41" s="243">
        <f t="shared" si="2"/>
        <v>1809433</v>
      </c>
      <c r="D41" s="244">
        <v>1494098</v>
      </c>
      <c r="E41" s="245">
        <v>286426</v>
      </c>
      <c r="F41" s="244">
        <v>28909</v>
      </c>
      <c r="G41" s="248">
        <v>2175529</v>
      </c>
    </row>
    <row r="42" spans="1:7" ht="21.75" thickBot="1">
      <c r="A42" s="247" t="s">
        <v>134</v>
      </c>
      <c r="B42" s="242">
        <f t="shared" si="1"/>
        <v>3715190</v>
      </c>
      <c r="C42" s="243">
        <f t="shared" si="2"/>
        <v>1801586</v>
      </c>
      <c r="D42" s="244">
        <v>1376614</v>
      </c>
      <c r="E42" s="245">
        <v>340546</v>
      </c>
      <c r="F42" s="244">
        <v>84426</v>
      </c>
      <c r="G42" s="251">
        <v>1913604</v>
      </c>
    </row>
    <row r="43" spans="1:7">
      <c r="A43" s="216"/>
      <c r="B43" s="252"/>
      <c r="C43" s="253"/>
      <c r="D43" s="253"/>
      <c r="E43" s="216"/>
      <c r="F43" s="216"/>
      <c r="G43" s="254"/>
    </row>
    <row r="44" spans="1:7">
      <c r="A44" s="216"/>
      <c r="B44" s="255"/>
      <c r="C44" s="216"/>
      <c r="D44" s="218"/>
      <c r="E44" s="216"/>
      <c r="F44" s="216"/>
      <c r="G44" s="216"/>
    </row>
    <row r="45" spans="1:7">
      <c r="A45" s="219"/>
      <c r="B45" s="220"/>
      <c r="C45" s="219"/>
      <c r="D45" s="220"/>
      <c r="E45" s="220"/>
      <c r="F45" s="219"/>
      <c r="G45" s="216"/>
    </row>
    <row r="46" spans="1:7">
      <c r="G46" s="219"/>
    </row>
  </sheetData>
  <mergeCells count="5">
    <mergeCell ref="A1:G1"/>
    <mergeCell ref="A2:A3"/>
    <mergeCell ref="B2:B3"/>
    <mergeCell ref="C2:F2"/>
    <mergeCell ref="G2:G3"/>
  </mergeCells>
  <pageMargins left="0.7" right="0.7" top="0.75" bottom="0.75" header="0.3" footer="0.3"/>
  <pageSetup paperSize="9" scale="8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A7334-6108-4F7C-B6E2-797479734189}">
  <sheetPr>
    <tabColor rgb="FF92D050"/>
  </sheetPr>
  <dimension ref="A1:M403"/>
  <sheetViews>
    <sheetView rightToLeft="1" view="pageBreakPreview" zoomScale="60" zoomScaleNormal="100" workbookViewId="0">
      <selection activeCell="A22" sqref="A22:A32"/>
    </sheetView>
  </sheetViews>
  <sheetFormatPr defaultRowHeight="15"/>
  <cols>
    <col min="1" max="1" width="18.28515625" style="78" customWidth="1"/>
    <col min="2" max="2" width="40.85546875" style="78" customWidth="1"/>
    <col min="3" max="3" width="18.28515625" style="239" customWidth="1"/>
    <col min="4" max="6" width="18.28515625" style="78" customWidth="1"/>
    <col min="7" max="9" width="9.140625" style="78"/>
    <col min="10" max="10" width="26.7109375" style="78" customWidth="1"/>
    <col min="11" max="16384" width="9.140625" style="78"/>
  </cols>
  <sheetData>
    <row r="1" spans="1:6" ht="27.75" customHeight="1" thickBot="1">
      <c r="A1" s="1009" t="s">
        <v>896</v>
      </c>
      <c r="B1" s="1010"/>
      <c r="C1" s="1010"/>
      <c r="D1" s="1010"/>
      <c r="E1" s="1010"/>
      <c r="F1" s="1010"/>
    </row>
    <row r="2" spans="1:6" ht="27" customHeight="1">
      <c r="A2" s="194" t="s">
        <v>488</v>
      </c>
      <c r="B2" s="194" t="s">
        <v>489</v>
      </c>
      <c r="C2" s="223" t="s">
        <v>32</v>
      </c>
      <c r="D2" s="224" t="s">
        <v>490</v>
      </c>
      <c r="E2" s="224" t="s">
        <v>491</v>
      </c>
      <c r="F2" s="225" t="s">
        <v>492</v>
      </c>
    </row>
    <row r="3" spans="1:6" ht="21.75" thickBot="1">
      <c r="A3" s="178" t="s">
        <v>493</v>
      </c>
      <c r="B3" s="181">
        <v>1402</v>
      </c>
      <c r="C3" s="226">
        <f>SUM(C4:C403)</f>
        <v>67626175</v>
      </c>
      <c r="D3" s="226">
        <f>SUM(D4:D403)</f>
        <v>50938810</v>
      </c>
      <c r="E3" s="226">
        <f>SUM(E4:E403)</f>
        <v>13423746</v>
      </c>
      <c r="F3" s="226">
        <f>SUM(F4:F403)</f>
        <v>3263619</v>
      </c>
    </row>
    <row r="4" spans="1:6" ht="23.25" customHeight="1" thickBot="1">
      <c r="A4" s="1011" t="s">
        <v>119</v>
      </c>
      <c r="B4" s="228" t="s">
        <v>494</v>
      </c>
      <c r="C4" s="229">
        <f>SUM(D4:F4)</f>
        <v>450441</v>
      </c>
      <c r="D4" s="230">
        <v>203245</v>
      </c>
      <c r="E4" s="231">
        <v>247196</v>
      </c>
      <c r="F4" s="256">
        <v>0</v>
      </c>
    </row>
    <row r="5" spans="1:6" ht="23.25" customHeight="1" thickBot="1">
      <c r="A5" s="1011" t="s">
        <v>119</v>
      </c>
      <c r="B5" s="232" t="s">
        <v>495</v>
      </c>
      <c r="C5" s="229">
        <f t="shared" ref="C5:C68" si="0">SUM(D5:F5)</f>
        <v>511596</v>
      </c>
      <c r="D5" s="230">
        <v>268934</v>
      </c>
      <c r="E5" s="231">
        <v>211209</v>
      </c>
      <c r="F5" s="256">
        <v>31453</v>
      </c>
    </row>
    <row r="6" spans="1:6" ht="23.25" customHeight="1" thickBot="1">
      <c r="A6" s="1011" t="s">
        <v>119</v>
      </c>
      <c r="B6" s="232" t="s">
        <v>496</v>
      </c>
      <c r="C6" s="229">
        <f t="shared" si="0"/>
        <v>122470</v>
      </c>
      <c r="D6" s="230">
        <v>102116</v>
      </c>
      <c r="E6" s="231">
        <v>16398</v>
      </c>
      <c r="F6" s="256">
        <v>3956</v>
      </c>
    </row>
    <row r="7" spans="1:6" ht="23.25" customHeight="1" thickBot="1">
      <c r="A7" s="1011" t="s">
        <v>119</v>
      </c>
      <c r="B7" s="232" t="s">
        <v>497</v>
      </c>
      <c r="C7" s="229">
        <f t="shared" si="0"/>
        <v>222474</v>
      </c>
      <c r="D7" s="230">
        <v>198381</v>
      </c>
      <c r="E7" s="231">
        <v>11147</v>
      </c>
      <c r="F7" s="256">
        <v>12946</v>
      </c>
    </row>
    <row r="8" spans="1:6" ht="23.25" customHeight="1" thickBot="1">
      <c r="A8" s="1011" t="s">
        <v>119</v>
      </c>
      <c r="B8" s="232" t="s">
        <v>498</v>
      </c>
      <c r="C8" s="229">
        <f t="shared" si="0"/>
        <v>253480</v>
      </c>
      <c r="D8" s="230">
        <v>194906</v>
      </c>
      <c r="E8" s="231">
        <v>54863</v>
      </c>
      <c r="F8" s="256">
        <v>3711</v>
      </c>
    </row>
    <row r="9" spans="1:6" ht="23.25" customHeight="1" thickBot="1">
      <c r="A9" s="1011" t="s">
        <v>119</v>
      </c>
      <c r="B9" s="232" t="s">
        <v>499</v>
      </c>
      <c r="C9" s="229">
        <f t="shared" si="0"/>
        <v>407264</v>
      </c>
      <c r="D9" s="230">
        <v>336659</v>
      </c>
      <c r="E9" s="231">
        <v>32837</v>
      </c>
      <c r="F9" s="256">
        <v>37768</v>
      </c>
    </row>
    <row r="10" spans="1:6" ht="23.25" customHeight="1" thickBot="1">
      <c r="A10" s="1011" t="s">
        <v>119</v>
      </c>
      <c r="B10" s="232" t="s">
        <v>500</v>
      </c>
      <c r="C10" s="229">
        <f t="shared" si="0"/>
        <v>100135</v>
      </c>
      <c r="D10" s="230">
        <v>80767</v>
      </c>
      <c r="E10" s="231">
        <v>8630</v>
      </c>
      <c r="F10" s="256">
        <v>10738</v>
      </c>
    </row>
    <row r="11" spans="1:6" ht="23.25" customHeight="1" thickBot="1">
      <c r="A11" s="1011" t="s">
        <v>119</v>
      </c>
      <c r="B11" s="232" t="s">
        <v>501</v>
      </c>
      <c r="C11" s="229">
        <f t="shared" si="0"/>
        <v>75716</v>
      </c>
      <c r="D11" s="230">
        <v>57643</v>
      </c>
      <c r="E11" s="231">
        <v>18073</v>
      </c>
      <c r="F11" s="256">
        <v>0</v>
      </c>
    </row>
    <row r="12" spans="1:6" ht="23.25" customHeight="1" thickBot="1">
      <c r="A12" s="1011" t="s">
        <v>119</v>
      </c>
      <c r="B12" s="232" t="s">
        <v>502</v>
      </c>
      <c r="C12" s="229">
        <f t="shared" si="0"/>
        <v>89324</v>
      </c>
      <c r="D12" s="230">
        <v>77047</v>
      </c>
      <c r="E12" s="231">
        <v>3082</v>
      </c>
      <c r="F12" s="256">
        <v>9195</v>
      </c>
    </row>
    <row r="13" spans="1:6" ht="23.25" customHeight="1" thickBot="1">
      <c r="A13" s="1011" t="s">
        <v>119</v>
      </c>
      <c r="B13" s="232" t="s">
        <v>503</v>
      </c>
      <c r="C13" s="229">
        <f t="shared" si="0"/>
        <v>153122</v>
      </c>
      <c r="D13" s="230">
        <v>135220</v>
      </c>
      <c r="E13" s="231">
        <v>16236</v>
      </c>
      <c r="F13" s="256">
        <v>1666</v>
      </c>
    </row>
    <row r="14" spans="1:6" ht="23.25" customHeight="1" thickBot="1">
      <c r="A14" s="1011" t="s">
        <v>119</v>
      </c>
      <c r="B14" s="232" t="s">
        <v>504</v>
      </c>
      <c r="C14" s="229">
        <f t="shared" si="0"/>
        <v>115268</v>
      </c>
      <c r="D14" s="230">
        <v>61903</v>
      </c>
      <c r="E14" s="231">
        <v>29184</v>
      </c>
      <c r="F14" s="256">
        <v>24181</v>
      </c>
    </row>
    <row r="15" spans="1:6" ht="23.25" customHeight="1" thickBot="1">
      <c r="A15" s="1011" t="s">
        <v>119</v>
      </c>
      <c r="B15" s="232" t="s">
        <v>505</v>
      </c>
      <c r="C15" s="229">
        <f t="shared" si="0"/>
        <v>137807</v>
      </c>
      <c r="D15" s="230">
        <v>134618</v>
      </c>
      <c r="E15" s="231">
        <v>0</v>
      </c>
      <c r="F15" s="256">
        <v>3189</v>
      </c>
    </row>
    <row r="16" spans="1:6" ht="23.25" customHeight="1" thickBot="1">
      <c r="A16" s="1011" t="s">
        <v>119</v>
      </c>
      <c r="B16" s="232" t="s">
        <v>506</v>
      </c>
      <c r="C16" s="229">
        <f t="shared" si="0"/>
        <v>121274</v>
      </c>
      <c r="D16" s="230">
        <v>112021</v>
      </c>
      <c r="E16" s="231">
        <v>0</v>
      </c>
      <c r="F16" s="256">
        <v>9253</v>
      </c>
    </row>
    <row r="17" spans="1:6" ht="23.25" customHeight="1" thickBot="1">
      <c r="A17" s="1011" t="s">
        <v>119</v>
      </c>
      <c r="B17" s="232" t="s">
        <v>507</v>
      </c>
      <c r="C17" s="229">
        <f t="shared" si="0"/>
        <v>2089</v>
      </c>
      <c r="D17" s="230">
        <v>2089</v>
      </c>
      <c r="E17" s="231">
        <v>0</v>
      </c>
      <c r="F17" s="256">
        <v>0</v>
      </c>
    </row>
    <row r="18" spans="1:6" ht="23.25" customHeight="1" thickBot="1">
      <c r="A18" s="1011" t="s">
        <v>119</v>
      </c>
      <c r="B18" s="232" t="s">
        <v>508</v>
      </c>
      <c r="C18" s="229">
        <f t="shared" si="0"/>
        <v>21014</v>
      </c>
      <c r="D18" s="230">
        <v>21014</v>
      </c>
      <c r="E18" s="231">
        <v>0</v>
      </c>
      <c r="F18" s="256">
        <v>0</v>
      </c>
    </row>
    <row r="19" spans="1:6" ht="23.25" customHeight="1" thickBot="1">
      <c r="A19" s="1011" t="s">
        <v>119</v>
      </c>
      <c r="B19" s="232" t="s">
        <v>509</v>
      </c>
      <c r="C19" s="229">
        <f t="shared" si="0"/>
        <v>42371</v>
      </c>
      <c r="D19" s="230">
        <v>42371</v>
      </c>
      <c r="E19" s="231">
        <v>0</v>
      </c>
      <c r="F19" s="256">
        <v>0</v>
      </c>
    </row>
    <row r="20" spans="1:6" ht="23.25" customHeight="1" thickBot="1">
      <c r="A20" s="1011" t="s">
        <v>119</v>
      </c>
      <c r="B20" s="232" t="s">
        <v>510</v>
      </c>
      <c r="C20" s="229">
        <f t="shared" si="0"/>
        <v>47487</v>
      </c>
      <c r="D20" s="230">
        <v>47487</v>
      </c>
      <c r="E20" s="231">
        <v>0</v>
      </c>
      <c r="F20" s="256">
        <v>0</v>
      </c>
    </row>
    <row r="21" spans="1:6" ht="23.25" customHeight="1" thickBot="1">
      <c r="A21" s="1011" t="s">
        <v>119</v>
      </c>
      <c r="B21" s="232" t="s">
        <v>511</v>
      </c>
      <c r="C21" s="229">
        <f t="shared" si="0"/>
        <v>39278</v>
      </c>
      <c r="D21" s="230">
        <v>39278</v>
      </c>
      <c r="E21" s="231">
        <v>0</v>
      </c>
      <c r="F21" s="256">
        <v>0</v>
      </c>
    </row>
    <row r="22" spans="1:6" ht="23.25" customHeight="1" thickBot="1">
      <c r="A22" s="1011" t="s">
        <v>120</v>
      </c>
      <c r="B22" s="232" t="s">
        <v>512</v>
      </c>
      <c r="C22" s="229">
        <f t="shared" si="0"/>
        <v>434500</v>
      </c>
      <c r="D22" s="230">
        <v>206195</v>
      </c>
      <c r="E22" s="231">
        <v>228305</v>
      </c>
      <c r="F22" s="256">
        <v>0</v>
      </c>
    </row>
    <row r="23" spans="1:6" ht="23.25" customHeight="1" thickBot="1">
      <c r="A23" s="1011" t="s">
        <v>120</v>
      </c>
      <c r="B23" s="232" t="s">
        <v>513</v>
      </c>
      <c r="C23" s="229">
        <f t="shared" si="0"/>
        <v>251774</v>
      </c>
      <c r="D23" s="230">
        <v>126470</v>
      </c>
      <c r="E23" s="231">
        <v>111920</v>
      </c>
      <c r="F23" s="256">
        <v>13384</v>
      </c>
    </row>
    <row r="24" spans="1:6" ht="23.25" customHeight="1" thickBot="1">
      <c r="A24" s="1011" t="s">
        <v>120</v>
      </c>
      <c r="B24" s="232" t="s">
        <v>514</v>
      </c>
      <c r="C24" s="229">
        <f t="shared" si="0"/>
        <v>157921</v>
      </c>
      <c r="D24" s="230">
        <v>133526</v>
      </c>
      <c r="E24" s="231">
        <v>4001</v>
      </c>
      <c r="F24" s="256">
        <v>20394</v>
      </c>
    </row>
    <row r="25" spans="1:6" ht="23.25" customHeight="1" thickBot="1">
      <c r="A25" s="1011" t="s">
        <v>120</v>
      </c>
      <c r="B25" s="232" t="s">
        <v>515</v>
      </c>
      <c r="C25" s="229">
        <f t="shared" si="0"/>
        <v>314072</v>
      </c>
      <c r="D25" s="230">
        <v>179883</v>
      </c>
      <c r="E25" s="231">
        <v>118678</v>
      </c>
      <c r="F25" s="256">
        <v>15511</v>
      </c>
    </row>
    <row r="26" spans="1:6" ht="23.25" customHeight="1" thickBot="1">
      <c r="A26" s="1011" t="s">
        <v>120</v>
      </c>
      <c r="B26" s="232" t="s">
        <v>516</v>
      </c>
      <c r="C26" s="229">
        <f t="shared" si="0"/>
        <v>150814</v>
      </c>
      <c r="D26" s="230">
        <v>108896</v>
      </c>
      <c r="E26" s="231">
        <v>27034</v>
      </c>
      <c r="F26" s="256">
        <v>14884</v>
      </c>
    </row>
    <row r="27" spans="1:6" ht="23.25" customHeight="1" thickBot="1">
      <c r="A27" s="1011" t="s">
        <v>120</v>
      </c>
      <c r="B27" s="232" t="s">
        <v>517</v>
      </c>
      <c r="C27" s="229">
        <f t="shared" si="0"/>
        <v>226583</v>
      </c>
      <c r="D27" s="230">
        <v>165196</v>
      </c>
      <c r="E27" s="231">
        <v>42589</v>
      </c>
      <c r="F27" s="256">
        <v>18798</v>
      </c>
    </row>
    <row r="28" spans="1:6" ht="23.25" customHeight="1" thickBot="1">
      <c r="A28" s="1011" t="s">
        <v>120</v>
      </c>
      <c r="B28" s="232" t="s">
        <v>518</v>
      </c>
      <c r="C28" s="229">
        <f t="shared" si="0"/>
        <v>126398</v>
      </c>
      <c r="D28" s="230">
        <v>102998</v>
      </c>
      <c r="E28" s="231">
        <v>10296</v>
      </c>
      <c r="F28" s="256">
        <v>13104</v>
      </c>
    </row>
    <row r="29" spans="1:6" ht="23.25" customHeight="1" thickBot="1">
      <c r="A29" s="1011" t="s">
        <v>120</v>
      </c>
      <c r="B29" s="233" t="s">
        <v>519</v>
      </c>
      <c r="C29" s="229">
        <f t="shared" si="0"/>
        <v>149285</v>
      </c>
      <c r="D29" s="230">
        <v>103160</v>
      </c>
      <c r="E29" s="231">
        <v>35010</v>
      </c>
      <c r="F29" s="256">
        <v>11115</v>
      </c>
    </row>
    <row r="30" spans="1:6" ht="23.25" customHeight="1" thickBot="1">
      <c r="A30" s="1011" t="s">
        <v>120</v>
      </c>
      <c r="B30" s="233" t="s">
        <v>520</v>
      </c>
      <c r="C30" s="229">
        <f t="shared" si="0"/>
        <v>62206</v>
      </c>
      <c r="D30" s="230">
        <v>50351</v>
      </c>
      <c r="E30" s="231">
        <v>2192</v>
      </c>
      <c r="F30" s="256">
        <v>9663</v>
      </c>
    </row>
    <row r="31" spans="1:6" ht="23.25" customHeight="1" thickBot="1">
      <c r="A31" s="1011" t="s">
        <v>120</v>
      </c>
      <c r="B31" s="232" t="s">
        <v>521</v>
      </c>
      <c r="C31" s="229">
        <f t="shared" si="0"/>
        <v>45019</v>
      </c>
      <c r="D31" s="230">
        <v>39957</v>
      </c>
      <c r="E31" s="231">
        <v>0</v>
      </c>
      <c r="F31" s="256">
        <v>5062</v>
      </c>
    </row>
    <row r="32" spans="1:6" ht="23.25" customHeight="1" thickBot="1">
      <c r="A32" s="1011" t="s">
        <v>120</v>
      </c>
      <c r="B32" s="232" t="s">
        <v>522</v>
      </c>
      <c r="C32" s="229">
        <f t="shared" si="0"/>
        <v>204346</v>
      </c>
      <c r="D32" s="230">
        <v>149520</v>
      </c>
      <c r="E32" s="231">
        <v>39219</v>
      </c>
      <c r="F32" s="256">
        <v>15607</v>
      </c>
    </row>
    <row r="33" spans="1:6" ht="23.25" customHeight="1" thickBot="1">
      <c r="A33" s="1011" t="s">
        <v>13</v>
      </c>
      <c r="B33" s="232" t="s">
        <v>523</v>
      </c>
      <c r="C33" s="229">
        <f t="shared" si="0"/>
        <v>236405</v>
      </c>
      <c r="D33" s="230">
        <v>204477</v>
      </c>
      <c r="E33" s="231">
        <v>25320</v>
      </c>
      <c r="F33" s="256">
        <v>6608</v>
      </c>
    </row>
    <row r="34" spans="1:6" ht="23.25" customHeight="1" thickBot="1">
      <c r="A34" s="1011" t="s">
        <v>13</v>
      </c>
      <c r="B34" s="233" t="s">
        <v>524</v>
      </c>
      <c r="C34" s="229">
        <f t="shared" si="0"/>
        <v>428942</v>
      </c>
      <c r="D34" s="230">
        <v>336481</v>
      </c>
      <c r="E34" s="231">
        <v>84116</v>
      </c>
      <c r="F34" s="256">
        <v>8345</v>
      </c>
    </row>
    <row r="35" spans="1:6" ht="23.25" customHeight="1" thickBot="1">
      <c r="A35" s="1011" t="s">
        <v>13</v>
      </c>
      <c r="B35" s="232" t="s">
        <v>525</v>
      </c>
      <c r="C35" s="229">
        <f t="shared" si="0"/>
        <v>237026</v>
      </c>
      <c r="D35" s="230">
        <v>179171</v>
      </c>
      <c r="E35" s="231">
        <v>42081</v>
      </c>
      <c r="F35" s="256">
        <v>15774</v>
      </c>
    </row>
    <row r="36" spans="1:6" ht="23.25" customHeight="1" thickBot="1">
      <c r="A36" s="1011" t="s">
        <v>13</v>
      </c>
      <c r="B36" s="233" t="s">
        <v>526</v>
      </c>
      <c r="C36" s="229">
        <f t="shared" si="0"/>
        <v>196845</v>
      </c>
      <c r="D36" s="230">
        <v>170989</v>
      </c>
      <c r="E36" s="231">
        <v>16896</v>
      </c>
      <c r="F36" s="256">
        <v>8960</v>
      </c>
    </row>
    <row r="37" spans="1:6" ht="23.25" customHeight="1" thickBot="1">
      <c r="A37" s="1011" t="s">
        <v>13</v>
      </c>
      <c r="B37" s="233" t="s">
        <v>527</v>
      </c>
      <c r="C37" s="229">
        <f t="shared" si="0"/>
        <v>109089</v>
      </c>
      <c r="D37" s="230">
        <v>103094</v>
      </c>
      <c r="E37" s="231">
        <v>2515</v>
      </c>
      <c r="F37" s="256">
        <v>3480</v>
      </c>
    </row>
    <row r="38" spans="1:6" ht="23.25" customHeight="1" thickBot="1">
      <c r="A38" s="1011" t="s">
        <v>13</v>
      </c>
      <c r="B38" s="232" t="s">
        <v>528</v>
      </c>
      <c r="C38" s="229">
        <f t="shared" si="0"/>
        <v>62980</v>
      </c>
      <c r="D38" s="230">
        <v>57470</v>
      </c>
      <c r="E38" s="231">
        <v>0</v>
      </c>
      <c r="F38" s="256">
        <v>5510</v>
      </c>
    </row>
    <row r="39" spans="1:6" ht="23.25" customHeight="1" thickBot="1">
      <c r="A39" s="1006" t="s">
        <v>14</v>
      </c>
      <c r="B39" s="232" t="s">
        <v>529</v>
      </c>
      <c r="C39" s="229">
        <f t="shared" si="0"/>
        <v>372819</v>
      </c>
      <c r="D39" s="230">
        <v>260312</v>
      </c>
      <c r="E39" s="231">
        <v>112507</v>
      </c>
      <c r="F39" s="256">
        <v>0</v>
      </c>
    </row>
    <row r="40" spans="1:6" ht="23.25" customHeight="1" thickBot="1">
      <c r="A40" s="1007"/>
      <c r="B40" s="233" t="s">
        <v>530</v>
      </c>
      <c r="C40" s="229">
        <f t="shared" si="0"/>
        <v>649223</v>
      </c>
      <c r="D40" s="230">
        <v>377270</v>
      </c>
      <c r="E40" s="231">
        <v>271953</v>
      </c>
      <c r="F40" s="256">
        <v>0</v>
      </c>
    </row>
    <row r="41" spans="1:6" ht="23.25" customHeight="1" thickBot="1">
      <c r="A41" s="1007"/>
      <c r="B41" s="232" t="s">
        <v>531</v>
      </c>
      <c r="C41" s="229">
        <f t="shared" si="0"/>
        <v>612194</v>
      </c>
      <c r="D41" s="230">
        <v>343852</v>
      </c>
      <c r="E41" s="231">
        <v>254605</v>
      </c>
      <c r="F41" s="256">
        <v>13737</v>
      </c>
    </row>
    <row r="42" spans="1:6" ht="23.25" customHeight="1" thickBot="1">
      <c r="A42" s="1007"/>
      <c r="B42" s="232" t="s">
        <v>532</v>
      </c>
      <c r="C42" s="229">
        <f t="shared" si="0"/>
        <v>230350</v>
      </c>
      <c r="D42" s="230">
        <v>171841</v>
      </c>
      <c r="E42" s="231">
        <v>45116</v>
      </c>
      <c r="F42" s="256">
        <v>13393</v>
      </c>
    </row>
    <row r="43" spans="1:6" ht="23.25" customHeight="1" thickBot="1">
      <c r="A43" s="1007"/>
      <c r="B43" s="232" t="s">
        <v>533</v>
      </c>
      <c r="C43" s="229">
        <f t="shared" si="0"/>
        <v>169945</v>
      </c>
      <c r="D43" s="230">
        <v>134520</v>
      </c>
      <c r="E43" s="231">
        <v>27252</v>
      </c>
      <c r="F43" s="256">
        <v>8173</v>
      </c>
    </row>
    <row r="44" spans="1:6" ht="23.25" customHeight="1" thickBot="1">
      <c r="A44" s="1007"/>
      <c r="B44" s="232" t="s">
        <v>534</v>
      </c>
      <c r="C44" s="229">
        <f t="shared" si="0"/>
        <v>137316</v>
      </c>
      <c r="D44" s="230">
        <v>89269</v>
      </c>
      <c r="E44" s="231">
        <v>39887</v>
      </c>
      <c r="F44" s="256">
        <v>8160</v>
      </c>
    </row>
    <row r="45" spans="1:6" ht="23.25" customHeight="1" thickBot="1">
      <c r="A45" s="1007"/>
      <c r="B45" s="232" t="s">
        <v>535</v>
      </c>
      <c r="C45" s="229">
        <f t="shared" si="0"/>
        <v>218511</v>
      </c>
      <c r="D45" s="230">
        <v>180551</v>
      </c>
      <c r="E45" s="231">
        <v>21296</v>
      </c>
      <c r="F45" s="256">
        <v>16664</v>
      </c>
    </row>
    <row r="46" spans="1:6" ht="23.25" customHeight="1" thickBot="1">
      <c r="A46" s="1007"/>
      <c r="B46" s="232" t="s">
        <v>536</v>
      </c>
      <c r="C46" s="229">
        <f t="shared" si="0"/>
        <v>305661</v>
      </c>
      <c r="D46" s="230">
        <v>228272</v>
      </c>
      <c r="E46" s="231">
        <v>58976</v>
      </c>
      <c r="F46" s="256">
        <v>18413</v>
      </c>
    </row>
    <row r="47" spans="1:6" ht="23.25" customHeight="1" thickBot="1">
      <c r="A47" s="1008"/>
      <c r="B47" s="232" t="s">
        <v>537</v>
      </c>
      <c r="C47" s="229">
        <f t="shared" si="0"/>
        <v>147652</v>
      </c>
      <c r="D47" s="230">
        <v>124055</v>
      </c>
      <c r="E47" s="231">
        <v>7411</v>
      </c>
      <c r="F47" s="256">
        <v>16186</v>
      </c>
    </row>
    <row r="48" spans="1:6" ht="23.25" customHeight="1" thickBot="1">
      <c r="A48" s="1006" t="s">
        <v>14</v>
      </c>
      <c r="B48" s="232" t="s">
        <v>538</v>
      </c>
      <c r="C48" s="229">
        <f t="shared" si="0"/>
        <v>105490</v>
      </c>
      <c r="D48" s="230">
        <v>38544</v>
      </c>
      <c r="E48" s="231">
        <v>45242</v>
      </c>
      <c r="F48" s="256">
        <v>21704</v>
      </c>
    </row>
    <row r="49" spans="1:6" ht="23.25" customHeight="1" thickBot="1">
      <c r="A49" s="1007"/>
      <c r="B49" s="232" t="s">
        <v>539</v>
      </c>
      <c r="C49" s="229">
        <f t="shared" si="0"/>
        <v>162926</v>
      </c>
      <c r="D49" s="230">
        <v>145185</v>
      </c>
      <c r="E49" s="231">
        <v>10825</v>
      </c>
      <c r="F49" s="256">
        <v>6916</v>
      </c>
    </row>
    <row r="50" spans="1:6" ht="23.25" customHeight="1" thickBot="1">
      <c r="A50" s="1007"/>
      <c r="B50" s="232" t="s">
        <v>540</v>
      </c>
      <c r="C50" s="229">
        <f t="shared" si="0"/>
        <v>368612</v>
      </c>
      <c r="D50" s="230">
        <v>307271</v>
      </c>
      <c r="E50" s="231">
        <v>52403</v>
      </c>
      <c r="F50" s="256">
        <v>8938</v>
      </c>
    </row>
    <row r="51" spans="1:6" ht="23.25" customHeight="1" thickBot="1">
      <c r="A51" s="1007"/>
      <c r="B51" s="232" t="s">
        <v>541</v>
      </c>
      <c r="C51" s="229">
        <f t="shared" si="0"/>
        <v>191593</v>
      </c>
      <c r="D51" s="230">
        <v>144470</v>
      </c>
      <c r="E51" s="231">
        <v>25513</v>
      </c>
      <c r="F51" s="256">
        <v>21610</v>
      </c>
    </row>
    <row r="52" spans="1:6" ht="23.25" customHeight="1" thickBot="1">
      <c r="A52" s="1007"/>
      <c r="B52" s="232" t="s">
        <v>542</v>
      </c>
      <c r="C52" s="229">
        <f t="shared" si="0"/>
        <v>155584</v>
      </c>
      <c r="D52" s="230">
        <v>128985</v>
      </c>
      <c r="E52" s="231">
        <v>19905</v>
      </c>
      <c r="F52" s="256">
        <v>6694</v>
      </c>
    </row>
    <row r="53" spans="1:6" ht="23.25" customHeight="1" thickBot="1">
      <c r="A53" s="1007"/>
      <c r="B53" s="232" t="s">
        <v>543</v>
      </c>
      <c r="C53" s="229">
        <f t="shared" si="0"/>
        <v>114969</v>
      </c>
      <c r="D53" s="230">
        <v>99163</v>
      </c>
      <c r="E53" s="231">
        <v>15806</v>
      </c>
      <c r="F53" s="256">
        <v>0</v>
      </c>
    </row>
    <row r="54" spans="1:6" ht="23.25" customHeight="1" thickBot="1">
      <c r="A54" s="1007"/>
      <c r="B54" s="232" t="s">
        <v>544</v>
      </c>
      <c r="C54" s="229">
        <f t="shared" si="0"/>
        <v>135810</v>
      </c>
      <c r="D54" s="230">
        <v>96724</v>
      </c>
      <c r="E54" s="231">
        <v>14015</v>
      </c>
      <c r="F54" s="256">
        <v>25071</v>
      </c>
    </row>
    <row r="55" spans="1:6" ht="23.25" customHeight="1" thickBot="1">
      <c r="A55" s="1007"/>
      <c r="B55" s="232" t="s">
        <v>545</v>
      </c>
      <c r="C55" s="229">
        <f t="shared" si="0"/>
        <v>116617</v>
      </c>
      <c r="D55" s="230">
        <v>105296</v>
      </c>
      <c r="E55" s="231">
        <v>11321</v>
      </c>
      <c r="F55" s="256">
        <v>0</v>
      </c>
    </row>
    <row r="56" spans="1:6" ht="23.25" customHeight="1" thickBot="1">
      <c r="A56" s="1007"/>
      <c r="B56" s="232" t="s">
        <v>546</v>
      </c>
      <c r="C56" s="229">
        <f t="shared" si="0"/>
        <v>112900</v>
      </c>
      <c r="D56" s="230">
        <v>87582</v>
      </c>
      <c r="E56" s="231">
        <v>17630</v>
      </c>
      <c r="F56" s="256">
        <v>7688</v>
      </c>
    </row>
    <row r="57" spans="1:6" ht="23.25" customHeight="1" thickBot="1">
      <c r="A57" s="1007"/>
      <c r="B57" s="232" t="s">
        <v>547</v>
      </c>
      <c r="C57" s="229">
        <f t="shared" si="0"/>
        <v>90003</v>
      </c>
      <c r="D57" s="230">
        <v>77521</v>
      </c>
      <c r="E57" s="231">
        <v>526</v>
      </c>
      <c r="F57" s="256">
        <v>11956</v>
      </c>
    </row>
    <row r="58" spans="1:6" ht="23.25" customHeight="1" thickBot="1">
      <c r="A58" s="1007"/>
      <c r="B58" s="232" t="s">
        <v>548</v>
      </c>
      <c r="C58" s="229">
        <f t="shared" si="0"/>
        <v>52046</v>
      </c>
      <c r="D58" s="230">
        <v>45337</v>
      </c>
      <c r="E58" s="231">
        <v>6709</v>
      </c>
      <c r="F58" s="256">
        <v>0</v>
      </c>
    </row>
    <row r="59" spans="1:6" ht="23.25" customHeight="1" thickBot="1">
      <c r="A59" s="1007"/>
      <c r="B59" s="232" t="s">
        <v>549</v>
      </c>
      <c r="C59" s="229">
        <f t="shared" si="0"/>
        <v>60049</v>
      </c>
      <c r="D59" s="230">
        <v>56178</v>
      </c>
      <c r="E59" s="231">
        <v>3871</v>
      </c>
      <c r="F59" s="256">
        <v>0</v>
      </c>
    </row>
    <row r="60" spans="1:6" ht="23.25" customHeight="1" thickBot="1">
      <c r="A60" s="1007"/>
      <c r="B60" s="232" t="s">
        <v>550</v>
      </c>
      <c r="C60" s="229">
        <f t="shared" si="0"/>
        <v>63704</v>
      </c>
      <c r="D60" s="230">
        <v>63704</v>
      </c>
      <c r="E60" s="231">
        <v>0</v>
      </c>
      <c r="F60" s="256">
        <v>0</v>
      </c>
    </row>
    <row r="61" spans="1:6" ht="23.25" customHeight="1" thickBot="1">
      <c r="A61" s="1007"/>
      <c r="B61" s="232" t="s">
        <v>551</v>
      </c>
      <c r="C61" s="229">
        <f t="shared" si="0"/>
        <v>50982</v>
      </c>
      <c r="D61" s="230">
        <v>50202</v>
      </c>
      <c r="E61" s="231">
        <v>780</v>
      </c>
      <c r="F61" s="256">
        <v>0</v>
      </c>
    </row>
    <row r="62" spans="1:6" ht="23.25" customHeight="1" thickBot="1">
      <c r="A62" s="1007"/>
      <c r="B62" s="232" t="s">
        <v>552</v>
      </c>
      <c r="C62" s="229">
        <f t="shared" si="0"/>
        <v>90976</v>
      </c>
      <c r="D62" s="230">
        <v>69218</v>
      </c>
      <c r="E62" s="231">
        <v>21758</v>
      </c>
      <c r="F62" s="256">
        <v>0</v>
      </c>
    </row>
    <row r="63" spans="1:6" ht="23.25" customHeight="1" thickBot="1">
      <c r="A63" s="1007"/>
      <c r="B63" s="232" t="s">
        <v>553</v>
      </c>
      <c r="C63" s="229">
        <f t="shared" si="0"/>
        <v>59273</v>
      </c>
      <c r="D63" s="230">
        <v>56307</v>
      </c>
      <c r="E63" s="231">
        <v>892</v>
      </c>
      <c r="F63" s="256">
        <v>2074</v>
      </c>
    </row>
    <row r="64" spans="1:6" ht="23.25" customHeight="1" thickBot="1">
      <c r="A64" s="1007"/>
      <c r="B64" s="232" t="s">
        <v>554</v>
      </c>
      <c r="C64" s="229">
        <f t="shared" si="0"/>
        <v>74047</v>
      </c>
      <c r="D64" s="230">
        <v>64406</v>
      </c>
      <c r="E64" s="231">
        <v>9641</v>
      </c>
      <c r="F64" s="256">
        <v>0</v>
      </c>
    </row>
    <row r="65" spans="1:6" ht="23.25" customHeight="1" thickBot="1">
      <c r="A65" s="1007"/>
      <c r="B65" s="232" t="s">
        <v>555</v>
      </c>
      <c r="C65" s="229">
        <f t="shared" si="0"/>
        <v>26299</v>
      </c>
      <c r="D65" s="230">
        <v>22312</v>
      </c>
      <c r="E65" s="231">
        <v>0</v>
      </c>
      <c r="F65" s="256">
        <v>3987</v>
      </c>
    </row>
    <row r="66" spans="1:6" ht="23.25" customHeight="1" thickBot="1">
      <c r="A66" s="1007"/>
      <c r="B66" s="232" t="s">
        <v>556</v>
      </c>
      <c r="C66" s="229">
        <f t="shared" si="0"/>
        <v>73307</v>
      </c>
      <c r="D66" s="230">
        <v>60231</v>
      </c>
      <c r="E66" s="231">
        <v>2138</v>
      </c>
      <c r="F66" s="256">
        <v>10938</v>
      </c>
    </row>
    <row r="67" spans="1:6" ht="23.25" customHeight="1" thickBot="1">
      <c r="A67" s="1007"/>
      <c r="B67" s="232" t="s">
        <v>557</v>
      </c>
      <c r="C67" s="229">
        <f t="shared" si="0"/>
        <v>20830</v>
      </c>
      <c r="D67" s="230">
        <v>19887</v>
      </c>
      <c r="E67" s="231">
        <v>0</v>
      </c>
      <c r="F67" s="256">
        <v>943</v>
      </c>
    </row>
    <row r="68" spans="1:6" ht="23.25" customHeight="1" thickBot="1">
      <c r="A68" s="1008"/>
      <c r="B68" s="232" t="s">
        <v>558</v>
      </c>
      <c r="C68" s="229">
        <f t="shared" si="0"/>
        <v>49446</v>
      </c>
      <c r="D68" s="230">
        <v>0</v>
      </c>
      <c r="E68" s="231">
        <v>0</v>
      </c>
      <c r="F68" s="256">
        <v>49446</v>
      </c>
    </row>
    <row r="69" spans="1:6" ht="23.25" customHeight="1" thickBot="1">
      <c r="A69" s="1011" t="s">
        <v>33</v>
      </c>
      <c r="B69" s="232" t="s">
        <v>559</v>
      </c>
      <c r="C69" s="229">
        <f t="shared" ref="C69:C132" si="1">SUM(D69:F69)</f>
        <v>335586</v>
      </c>
      <c r="D69" s="230">
        <v>235890</v>
      </c>
      <c r="E69" s="231">
        <v>97597</v>
      </c>
      <c r="F69" s="256">
        <v>2099</v>
      </c>
    </row>
    <row r="70" spans="1:6" ht="23.25" customHeight="1" thickBot="1">
      <c r="A70" s="1011" t="s">
        <v>33</v>
      </c>
      <c r="B70" s="232" t="s">
        <v>560</v>
      </c>
      <c r="C70" s="229">
        <f t="shared" si="1"/>
        <v>59543</v>
      </c>
      <c r="D70" s="230">
        <v>39303</v>
      </c>
      <c r="E70" s="231">
        <v>20240</v>
      </c>
      <c r="F70" s="256">
        <v>0</v>
      </c>
    </row>
    <row r="71" spans="1:6" ht="23.25" customHeight="1" thickBot="1">
      <c r="A71" s="1011" t="s">
        <v>33</v>
      </c>
      <c r="B71" s="232" t="s">
        <v>561</v>
      </c>
      <c r="C71" s="229">
        <f t="shared" si="1"/>
        <v>430613</v>
      </c>
      <c r="D71" s="230">
        <v>349679</v>
      </c>
      <c r="E71" s="231">
        <v>69863</v>
      </c>
      <c r="F71" s="256">
        <v>11071</v>
      </c>
    </row>
    <row r="72" spans="1:6" ht="23.25" customHeight="1" thickBot="1">
      <c r="A72" s="1011" t="s">
        <v>33</v>
      </c>
      <c r="B72" s="232" t="s">
        <v>562</v>
      </c>
      <c r="C72" s="229">
        <f t="shared" si="1"/>
        <v>653487</v>
      </c>
      <c r="D72" s="230">
        <v>457077</v>
      </c>
      <c r="E72" s="231">
        <v>181647</v>
      </c>
      <c r="F72" s="256">
        <v>14763</v>
      </c>
    </row>
    <row r="73" spans="1:6" ht="23.25" customHeight="1" thickBot="1">
      <c r="A73" s="1011" t="s">
        <v>33</v>
      </c>
      <c r="B73" s="232" t="s">
        <v>563</v>
      </c>
      <c r="C73" s="229">
        <f t="shared" si="1"/>
        <v>48972</v>
      </c>
      <c r="D73" s="230">
        <v>31826</v>
      </c>
      <c r="E73" s="231">
        <v>10891</v>
      </c>
      <c r="F73" s="256">
        <v>6255</v>
      </c>
    </row>
    <row r="74" spans="1:6" ht="23.25" customHeight="1" thickBot="1">
      <c r="A74" s="1011" t="s">
        <v>33</v>
      </c>
      <c r="B74" s="232" t="s">
        <v>564</v>
      </c>
      <c r="C74" s="229">
        <f t="shared" si="1"/>
        <v>168471</v>
      </c>
      <c r="D74" s="230">
        <v>112957</v>
      </c>
      <c r="E74" s="231">
        <v>52460</v>
      </c>
      <c r="F74" s="256">
        <v>3054</v>
      </c>
    </row>
    <row r="75" spans="1:6" ht="23.25" customHeight="1" thickBot="1">
      <c r="A75" s="1011" t="s">
        <v>33</v>
      </c>
      <c r="B75" s="232" t="s">
        <v>565</v>
      </c>
      <c r="C75" s="229">
        <f t="shared" si="1"/>
        <v>41757</v>
      </c>
      <c r="D75" s="230">
        <v>0</v>
      </c>
      <c r="E75" s="231">
        <v>0</v>
      </c>
      <c r="F75" s="256">
        <v>41757</v>
      </c>
    </row>
    <row r="76" spans="1:6" ht="23.25" customHeight="1" thickBot="1">
      <c r="A76" s="1011" t="s">
        <v>33</v>
      </c>
      <c r="B76" s="232" t="s">
        <v>566</v>
      </c>
      <c r="C76" s="229">
        <f t="shared" si="1"/>
        <v>246605</v>
      </c>
      <c r="D76" s="230">
        <v>167581</v>
      </c>
      <c r="E76" s="231">
        <v>69121</v>
      </c>
      <c r="F76" s="256">
        <v>9903</v>
      </c>
    </row>
    <row r="77" spans="1:6" ht="23.25" customHeight="1" thickBot="1">
      <c r="A77" s="1011" t="s">
        <v>15</v>
      </c>
      <c r="B77" s="232" t="s">
        <v>567</v>
      </c>
      <c r="C77" s="229">
        <f t="shared" si="1"/>
        <v>297445</v>
      </c>
      <c r="D77" s="230">
        <v>253732</v>
      </c>
      <c r="E77" s="231">
        <v>34757</v>
      </c>
      <c r="F77" s="256">
        <v>8956</v>
      </c>
    </row>
    <row r="78" spans="1:6" ht="23.25" customHeight="1" thickBot="1">
      <c r="A78" s="1011" t="s">
        <v>15</v>
      </c>
      <c r="B78" s="232" t="s">
        <v>568</v>
      </c>
      <c r="C78" s="229">
        <f t="shared" si="1"/>
        <v>211786</v>
      </c>
      <c r="D78" s="230">
        <v>156056</v>
      </c>
      <c r="E78" s="231">
        <v>33484</v>
      </c>
      <c r="F78" s="256">
        <v>22246</v>
      </c>
    </row>
    <row r="79" spans="1:6" ht="23.25" customHeight="1" thickBot="1">
      <c r="A79" s="1011" t="s">
        <v>15</v>
      </c>
      <c r="B79" s="232" t="s">
        <v>569</v>
      </c>
      <c r="C79" s="229">
        <f t="shared" si="1"/>
        <v>139420</v>
      </c>
      <c r="D79" s="230">
        <v>118213</v>
      </c>
      <c r="E79" s="231">
        <v>10115</v>
      </c>
      <c r="F79" s="256">
        <v>11092</v>
      </c>
    </row>
    <row r="80" spans="1:6" ht="23.25" customHeight="1" thickBot="1">
      <c r="A80" s="1011" t="s">
        <v>15</v>
      </c>
      <c r="B80" s="232" t="s">
        <v>570</v>
      </c>
      <c r="C80" s="229">
        <f t="shared" si="1"/>
        <v>123698</v>
      </c>
      <c r="D80" s="230">
        <v>119295</v>
      </c>
      <c r="E80" s="231">
        <v>0</v>
      </c>
      <c r="F80" s="256">
        <v>4403</v>
      </c>
    </row>
    <row r="81" spans="1:6" ht="23.25" customHeight="1" thickBot="1">
      <c r="A81" s="1011" t="s">
        <v>16</v>
      </c>
      <c r="B81" s="232" t="s">
        <v>571</v>
      </c>
      <c r="C81" s="229">
        <f t="shared" si="1"/>
        <v>259214</v>
      </c>
      <c r="D81" s="230">
        <v>130409</v>
      </c>
      <c r="E81" s="231">
        <v>127228</v>
      </c>
      <c r="F81" s="256">
        <v>1577</v>
      </c>
    </row>
    <row r="82" spans="1:6" ht="23.25" customHeight="1" thickBot="1">
      <c r="A82" s="1011"/>
      <c r="B82" s="232" t="s">
        <v>572</v>
      </c>
      <c r="C82" s="229">
        <f t="shared" si="1"/>
        <v>325498</v>
      </c>
      <c r="D82" s="230">
        <v>244804</v>
      </c>
      <c r="E82" s="231">
        <v>64767</v>
      </c>
      <c r="F82" s="256">
        <v>15927</v>
      </c>
    </row>
    <row r="83" spans="1:6" ht="23.25" customHeight="1" thickBot="1">
      <c r="A83" s="1011"/>
      <c r="B83" s="232" t="s">
        <v>573</v>
      </c>
      <c r="C83" s="229">
        <f t="shared" si="1"/>
        <v>140700</v>
      </c>
      <c r="D83" s="230">
        <v>120485</v>
      </c>
      <c r="E83" s="231">
        <v>20215</v>
      </c>
      <c r="F83" s="256">
        <v>0</v>
      </c>
    </row>
    <row r="84" spans="1:6" ht="23.25" customHeight="1" thickBot="1">
      <c r="A84" s="1011"/>
      <c r="B84" s="232" t="s">
        <v>574</v>
      </c>
      <c r="C84" s="229">
        <f t="shared" si="1"/>
        <v>214932</v>
      </c>
      <c r="D84" s="230">
        <v>188159</v>
      </c>
      <c r="E84" s="231">
        <v>11981</v>
      </c>
      <c r="F84" s="256">
        <v>14792</v>
      </c>
    </row>
    <row r="85" spans="1:6" ht="23.25" customHeight="1" thickBot="1">
      <c r="A85" s="1011"/>
      <c r="B85" s="232" t="s">
        <v>575</v>
      </c>
      <c r="C85" s="229">
        <f t="shared" si="1"/>
        <v>196869</v>
      </c>
      <c r="D85" s="230">
        <v>179843</v>
      </c>
      <c r="E85" s="231">
        <v>1339</v>
      </c>
      <c r="F85" s="256">
        <v>15687</v>
      </c>
    </row>
    <row r="86" spans="1:6" ht="23.25" customHeight="1" thickBot="1">
      <c r="A86" s="1011"/>
      <c r="B86" s="232" t="s">
        <v>576</v>
      </c>
      <c r="C86" s="229">
        <f t="shared" si="1"/>
        <v>402744</v>
      </c>
      <c r="D86" s="230">
        <v>363206</v>
      </c>
      <c r="E86" s="231">
        <v>11200</v>
      </c>
      <c r="F86" s="256">
        <v>28338</v>
      </c>
    </row>
    <row r="87" spans="1:6" ht="23.25" customHeight="1" thickBot="1">
      <c r="A87" s="1011"/>
      <c r="B87" s="232" t="s">
        <v>577</v>
      </c>
      <c r="C87" s="229">
        <f t="shared" si="1"/>
        <v>246982</v>
      </c>
      <c r="D87" s="230">
        <v>229853</v>
      </c>
      <c r="E87" s="231">
        <v>4940</v>
      </c>
      <c r="F87" s="256">
        <v>12189</v>
      </c>
    </row>
    <row r="88" spans="1:6" ht="23.25" customHeight="1" thickBot="1">
      <c r="A88" s="1011"/>
      <c r="B88" s="232" t="s">
        <v>578</v>
      </c>
      <c r="C88" s="229">
        <f t="shared" si="1"/>
        <v>51274</v>
      </c>
      <c r="D88" s="230">
        <v>44800</v>
      </c>
      <c r="E88" s="231">
        <v>0</v>
      </c>
      <c r="F88" s="256">
        <v>6474</v>
      </c>
    </row>
    <row r="89" spans="1:6" ht="23.25" customHeight="1" thickBot="1">
      <c r="A89" s="1011"/>
      <c r="B89" s="232" t="s">
        <v>579</v>
      </c>
      <c r="C89" s="229">
        <f t="shared" si="1"/>
        <v>99465</v>
      </c>
      <c r="D89" s="230">
        <v>96276</v>
      </c>
      <c r="E89" s="231">
        <v>2731</v>
      </c>
      <c r="F89" s="256">
        <v>458</v>
      </c>
    </row>
    <row r="90" spans="1:6" ht="23.25" customHeight="1" thickBot="1">
      <c r="A90" s="1011"/>
      <c r="B90" s="232" t="s">
        <v>580</v>
      </c>
      <c r="C90" s="229">
        <f t="shared" si="1"/>
        <v>40066</v>
      </c>
      <c r="D90" s="230">
        <v>37275</v>
      </c>
      <c r="E90" s="231">
        <v>164</v>
      </c>
      <c r="F90" s="256">
        <v>2627</v>
      </c>
    </row>
    <row r="91" spans="1:6" ht="23.25" customHeight="1" thickBot="1">
      <c r="A91" s="1011"/>
      <c r="B91" s="232" t="s">
        <v>581</v>
      </c>
      <c r="C91" s="229">
        <f t="shared" si="1"/>
        <v>43955</v>
      </c>
      <c r="D91" s="230">
        <v>37549</v>
      </c>
      <c r="E91" s="231">
        <v>445</v>
      </c>
      <c r="F91" s="256">
        <v>5961</v>
      </c>
    </row>
    <row r="92" spans="1:6" ht="23.25" customHeight="1" thickBot="1">
      <c r="A92" s="1006" t="s">
        <v>475</v>
      </c>
      <c r="B92" s="232" t="s">
        <v>582</v>
      </c>
      <c r="C92" s="229">
        <f t="shared" si="1"/>
        <v>402386</v>
      </c>
      <c r="D92" s="230">
        <v>246497</v>
      </c>
      <c r="E92" s="231">
        <v>141043</v>
      </c>
      <c r="F92" s="256">
        <v>14846</v>
      </c>
    </row>
    <row r="93" spans="1:6" ht="23.25" customHeight="1" thickBot="1">
      <c r="A93" s="1007"/>
      <c r="B93" s="232" t="s">
        <v>583</v>
      </c>
      <c r="C93" s="229">
        <f t="shared" si="1"/>
        <v>478805</v>
      </c>
      <c r="D93" s="230">
        <v>254564</v>
      </c>
      <c r="E93" s="231">
        <v>208332</v>
      </c>
      <c r="F93" s="256">
        <v>15909</v>
      </c>
    </row>
    <row r="94" spans="1:6" ht="23.25" customHeight="1" thickBot="1">
      <c r="A94" s="1008"/>
      <c r="B94" s="232" t="s">
        <v>584</v>
      </c>
      <c r="C94" s="229">
        <f t="shared" si="1"/>
        <v>387596</v>
      </c>
      <c r="D94" s="230">
        <v>189189</v>
      </c>
      <c r="E94" s="231">
        <v>198407</v>
      </c>
      <c r="F94" s="256">
        <v>0</v>
      </c>
    </row>
    <row r="95" spans="1:6" ht="23.25" customHeight="1" thickBot="1">
      <c r="A95" s="1006" t="s">
        <v>475</v>
      </c>
      <c r="B95" s="232" t="s">
        <v>585</v>
      </c>
      <c r="C95" s="229">
        <f t="shared" si="1"/>
        <v>230424</v>
      </c>
      <c r="D95" s="230">
        <v>140586</v>
      </c>
      <c r="E95" s="231">
        <v>74550</v>
      </c>
      <c r="F95" s="256">
        <v>15288</v>
      </c>
    </row>
    <row r="96" spans="1:6" ht="23.25" customHeight="1" thickBot="1">
      <c r="A96" s="1007"/>
      <c r="B96" s="233" t="s">
        <v>586</v>
      </c>
      <c r="C96" s="229">
        <f t="shared" si="1"/>
        <v>301481</v>
      </c>
      <c r="D96" s="230">
        <v>211978</v>
      </c>
      <c r="E96" s="231">
        <v>89503</v>
      </c>
      <c r="F96" s="256">
        <v>0</v>
      </c>
    </row>
    <row r="97" spans="1:6" ht="23.25" customHeight="1" thickBot="1">
      <c r="A97" s="1007"/>
      <c r="B97" s="232" t="s">
        <v>587</v>
      </c>
      <c r="C97" s="229">
        <f t="shared" si="1"/>
        <v>408992</v>
      </c>
      <c r="D97" s="230">
        <v>277464</v>
      </c>
      <c r="E97" s="231">
        <v>131528</v>
      </c>
      <c r="F97" s="256">
        <v>0</v>
      </c>
    </row>
    <row r="98" spans="1:6" ht="23.25" customHeight="1" thickBot="1">
      <c r="A98" s="1007"/>
      <c r="B98" s="232" t="s">
        <v>588</v>
      </c>
      <c r="C98" s="229">
        <f t="shared" si="1"/>
        <v>578031</v>
      </c>
      <c r="D98" s="230">
        <v>171999</v>
      </c>
      <c r="E98" s="231">
        <v>388416</v>
      </c>
      <c r="F98" s="256">
        <v>17616</v>
      </c>
    </row>
    <row r="99" spans="1:6" ht="23.25" customHeight="1" thickBot="1">
      <c r="A99" s="1007"/>
      <c r="B99" s="233" t="s">
        <v>589</v>
      </c>
      <c r="C99" s="229">
        <f t="shared" si="1"/>
        <v>180322</v>
      </c>
      <c r="D99" s="230">
        <v>38472</v>
      </c>
      <c r="E99" s="231">
        <v>129541</v>
      </c>
      <c r="F99" s="256">
        <v>12309</v>
      </c>
    </row>
    <row r="100" spans="1:6" ht="23.25" customHeight="1" thickBot="1">
      <c r="A100" s="1007"/>
      <c r="B100" s="232" t="s">
        <v>590</v>
      </c>
      <c r="C100" s="229">
        <f t="shared" si="1"/>
        <v>271945</v>
      </c>
      <c r="D100" s="230">
        <v>127160</v>
      </c>
      <c r="E100" s="231">
        <v>144785</v>
      </c>
      <c r="F100" s="256">
        <v>0</v>
      </c>
    </row>
    <row r="101" spans="1:6" ht="23.25" customHeight="1" thickBot="1">
      <c r="A101" s="1007"/>
      <c r="B101" s="232" t="s">
        <v>591</v>
      </c>
      <c r="C101" s="229">
        <f t="shared" si="1"/>
        <v>376646</v>
      </c>
      <c r="D101" s="230">
        <v>131177</v>
      </c>
      <c r="E101" s="231">
        <v>203232</v>
      </c>
      <c r="F101" s="256">
        <v>42237</v>
      </c>
    </row>
    <row r="102" spans="1:6" ht="23.25" customHeight="1" thickBot="1">
      <c r="A102" s="1007"/>
      <c r="B102" s="232" t="s">
        <v>592</v>
      </c>
      <c r="C102" s="229">
        <f t="shared" si="1"/>
        <v>142409</v>
      </c>
      <c r="D102" s="230">
        <v>62154</v>
      </c>
      <c r="E102" s="231">
        <v>80255</v>
      </c>
      <c r="F102" s="256">
        <v>0</v>
      </c>
    </row>
    <row r="103" spans="1:6" ht="23.25" customHeight="1" thickBot="1">
      <c r="A103" s="1007"/>
      <c r="B103" s="232" t="s">
        <v>593</v>
      </c>
      <c r="C103" s="229">
        <f t="shared" si="1"/>
        <v>158843</v>
      </c>
      <c r="D103" s="230">
        <v>91416</v>
      </c>
      <c r="E103" s="231">
        <v>51916</v>
      </c>
      <c r="F103" s="256">
        <v>15511</v>
      </c>
    </row>
    <row r="104" spans="1:6" ht="23.25" customHeight="1" thickBot="1">
      <c r="A104" s="1007"/>
      <c r="B104" s="232" t="s">
        <v>594</v>
      </c>
      <c r="C104" s="229">
        <f t="shared" si="1"/>
        <v>189121</v>
      </c>
      <c r="D104" s="230">
        <v>131677</v>
      </c>
      <c r="E104" s="231">
        <v>38518</v>
      </c>
      <c r="F104" s="256">
        <v>18926</v>
      </c>
    </row>
    <row r="105" spans="1:6" ht="23.25" customHeight="1" thickBot="1">
      <c r="A105" s="1007"/>
      <c r="B105" s="232" t="s">
        <v>595</v>
      </c>
      <c r="C105" s="229">
        <f t="shared" si="1"/>
        <v>265146</v>
      </c>
      <c r="D105" s="230">
        <v>181545</v>
      </c>
      <c r="E105" s="231">
        <v>57873</v>
      </c>
      <c r="F105" s="256">
        <v>25728</v>
      </c>
    </row>
    <row r="106" spans="1:6" ht="23.25" customHeight="1" thickBot="1">
      <c r="A106" s="1007"/>
      <c r="B106" s="232" t="s">
        <v>596</v>
      </c>
      <c r="C106" s="229">
        <f t="shared" si="1"/>
        <v>257095</v>
      </c>
      <c r="D106" s="230">
        <v>194635</v>
      </c>
      <c r="E106" s="231">
        <v>49303</v>
      </c>
      <c r="F106" s="256">
        <v>13157</v>
      </c>
    </row>
    <row r="107" spans="1:6" ht="23.25" customHeight="1" thickBot="1">
      <c r="A107" s="1007"/>
      <c r="B107" s="232" t="s">
        <v>597</v>
      </c>
      <c r="C107" s="229">
        <f t="shared" si="1"/>
        <v>152204</v>
      </c>
      <c r="D107" s="230">
        <v>109390</v>
      </c>
      <c r="E107" s="231">
        <v>25883</v>
      </c>
      <c r="F107" s="256">
        <v>16931</v>
      </c>
    </row>
    <row r="108" spans="1:6" ht="23.25" customHeight="1" thickBot="1">
      <c r="A108" s="1007"/>
      <c r="B108" s="232" t="s">
        <v>598</v>
      </c>
      <c r="C108" s="229">
        <f t="shared" si="1"/>
        <v>306289</v>
      </c>
      <c r="D108" s="230">
        <v>272524</v>
      </c>
      <c r="E108" s="231">
        <v>9565</v>
      </c>
      <c r="F108" s="256">
        <v>24200</v>
      </c>
    </row>
    <row r="109" spans="1:6" ht="23.25" customHeight="1" thickBot="1">
      <c r="A109" s="1007"/>
      <c r="B109" s="232" t="s">
        <v>599</v>
      </c>
      <c r="C109" s="229">
        <f t="shared" si="1"/>
        <v>329552</v>
      </c>
      <c r="D109" s="230">
        <v>299479</v>
      </c>
      <c r="E109" s="231">
        <v>20256</v>
      </c>
      <c r="F109" s="256">
        <v>9817</v>
      </c>
    </row>
    <row r="110" spans="1:6" ht="23.25" customHeight="1" thickBot="1">
      <c r="A110" s="1007"/>
      <c r="B110" s="235" t="s">
        <v>600</v>
      </c>
      <c r="C110" s="229">
        <f t="shared" si="1"/>
        <v>196163</v>
      </c>
      <c r="D110" s="230">
        <v>136803</v>
      </c>
      <c r="E110" s="231">
        <v>34670</v>
      </c>
      <c r="F110" s="256">
        <v>24690</v>
      </c>
    </row>
    <row r="111" spans="1:6" ht="23.25" customHeight="1" thickBot="1">
      <c r="A111" s="1007"/>
      <c r="B111" s="235" t="s">
        <v>601</v>
      </c>
      <c r="C111" s="229">
        <f t="shared" si="1"/>
        <v>118272</v>
      </c>
      <c r="D111" s="230">
        <v>94253</v>
      </c>
      <c r="E111" s="231">
        <v>13104</v>
      </c>
      <c r="F111" s="256">
        <v>10915</v>
      </c>
    </row>
    <row r="112" spans="1:6" ht="23.25" customHeight="1" thickBot="1">
      <c r="A112" s="1007"/>
      <c r="B112" s="235" t="s">
        <v>602</v>
      </c>
      <c r="C112" s="229">
        <f t="shared" si="1"/>
        <v>148362</v>
      </c>
      <c r="D112" s="230">
        <v>121382</v>
      </c>
      <c r="E112" s="231">
        <v>15679</v>
      </c>
      <c r="F112" s="256">
        <v>11301</v>
      </c>
    </row>
    <row r="113" spans="1:6" ht="23.25" customHeight="1" thickBot="1">
      <c r="A113" s="1007"/>
      <c r="B113" s="235" t="s">
        <v>603</v>
      </c>
      <c r="C113" s="229">
        <f t="shared" si="1"/>
        <v>113572</v>
      </c>
      <c r="D113" s="230">
        <v>62612</v>
      </c>
      <c r="E113" s="231">
        <v>40831</v>
      </c>
      <c r="F113" s="256">
        <v>10129</v>
      </c>
    </row>
    <row r="114" spans="1:6" ht="23.25" customHeight="1" thickBot="1">
      <c r="A114" s="1007"/>
      <c r="B114" s="235" t="s">
        <v>604</v>
      </c>
      <c r="C114" s="229">
        <f t="shared" si="1"/>
        <v>258804</v>
      </c>
      <c r="D114" s="230">
        <v>106780</v>
      </c>
      <c r="E114" s="231">
        <v>118214</v>
      </c>
      <c r="F114" s="256">
        <v>33810</v>
      </c>
    </row>
    <row r="115" spans="1:6" ht="23.25" customHeight="1" thickBot="1">
      <c r="A115" s="1007"/>
      <c r="B115" s="235" t="s">
        <v>605</v>
      </c>
      <c r="C115" s="229">
        <f t="shared" si="1"/>
        <v>76532</v>
      </c>
      <c r="D115" s="230">
        <v>27947</v>
      </c>
      <c r="E115" s="231">
        <v>47150</v>
      </c>
      <c r="F115" s="256">
        <v>1435</v>
      </c>
    </row>
    <row r="116" spans="1:6" ht="23.25" customHeight="1" thickBot="1">
      <c r="A116" s="1007"/>
      <c r="B116" s="235" t="s">
        <v>606</v>
      </c>
      <c r="C116" s="229">
        <f t="shared" si="1"/>
        <v>408356</v>
      </c>
      <c r="D116" s="230">
        <v>265685</v>
      </c>
      <c r="E116" s="231">
        <v>116937</v>
      </c>
      <c r="F116" s="256">
        <v>25734</v>
      </c>
    </row>
    <row r="117" spans="1:6" ht="23.25" customHeight="1" thickBot="1">
      <c r="A117" s="1007"/>
      <c r="B117" s="235" t="s">
        <v>607</v>
      </c>
      <c r="C117" s="229">
        <f t="shared" si="1"/>
        <v>234628</v>
      </c>
      <c r="D117" s="230">
        <v>167489</v>
      </c>
      <c r="E117" s="231">
        <v>53745</v>
      </c>
      <c r="F117" s="256">
        <v>13394</v>
      </c>
    </row>
    <row r="118" spans="1:6" ht="23.25" customHeight="1" thickBot="1">
      <c r="A118" s="1007"/>
      <c r="B118" s="235" t="s">
        <v>608</v>
      </c>
      <c r="C118" s="229">
        <f t="shared" si="1"/>
        <v>230701</v>
      </c>
      <c r="D118" s="230">
        <v>138297</v>
      </c>
      <c r="E118" s="231">
        <v>72100</v>
      </c>
      <c r="F118" s="256">
        <v>20304</v>
      </c>
    </row>
    <row r="119" spans="1:6" ht="23.25" customHeight="1" thickBot="1">
      <c r="A119" s="1007"/>
      <c r="B119" s="235" t="s">
        <v>609</v>
      </c>
      <c r="C119" s="229">
        <f t="shared" si="1"/>
        <v>134755</v>
      </c>
      <c r="D119" s="230">
        <v>93311</v>
      </c>
      <c r="E119" s="231">
        <v>24315</v>
      </c>
      <c r="F119" s="256">
        <v>17129</v>
      </c>
    </row>
    <row r="120" spans="1:6" ht="23.25" customHeight="1" thickBot="1">
      <c r="A120" s="1007"/>
      <c r="B120" s="235" t="s">
        <v>610</v>
      </c>
      <c r="C120" s="229">
        <f t="shared" si="1"/>
        <v>139932</v>
      </c>
      <c r="D120" s="230">
        <v>84363</v>
      </c>
      <c r="E120" s="231">
        <v>38286</v>
      </c>
      <c r="F120" s="256">
        <v>17283</v>
      </c>
    </row>
    <row r="121" spans="1:6" ht="23.25" customHeight="1" thickBot="1">
      <c r="A121" s="1007"/>
      <c r="B121" s="235" t="s">
        <v>611</v>
      </c>
      <c r="C121" s="229">
        <f t="shared" si="1"/>
        <v>250720</v>
      </c>
      <c r="D121" s="230">
        <v>204021</v>
      </c>
      <c r="E121" s="231">
        <v>30795</v>
      </c>
      <c r="F121" s="256">
        <v>15904</v>
      </c>
    </row>
    <row r="122" spans="1:6" ht="23.25" customHeight="1" thickBot="1">
      <c r="A122" s="1007"/>
      <c r="B122" s="235" t="s">
        <v>612</v>
      </c>
      <c r="C122" s="229">
        <f t="shared" si="1"/>
        <v>129048</v>
      </c>
      <c r="D122" s="230">
        <v>73421</v>
      </c>
      <c r="E122" s="231">
        <v>30073</v>
      </c>
      <c r="F122" s="256">
        <v>25554</v>
      </c>
    </row>
    <row r="123" spans="1:6" ht="23.25" customHeight="1" thickBot="1">
      <c r="A123" s="1007"/>
      <c r="B123" s="235" t="s">
        <v>613</v>
      </c>
      <c r="C123" s="229">
        <f t="shared" si="1"/>
        <v>142230</v>
      </c>
      <c r="D123" s="230">
        <v>130643</v>
      </c>
      <c r="E123" s="231">
        <v>4336</v>
      </c>
      <c r="F123" s="256">
        <v>7251</v>
      </c>
    </row>
    <row r="124" spans="1:6" ht="23.25" customHeight="1" thickBot="1">
      <c r="A124" s="1007"/>
      <c r="B124" s="235" t="s">
        <v>614</v>
      </c>
      <c r="C124" s="229">
        <f t="shared" si="1"/>
        <v>107657</v>
      </c>
      <c r="D124" s="230">
        <v>95712</v>
      </c>
      <c r="E124" s="231">
        <v>0</v>
      </c>
      <c r="F124" s="256">
        <v>11945</v>
      </c>
    </row>
    <row r="125" spans="1:6" ht="23.25" customHeight="1" thickBot="1">
      <c r="A125" s="1007"/>
      <c r="B125" s="235" t="s">
        <v>615</v>
      </c>
      <c r="C125" s="229">
        <f t="shared" si="1"/>
        <v>48606</v>
      </c>
      <c r="D125" s="230">
        <v>42732</v>
      </c>
      <c r="E125" s="231">
        <v>0</v>
      </c>
      <c r="F125" s="256">
        <v>5874</v>
      </c>
    </row>
    <row r="126" spans="1:6" ht="23.25" customHeight="1" thickBot="1">
      <c r="A126" s="1007"/>
      <c r="B126" s="236" t="s">
        <v>616</v>
      </c>
      <c r="C126" s="229">
        <f t="shared" si="1"/>
        <v>137061</v>
      </c>
      <c r="D126" s="230">
        <v>74041</v>
      </c>
      <c r="E126" s="231">
        <v>35769</v>
      </c>
      <c r="F126" s="256">
        <v>27251</v>
      </c>
    </row>
    <row r="127" spans="1:6" ht="23.25" customHeight="1" thickBot="1">
      <c r="A127" s="1007"/>
      <c r="B127" s="235" t="s">
        <v>617</v>
      </c>
      <c r="C127" s="229">
        <f t="shared" si="1"/>
        <v>335148</v>
      </c>
      <c r="D127" s="230">
        <v>127163</v>
      </c>
      <c r="E127" s="231">
        <v>197273</v>
      </c>
      <c r="F127" s="256">
        <v>10712</v>
      </c>
    </row>
    <row r="128" spans="1:6" ht="23.25" customHeight="1" thickBot="1">
      <c r="A128" s="1008"/>
      <c r="B128" s="235" t="s">
        <v>618</v>
      </c>
      <c r="C128" s="229">
        <f t="shared" si="1"/>
        <v>480933</v>
      </c>
      <c r="D128" s="230">
        <v>322497</v>
      </c>
      <c r="E128" s="231">
        <v>143212</v>
      </c>
      <c r="F128" s="256">
        <v>15224</v>
      </c>
    </row>
    <row r="129" spans="1:6" ht="23.25" customHeight="1" thickBot="1">
      <c r="A129" s="1011" t="s">
        <v>122</v>
      </c>
      <c r="B129" s="235" t="s">
        <v>619</v>
      </c>
      <c r="C129" s="229">
        <f t="shared" si="1"/>
        <v>271717</v>
      </c>
      <c r="D129" s="230">
        <v>176909</v>
      </c>
      <c r="E129" s="231">
        <v>94808</v>
      </c>
      <c r="F129" s="256">
        <v>0</v>
      </c>
    </row>
    <row r="130" spans="1:6" ht="23.25" customHeight="1" thickBot="1">
      <c r="A130" s="1011" t="s">
        <v>122</v>
      </c>
      <c r="B130" s="236" t="s">
        <v>620</v>
      </c>
      <c r="C130" s="229">
        <f t="shared" si="1"/>
        <v>190403</v>
      </c>
      <c r="D130" s="230">
        <v>124922</v>
      </c>
      <c r="E130" s="231">
        <v>52023</v>
      </c>
      <c r="F130" s="256">
        <v>13458</v>
      </c>
    </row>
    <row r="131" spans="1:6" ht="23.25" customHeight="1" thickBot="1">
      <c r="A131" s="1011" t="s">
        <v>122</v>
      </c>
      <c r="B131" s="235" t="s">
        <v>621</v>
      </c>
      <c r="C131" s="229">
        <f t="shared" si="1"/>
        <v>258481</v>
      </c>
      <c r="D131" s="230">
        <v>184331</v>
      </c>
      <c r="E131" s="231">
        <v>66952</v>
      </c>
      <c r="F131" s="256">
        <v>7198</v>
      </c>
    </row>
    <row r="132" spans="1:6" ht="23.25" customHeight="1" thickBot="1">
      <c r="A132" s="1011" t="s">
        <v>122</v>
      </c>
      <c r="B132" s="232" t="s">
        <v>622</v>
      </c>
      <c r="C132" s="229">
        <f t="shared" si="1"/>
        <v>149131</v>
      </c>
      <c r="D132" s="230">
        <v>135483</v>
      </c>
      <c r="E132" s="231">
        <v>902</v>
      </c>
      <c r="F132" s="256">
        <v>12746</v>
      </c>
    </row>
    <row r="133" spans="1:6" ht="23.25" customHeight="1" thickBot="1">
      <c r="A133" s="1011" t="s">
        <v>122</v>
      </c>
      <c r="B133" s="232" t="s">
        <v>623</v>
      </c>
      <c r="C133" s="229">
        <f t="shared" ref="C133:C196" si="2">SUM(D133:F133)</f>
        <v>266410</v>
      </c>
      <c r="D133" s="230">
        <v>191807</v>
      </c>
      <c r="E133" s="231">
        <v>60307</v>
      </c>
      <c r="F133" s="256">
        <v>14296</v>
      </c>
    </row>
    <row r="134" spans="1:6" ht="23.25" customHeight="1" thickBot="1">
      <c r="A134" s="1011" t="s">
        <v>122</v>
      </c>
      <c r="B134" s="232" t="s">
        <v>624</v>
      </c>
      <c r="C134" s="229">
        <f t="shared" si="2"/>
        <v>152204</v>
      </c>
      <c r="D134" s="230">
        <v>114409</v>
      </c>
      <c r="E134" s="231">
        <v>24970</v>
      </c>
      <c r="F134" s="256">
        <v>12825</v>
      </c>
    </row>
    <row r="135" spans="1:6" ht="23.25" customHeight="1" thickBot="1">
      <c r="A135" s="1011" t="s">
        <v>31</v>
      </c>
      <c r="B135" s="232" t="s">
        <v>625</v>
      </c>
      <c r="C135" s="229">
        <f t="shared" si="2"/>
        <v>279299</v>
      </c>
      <c r="D135" s="230">
        <v>218519</v>
      </c>
      <c r="E135" s="231">
        <v>52741</v>
      </c>
      <c r="F135" s="256">
        <v>8039</v>
      </c>
    </row>
    <row r="136" spans="1:6" ht="23.25" customHeight="1" thickBot="1">
      <c r="A136" s="1011" t="s">
        <v>31</v>
      </c>
      <c r="B136" s="232" t="s">
        <v>626</v>
      </c>
      <c r="C136" s="229">
        <f t="shared" si="2"/>
        <v>119394</v>
      </c>
      <c r="D136" s="230">
        <v>109353</v>
      </c>
      <c r="E136" s="231">
        <v>2695</v>
      </c>
      <c r="F136" s="256">
        <v>7346</v>
      </c>
    </row>
    <row r="137" spans="1:6" ht="23.25" customHeight="1" thickBot="1">
      <c r="A137" s="1011" t="s">
        <v>31</v>
      </c>
      <c r="B137" s="232" t="s">
        <v>627</v>
      </c>
      <c r="C137" s="229">
        <f t="shared" si="2"/>
        <v>80988</v>
      </c>
      <c r="D137" s="230">
        <v>68190</v>
      </c>
      <c r="E137" s="231">
        <v>1475</v>
      </c>
      <c r="F137" s="256">
        <v>11323</v>
      </c>
    </row>
    <row r="138" spans="1:6" ht="23.25" customHeight="1" thickBot="1">
      <c r="A138" s="1011" t="s">
        <v>31</v>
      </c>
      <c r="B138" s="232" t="s">
        <v>628</v>
      </c>
      <c r="C138" s="229">
        <f t="shared" si="2"/>
        <v>86786</v>
      </c>
      <c r="D138" s="230">
        <v>69147</v>
      </c>
      <c r="E138" s="231">
        <v>11674</v>
      </c>
      <c r="F138" s="256">
        <v>5965</v>
      </c>
    </row>
    <row r="139" spans="1:6" ht="23.25" customHeight="1" thickBot="1">
      <c r="A139" s="1011" t="s">
        <v>31</v>
      </c>
      <c r="B139" s="232" t="s">
        <v>629</v>
      </c>
      <c r="C139" s="229">
        <f t="shared" si="2"/>
        <v>38240</v>
      </c>
      <c r="D139" s="230">
        <v>38240</v>
      </c>
      <c r="E139" s="231">
        <v>0</v>
      </c>
      <c r="F139" s="256">
        <v>0</v>
      </c>
    </row>
    <row r="140" spans="1:6" ht="23.25" customHeight="1" thickBot="1">
      <c r="A140" s="1006" t="s">
        <v>476</v>
      </c>
      <c r="B140" s="232" t="s">
        <v>630</v>
      </c>
      <c r="C140" s="229">
        <f t="shared" si="2"/>
        <v>309145</v>
      </c>
      <c r="D140" s="230">
        <v>138341</v>
      </c>
      <c r="E140" s="231">
        <v>142672</v>
      </c>
      <c r="F140" s="256">
        <v>28132</v>
      </c>
    </row>
    <row r="141" spans="1:6" ht="23.25" customHeight="1" thickBot="1">
      <c r="A141" s="1008"/>
      <c r="B141" s="232" t="s">
        <v>631</v>
      </c>
      <c r="C141" s="229">
        <f t="shared" si="2"/>
        <v>270980</v>
      </c>
      <c r="D141" s="230">
        <v>208104</v>
      </c>
      <c r="E141" s="231">
        <v>57876</v>
      </c>
      <c r="F141" s="256">
        <v>5000</v>
      </c>
    </row>
    <row r="142" spans="1:6" ht="23.25" customHeight="1" thickBot="1">
      <c r="A142" s="1006" t="s">
        <v>476</v>
      </c>
      <c r="B142" s="232" t="s">
        <v>632</v>
      </c>
      <c r="C142" s="229">
        <f t="shared" si="2"/>
        <v>413203</v>
      </c>
      <c r="D142" s="230">
        <v>201327</v>
      </c>
      <c r="E142" s="231">
        <v>211876</v>
      </c>
      <c r="F142" s="256">
        <v>0</v>
      </c>
    </row>
    <row r="143" spans="1:6" ht="23.25" customHeight="1" thickBot="1">
      <c r="A143" s="1007"/>
      <c r="B143" s="232" t="s">
        <v>633</v>
      </c>
      <c r="C143" s="229">
        <f t="shared" si="2"/>
        <v>216476</v>
      </c>
      <c r="D143" s="230">
        <v>137339</v>
      </c>
      <c r="E143" s="231">
        <v>70049</v>
      </c>
      <c r="F143" s="256">
        <v>9088</v>
      </c>
    </row>
    <row r="144" spans="1:6" ht="23.25" customHeight="1" thickBot="1">
      <c r="A144" s="1007"/>
      <c r="B144" s="232" t="s">
        <v>634</v>
      </c>
      <c r="C144" s="229">
        <f t="shared" si="2"/>
        <v>119981</v>
      </c>
      <c r="D144" s="230">
        <v>89630</v>
      </c>
      <c r="E144" s="231">
        <v>25542</v>
      </c>
      <c r="F144" s="256">
        <v>4809</v>
      </c>
    </row>
    <row r="145" spans="1:6" ht="23.25" customHeight="1" thickBot="1">
      <c r="A145" s="1007"/>
      <c r="B145" s="232" t="s">
        <v>635</v>
      </c>
      <c r="C145" s="229">
        <f t="shared" si="2"/>
        <v>135682</v>
      </c>
      <c r="D145" s="230">
        <v>114092</v>
      </c>
      <c r="E145" s="231">
        <v>19115</v>
      </c>
      <c r="F145" s="256">
        <v>2475</v>
      </c>
    </row>
    <row r="146" spans="1:6" ht="23.25" customHeight="1" thickBot="1">
      <c r="A146" s="1007"/>
      <c r="B146" s="232" t="s">
        <v>636</v>
      </c>
      <c r="C146" s="229">
        <f t="shared" si="2"/>
        <v>294521</v>
      </c>
      <c r="D146" s="230">
        <v>187226</v>
      </c>
      <c r="E146" s="231">
        <v>84342</v>
      </c>
      <c r="F146" s="256">
        <v>22953</v>
      </c>
    </row>
    <row r="147" spans="1:6" ht="23.25" customHeight="1" thickBot="1">
      <c r="A147" s="1007"/>
      <c r="B147" s="232" t="s">
        <v>637</v>
      </c>
      <c r="C147" s="229">
        <f t="shared" si="2"/>
        <v>113182</v>
      </c>
      <c r="D147" s="230">
        <v>106458</v>
      </c>
      <c r="E147" s="231">
        <v>3157</v>
      </c>
      <c r="F147" s="256">
        <v>3567</v>
      </c>
    </row>
    <row r="148" spans="1:6" ht="23.25" customHeight="1" thickBot="1">
      <c r="A148" s="1007"/>
      <c r="B148" s="232" t="s">
        <v>638</v>
      </c>
      <c r="C148" s="229">
        <f t="shared" si="2"/>
        <v>136577</v>
      </c>
      <c r="D148" s="230">
        <v>93072</v>
      </c>
      <c r="E148" s="231">
        <v>34129</v>
      </c>
      <c r="F148" s="256">
        <v>9376</v>
      </c>
    </row>
    <row r="149" spans="1:6" ht="23.25" customHeight="1" thickBot="1">
      <c r="A149" s="1007"/>
      <c r="B149" s="232" t="s">
        <v>639</v>
      </c>
      <c r="C149" s="229">
        <f t="shared" si="2"/>
        <v>78863</v>
      </c>
      <c r="D149" s="230">
        <v>68810</v>
      </c>
      <c r="E149" s="231">
        <v>671</v>
      </c>
      <c r="F149" s="256">
        <v>9382</v>
      </c>
    </row>
    <row r="150" spans="1:6" ht="23.25" customHeight="1" thickBot="1">
      <c r="A150" s="1007"/>
      <c r="B150" s="232" t="s">
        <v>640</v>
      </c>
      <c r="C150" s="229">
        <f t="shared" si="2"/>
        <v>120712</v>
      </c>
      <c r="D150" s="230">
        <v>94121</v>
      </c>
      <c r="E150" s="231">
        <v>23186</v>
      </c>
      <c r="F150" s="256">
        <v>3405</v>
      </c>
    </row>
    <row r="151" spans="1:6" ht="23.25" customHeight="1" thickBot="1">
      <c r="A151" s="1007"/>
      <c r="B151" s="232" t="s">
        <v>641</v>
      </c>
      <c r="C151" s="229">
        <f t="shared" si="2"/>
        <v>54601</v>
      </c>
      <c r="D151" s="230">
        <v>54571</v>
      </c>
      <c r="E151" s="231">
        <v>30</v>
      </c>
      <c r="F151" s="256">
        <v>0</v>
      </c>
    </row>
    <row r="152" spans="1:6" ht="23.25" customHeight="1" thickBot="1">
      <c r="A152" s="1007"/>
      <c r="B152" s="232" t="s">
        <v>642</v>
      </c>
      <c r="C152" s="229">
        <f t="shared" si="2"/>
        <v>74837</v>
      </c>
      <c r="D152" s="230">
        <v>65510</v>
      </c>
      <c r="E152" s="231">
        <v>0</v>
      </c>
      <c r="F152" s="256">
        <v>9327</v>
      </c>
    </row>
    <row r="153" spans="1:6" ht="23.25" customHeight="1" thickBot="1">
      <c r="A153" s="1007"/>
      <c r="B153" s="232" t="s">
        <v>643</v>
      </c>
      <c r="C153" s="229">
        <f t="shared" si="2"/>
        <v>96667</v>
      </c>
      <c r="D153" s="230">
        <v>95890</v>
      </c>
      <c r="E153" s="231">
        <v>653</v>
      </c>
      <c r="F153" s="256">
        <v>124</v>
      </c>
    </row>
    <row r="154" spans="1:6" ht="23.25" customHeight="1" thickBot="1">
      <c r="A154" s="1007"/>
      <c r="B154" s="232" t="s">
        <v>644</v>
      </c>
      <c r="C154" s="229">
        <f t="shared" si="2"/>
        <v>172518</v>
      </c>
      <c r="D154" s="230">
        <v>120697</v>
      </c>
      <c r="E154" s="231">
        <v>32175</v>
      </c>
      <c r="F154" s="256">
        <v>19646</v>
      </c>
    </row>
    <row r="155" spans="1:6" ht="23.25" customHeight="1" thickBot="1">
      <c r="A155" s="1007"/>
      <c r="B155" s="232" t="s">
        <v>645</v>
      </c>
      <c r="C155" s="229">
        <f t="shared" si="2"/>
        <v>118153</v>
      </c>
      <c r="D155" s="230">
        <v>87014</v>
      </c>
      <c r="E155" s="231">
        <v>18025</v>
      </c>
      <c r="F155" s="256">
        <v>13114</v>
      </c>
    </row>
    <row r="156" spans="1:6" ht="23.25" customHeight="1" thickBot="1">
      <c r="A156" s="1007"/>
      <c r="B156" s="232" t="s">
        <v>646</v>
      </c>
      <c r="C156" s="229">
        <f t="shared" si="2"/>
        <v>126105</v>
      </c>
      <c r="D156" s="230">
        <v>114024</v>
      </c>
      <c r="E156" s="231">
        <v>9446</v>
      </c>
      <c r="F156" s="256">
        <v>2635</v>
      </c>
    </row>
    <row r="157" spans="1:6" ht="23.25" customHeight="1" thickBot="1">
      <c r="A157" s="1007"/>
      <c r="B157" s="232" t="s">
        <v>647</v>
      </c>
      <c r="C157" s="229">
        <f t="shared" si="2"/>
        <v>97659</v>
      </c>
      <c r="D157" s="230">
        <v>77256</v>
      </c>
      <c r="E157" s="231">
        <v>16326</v>
      </c>
      <c r="F157" s="256">
        <v>4077</v>
      </c>
    </row>
    <row r="158" spans="1:6" ht="23.25" customHeight="1" thickBot="1">
      <c r="A158" s="1007"/>
      <c r="B158" s="232" t="s">
        <v>648</v>
      </c>
      <c r="C158" s="229">
        <f t="shared" si="2"/>
        <v>67616</v>
      </c>
      <c r="D158" s="230">
        <v>65209</v>
      </c>
      <c r="E158" s="231">
        <v>0</v>
      </c>
      <c r="F158" s="256">
        <v>2407</v>
      </c>
    </row>
    <row r="159" spans="1:6" ht="23.25" customHeight="1" thickBot="1">
      <c r="A159" s="1007"/>
      <c r="B159" s="232" t="s">
        <v>649</v>
      </c>
      <c r="C159" s="229">
        <f t="shared" si="2"/>
        <v>87531</v>
      </c>
      <c r="D159" s="230">
        <v>86937</v>
      </c>
      <c r="E159" s="231">
        <v>518</v>
      </c>
      <c r="F159" s="256">
        <v>76</v>
      </c>
    </row>
    <row r="160" spans="1:6" ht="23.25" customHeight="1" thickBot="1">
      <c r="A160" s="1008"/>
      <c r="B160" s="232" t="s">
        <v>650</v>
      </c>
      <c r="C160" s="229">
        <f t="shared" si="2"/>
        <v>41946</v>
      </c>
      <c r="D160" s="230">
        <v>41648</v>
      </c>
      <c r="E160" s="231">
        <v>0</v>
      </c>
      <c r="F160" s="256">
        <v>298</v>
      </c>
    </row>
    <row r="161" spans="1:6" ht="23.25" customHeight="1" thickBot="1">
      <c r="A161" s="1011" t="s">
        <v>29</v>
      </c>
      <c r="B161" s="232" t="s">
        <v>651</v>
      </c>
      <c r="C161" s="229">
        <f t="shared" si="2"/>
        <v>377370</v>
      </c>
      <c r="D161" s="230">
        <v>280626</v>
      </c>
      <c r="E161" s="231">
        <v>75910</v>
      </c>
      <c r="F161" s="256">
        <v>20834</v>
      </c>
    </row>
    <row r="162" spans="1:6" ht="23.25" customHeight="1" thickBot="1">
      <c r="A162" s="1011" t="s">
        <v>29</v>
      </c>
      <c r="B162" s="232" t="s">
        <v>652</v>
      </c>
      <c r="C162" s="229">
        <f t="shared" si="2"/>
        <v>162278</v>
      </c>
      <c r="D162" s="230">
        <v>122027</v>
      </c>
      <c r="E162" s="231">
        <v>26863</v>
      </c>
      <c r="F162" s="256">
        <v>13388</v>
      </c>
    </row>
    <row r="163" spans="1:6" ht="23.25" customHeight="1" thickBot="1">
      <c r="A163" s="1011" t="s">
        <v>29</v>
      </c>
      <c r="B163" s="232" t="s">
        <v>653</v>
      </c>
      <c r="C163" s="229">
        <f t="shared" si="2"/>
        <v>207544</v>
      </c>
      <c r="D163" s="230">
        <v>179797</v>
      </c>
      <c r="E163" s="231">
        <v>14418</v>
      </c>
      <c r="F163" s="256">
        <v>13329</v>
      </c>
    </row>
    <row r="164" spans="1:6" ht="23.25" customHeight="1" thickBot="1">
      <c r="A164" s="1011" t="s">
        <v>29</v>
      </c>
      <c r="B164" s="232" t="s">
        <v>654</v>
      </c>
      <c r="C164" s="229">
        <f t="shared" si="2"/>
        <v>64226</v>
      </c>
      <c r="D164" s="230">
        <v>53831</v>
      </c>
      <c r="E164" s="231">
        <v>0</v>
      </c>
      <c r="F164" s="256">
        <v>10395</v>
      </c>
    </row>
    <row r="165" spans="1:6" ht="23.25" customHeight="1" thickBot="1">
      <c r="A165" s="1006" t="s">
        <v>17</v>
      </c>
      <c r="B165" s="232" t="s">
        <v>655</v>
      </c>
      <c r="C165" s="229">
        <f t="shared" si="2"/>
        <v>136357</v>
      </c>
      <c r="D165" s="230">
        <v>105891</v>
      </c>
      <c r="E165" s="231">
        <v>30466</v>
      </c>
      <c r="F165" s="256">
        <v>0</v>
      </c>
    </row>
    <row r="166" spans="1:6" ht="23.25" customHeight="1" thickBot="1">
      <c r="A166" s="1007"/>
      <c r="B166" s="232" t="s">
        <v>656</v>
      </c>
      <c r="C166" s="229">
        <f t="shared" si="2"/>
        <v>275257</v>
      </c>
      <c r="D166" s="230">
        <v>252840</v>
      </c>
      <c r="E166" s="231">
        <v>19378</v>
      </c>
      <c r="F166" s="256">
        <v>3039</v>
      </c>
    </row>
    <row r="167" spans="1:6" ht="23.25" customHeight="1" thickBot="1">
      <c r="A167" s="1007"/>
      <c r="B167" s="232" t="s">
        <v>657</v>
      </c>
      <c r="C167" s="229">
        <f t="shared" si="2"/>
        <v>178672</v>
      </c>
      <c r="D167" s="230">
        <v>168417</v>
      </c>
      <c r="E167" s="231">
        <v>8307</v>
      </c>
      <c r="F167" s="256">
        <v>1948</v>
      </c>
    </row>
    <row r="168" spans="1:6" ht="23.25" customHeight="1" thickBot="1">
      <c r="A168" s="1007"/>
      <c r="B168" s="232" t="s">
        <v>658</v>
      </c>
      <c r="C168" s="229">
        <f t="shared" si="2"/>
        <v>399769</v>
      </c>
      <c r="D168" s="230">
        <v>328821</v>
      </c>
      <c r="E168" s="231">
        <v>70948</v>
      </c>
      <c r="F168" s="256">
        <v>0</v>
      </c>
    </row>
    <row r="169" spans="1:6" ht="23.25" customHeight="1" thickBot="1">
      <c r="A169" s="1007"/>
      <c r="B169" s="232" t="s">
        <v>659</v>
      </c>
      <c r="C169" s="229">
        <f t="shared" si="2"/>
        <v>480600</v>
      </c>
      <c r="D169" s="230">
        <v>345970</v>
      </c>
      <c r="E169" s="231">
        <v>134630</v>
      </c>
      <c r="F169" s="256">
        <v>0</v>
      </c>
    </row>
    <row r="170" spans="1:6" ht="23.25" customHeight="1" thickBot="1">
      <c r="A170" s="1007"/>
      <c r="B170" s="232" t="s">
        <v>660</v>
      </c>
      <c r="C170" s="229">
        <f t="shared" si="2"/>
        <v>318386</v>
      </c>
      <c r="D170" s="230">
        <v>259199</v>
      </c>
      <c r="E170" s="231">
        <v>42418</v>
      </c>
      <c r="F170" s="256">
        <v>16769</v>
      </c>
    </row>
    <row r="171" spans="1:6" ht="23.25" customHeight="1" thickBot="1">
      <c r="A171" s="1007"/>
      <c r="B171" s="232" t="s">
        <v>661</v>
      </c>
      <c r="C171" s="229">
        <f t="shared" si="2"/>
        <v>252828</v>
      </c>
      <c r="D171" s="230">
        <v>207458</v>
      </c>
      <c r="E171" s="231">
        <v>42822</v>
      </c>
      <c r="F171" s="256">
        <v>2548</v>
      </c>
    </row>
    <row r="172" spans="1:6" ht="23.25" customHeight="1" thickBot="1">
      <c r="A172" s="1007"/>
      <c r="B172" s="232" t="s">
        <v>662</v>
      </c>
      <c r="C172" s="229">
        <f t="shared" si="2"/>
        <v>101128</v>
      </c>
      <c r="D172" s="230">
        <v>79295</v>
      </c>
      <c r="E172" s="231">
        <v>17075</v>
      </c>
      <c r="F172" s="256">
        <v>4758</v>
      </c>
    </row>
    <row r="173" spans="1:6" ht="23.25" customHeight="1" thickBot="1">
      <c r="A173" s="1007"/>
      <c r="B173" s="232" t="s">
        <v>663</v>
      </c>
      <c r="C173" s="229">
        <f t="shared" si="2"/>
        <v>165761</v>
      </c>
      <c r="D173" s="230">
        <v>165085</v>
      </c>
      <c r="E173" s="231">
        <v>676</v>
      </c>
      <c r="F173" s="256">
        <v>0</v>
      </c>
    </row>
    <row r="174" spans="1:6" ht="23.25" customHeight="1" thickBot="1">
      <c r="A174" s="1007"/>
      <c r="B174" s="232" t="s">
        <v>664</v>
      </c>
      <c r="C174" s="229">
        <f t="shared" si="2"/>
        <v>225479</v>
      </c>
      <c r="D174" s="230">
        <v>199264</v>
      </c>
      <c r="E174" s="231">
        <v>19396</v>
      </c>
      <c r="F174" s="256">
        <v>6819</v>
      </c>
    </row>
    <row r="175" spans="1:6" ht="23.25" customHeight="1" thickBot="1">
      <c r="A175" s="1007"/>
      <c r="B175" s="235" t="s">
        <v>665</v>
      </c>
      <c r="C175" s="229">
        <f t="shared" si="2"/>
        <v>31618</v>
      </c>
      <c r="D175" s="230">
        <v>31618</v>
      </c>
      <c r="E175" s="231">
        <v>0</v>
      </c>
      <c r="F175" s="256">
        <v>0</v>
      </c>
    </row>
    <row r="176" spans="1:6" ht="23.25" customHeight="1" thickBot="1">
      <c r="A176" s="1007"/>
      <c r="B176" s="235" t="s">
        <v>666</v>
      </c>
      <c r="C176" s="229">
        <f t="shared" si="2"/>
        <v>340804</v>
      </c>
      <c r="D176" s="230">
        <v>266884</v>
      </c>
      <c r="E176" s="231">
        <v>54786</v>
      </c>
      <c r="F176" s="256">
        <v>19134</v>
      </c>
    </row>
    <row r="177" spans="1:6" ht="23.25" customHeight="1" thickBot="1">
      <c r="A177" s="1007"/>
      <c r="B177" s="235" t="s">
        <v>667</v>
      </c>
      <c r="C177" s="229">
        <f t="shared" si="2"/>
        <v>208373</v>
      </c>
      <c r="D177" s="230">
        <v>198782</v>
      </c>
      <c r="E177" s="231">
        <v>7855</v>
      </c>
      <c r="F177" s="256">
        <v>1736</v>
      </c>
    </row>
    <row r="178" spans="1:6" ht="23.25" customHeight="1" thickBot="1">
      <c r="A178" s="1007"/>
      <c r="B178" s="235" t="s">
        <v>668</v>
      </c>
      <c r="C178" s="229">
        <f t="shared" si="2"/>
        <v>212851</v>
      </c>
      <c r="D178" s="230">
        <v>204309</v>
      </c>
      <c r="E178" s="231">
        <v>8542</v>
      </c>
      <c r="F178" s="256">
        <v>0</v>
      </c>
    </row>
    <row r="179" spans="1:6" ht="23.25" customHeight="1" thickBot="1">
      <c r="A179" s="1007"/>
      <c r="B179" s="235" t="s">
        <v>669</v>
      </c>
      <c r="C179" s="229">
        <f t="shared" si="2"/>
        <v>242348</v>
      </c>
      <c r="D179" s="230">
        <v>233407</v>
      </c>
      <c r="E179" s="231">
        <v>2437</v>
      </c>
      <c r="F179" s="256">
        <v>6504</v>
      </c>
    </row>
    <row r="180" spans="1:6" ht="23.25" customHeight="1" thickBot="1">
      <c r="A180" s="1007"/>
      <c r="B180" s="235" t="s">
        <v>670</v>
      </c>
      <c r="C180" s="229">
        <f t="shared" si="2"/>
        <v>187589</v>
      </c>
      <c r="D180" s="230">
        <v>180926</v>
      </c>
      <c r="E180" s="231">
        <v>2329</v>
      </c>
      <c r="F180" s="256">
        <v>4334</v>
      </c>
    </row>
    <row r="181" spans="1:6" ht="23.25" customHeight="1" thickBot="1">
      <c r="A181" s="1007"/>
      <c r="B181" s="235" t="s">
        <v>671</v>
      </c>
      <c r="C181" s="229">
        <f t="shared" si="2"/>
        <v>134498</v>
      </c>
      <c r="D181" s="230">
        <v>117283</v>
      </c>
      <c r="E181" s="231">
        <v>11379</v>
      </c>
      <c r="F181" s="256">
        <v>5836</v>
      </c>
    </row>
    <row r="182" spans="1:6" ht="23.25" customHeight="1" thickBot="1">
      <c r="A182" s="1007"/>
      <c r="B182" s="235" t="s">
        <v>672</v>
      </c>
      <c r="C182" s="229">
        <f t="shared" si="2"/>
        <v>92843</v>
      </c>
      <c r="D182" s="230">
        <v>78791</v>
      </c>
      <c r="E182" s="231">
        <v>9907</v>
      </c>
      <c r="F182" s="256">
        <v>4145</v>
      </c>
    </row>
    <row r="183" spans="1:6" ht="23.25" customHeight="1" thickBot="1">
      <c r="A183" s="1007"/>
      <c r="B183" s="235" t="s">
        <v>673</v>
      </c>
      <c r="C183" s="229">
        <f t="shared" si="2"/>
        <v>129990</v>
      </c>
      <c r="D183" s="230">
        <v>84902</v>
      </c>
      <c r="E183" s="231">
        <v>38895</v>
      </c>
      <c r="F183" s="256">
        <v>6193</v>
      </c>
    </row>
    <row r="184" spans="1:6" ht="23.25" customHeight="1" thickBot="1">
      <c r="A184" s="1007"/>
      <c r="B184" s="235" t="s">
        <v>674</v>
      </c>
      <c r="C184" s="229">
        <f t="shared" si="2"/>
        <v>171788</v>
      </c>
      <c r="D184" s="230">
        <v>122759</v>
      </c>
      <c r="E184" s="231">
        <v>40773</v>
      </c>
      <c r="F184" s="256">
        <v>8256</v>
      </c>
    </row>
    <row r="185" spans="1:6" ht="23.25" customHeight="1" thickBot="1">
      <c r="A185" s="1007"/>
      <c r="B185" s="232" t="s">
        <v>675</v>
      </c>
      <c r="C185" s="229">
        <f t="shared" si="2"/>
        <v>83695</v>
      </c>
      <c r="D185" s="230">
        <v>53566</v>
      </c>
      <c r="E185" s="231">
        <v>20783</v>
      </c>
      <c r="F185" s="256">
        <v>9346</v>
      </c>
    </row>
    <row r="186" spans="1:6" ht="23.25" customHeight="1" thickBot="1">
      <c r="A186" s="1007"/>
      <c r="B186" s="232" t="s">
        <v>676</v>
      </c>
      <c r="C186" s="229">
        <f t="shared" si="2"/>
        <v>136366</v>
      </c>
      <c r="D186" s="230">
        <v>99353</v>
      </c>
      <c r="E186" s="231">
        <v>32525</v>
      </c>
      <c r="F186" s="256">
        <v>4488</v>
      </c>
    </row>
    <row r="187" spans="1:6" ht="23.25" customHeight="1" thickBot="1">
      <c r="A187" s="1007"/>
      <c r="B187" s="232" t="s">
        <v>677</v>
      </c>
      <c r="C187" s="229">
        <f t="shared" si="2"/>
        <v>109669</v>
      </c>
      <c r="D187" s="230">
        <v>70991</v>
      </c>
      <c r="E187" s="231">
        <v>21554</v>
      </c>
      <c r="F187" s="256">
        <v>17124</v>
      </c>
    </row>
    <row r="188" spans="1:6" ht="23.25" customHeight="1" thickBot="1">
      <c r="A188" s="1008"/>
      <c r="B188" s="232" t="s">
        <v>678</v>
      </c>
      <c r="C188" s="229">
        <f t="shared" si="2"/>
        <v>284142</v>
      </c>
      <c r="D188" s="230">
        <v>279131</v>
      </c>
      <c r="E188" s="231">
        <v>0</v>
      </c>
      <c r="F188" s="256">
        <v>5011</v>
      </c>
    </row>
    <row r="189" spans="1:6" ht="23.25" customHeight="1" thickBot="1">
      <c r="A189" s="1006" t="s">
        <v>17</v>
      </c>
      <c r="B189" s="232" t="s">
        <v>679</v>
      </c>
      <c r="C189" s="229">
        <f t="shared" si="2"/>
        <v>254754</v>
      </c>
      <c r="D189" s="230">
        <v>237100</v>
      </c>
      <c r="E189" s="231">
        <v>10179</v>
      </c>
      <c r="F189" s="256">
        <v>7475</v>
      </c>
    </row>
    <row r="190" spans="1:6" ht="23.25" customHeight="1" thickBot="1">
      <c r="A190" s="1007"/>
      <c r="B190" s="232" t="s">
        <v>680</v>
      </c>
      <c r="C190" s="229">
        <f t="shared" si="2"/>
        <v>133031</v>
      </c>
      <c r="D190" s="230">
        <v>107267</v>
      </c>
      <c r="E190" s="231">
        <v>24288</v>
      </c>
      <c r="F190" s="256">
        <v>1476</v>
      </c>
    </row>
    <row r="191" spans="1:6" ht="23.25" customHeight="1" thickBot="1">
      <c r="A191" s="1007"/>
      <c r="B191" s="232" t="s">
        <v>681</v>
      </c>
      <c r="C191" s="229">
        <f t="shared" si="2"/>
        <v>50623</v>
      </c>
      <c r="D191" s="230">
        <v>50623</v>
      </c>
      <c r="E191" s="231">
        <v>0</v>
      </c>
      <c r="F191" s="256">
        <v>0</v>
      </c>
    </row>
    <row r="192" spans="1:6" ht="23.25" customHeight="1" thickBot="1">
      <c r="A192" s="1007"/>
      <c r="B192" s="232" t="s">
        <v>682</v>
      </c>
      <c r="C192" s="229">
        <f t="shared" si="2"/>
        <v>982</v>
      </c>
      <c r="D192" s="230">
        <v>982</v>
      </c>
      <c r="E192" s="231">
        <v>0</v>
      </c>
      <c r="F192" s="256">
        <v>0</v>
      </c>
    </row>
    <row r="193" spans="1:6" ht="23.25" customHeight="1" thickBot="1">
      <c r="A193" s="1007"/>
      <c r="B193" s="232" t="s">
        <v>683</v>
      </c>
      <c r="C193" s="229">
        <f t="shared" si="2"/>
        <v>128943</v>
      </c>
      <c r="D193" s="230">
        <v>126019</v>
      </c>
      <c r="E193" s="231">
        <v>1016</v>
      </c>
      <c r="F193" s="256">
        <v>1908</v>
      </c>
    </row>
    <row r="194" spans="1:6" ht="23.25" customHeight="1" thickBot="1">
      <c r="A194" s="1007"/>
      <c r="B194" s="232" t="s">
        <v>684</v>
      </c>
      <c r="C194" s="229">
        <f t="shared" si="2"/>
        <v>27491</v>
      </c>
      <c r="D194" s="230">
        <v>27491</v>
      </c>
      <c r="E194" s="231">
        <v>0</v>
      </c>
      <c r="F194" s="256">
        <v>0</v>
      </c>
    </row>
    <row r="195" spans="1:6" ht="23.25" customHeight="1" thickBot="1">
      <c r="A195" s="1007"/>
      <c r="B195" s="232" t="s">
        <v>685</v>
      </c>
      <c r="C195" s="229">
        <f t="shared" si="2"/>
        <v>219792</v>
      </c>
      <c r="D195" s="230">
        <v>212463</v>
      </c>
      <c r="E195" s="231">
        <v>0</v>
      </c>
      <c r="F195" s="256">
        <v>7329</v>
      </c>
    </row>
    <row r="196" spans="1:6" ht="23.25" customHeight="1" thickBot="1">
      <c r="A196" s="1008"/>
      <c r="B196" s="232" t="s">
        <v>686</v>
      </c>
      <c r="C196" s="229">
        <f t="shared" si="2"/>
        <v>205512</v>
      </c>
      <c r="D196" s="230">
        <v>174057</v>
      </c>
      <c r="E196" s="231">
        <v>17463</v>
      </c>
      <c r="F196" s="256">
        <v>13992</v>
      </c>
    </row>
    <row r="197" spans="1:6" ht="23.25" customHeight="1" thickBot="1">
      <c r="A197" s="1006" t="s">
        <v>18</v>
      </c>
      <c r="B197" s="232" t="s">
        <v>687</v>
      </c>
      <c r="C197" s="229">
        <f t="shared" ref="C197:C260" si="3">SUM(D197:F197)</f>
        <v>381391</v>
      </c>
      <c r="D197" s="230">
        <v>292792</v>
      </c>
      <c r="E197" s="231">
        <v>67002</v>
      </c>
      <c r="F197" s="256">
        <v>21597</v>
      </c>
    </row>
    <row r="198" spans="1:6" ht="23.25" customHeight="1" thickBot="1">
      <c r="A198" s="1007"/>
      <c r="B198" s="232" t="s">
        <v>688</v>
      </c>
      <c r="C198" s="229">
        <f t="shared" si="3"/>
        <v>230748</v>
      </c>
      <c r="D198" s="230">
        <v>176591</v>
      </c>
      <c r="E198" s="231">
        <v>54157</v>
      </c>
      <c r="F198" s="256">
        <v>0</v>
      </c>
    </row>
    <row r="199" spans="1:6" ht="23.25" customHeight="1" thickBot="1">
      <c r="A199" s="1007"/>
      <c r="B199" s="232" t="s">
        <v>689</v>
      </c>
      <c r="C199" s="229">
        <f t="shared" si="3"/>
        <v>134522</v>
      </c>
      <c r="D199" s="230">
        <v>110171</v>
      </c>
      <c r="E199" s="231">
        <v>12160</v>
      </c>
      <c r="F199" s="256">
        <v>12191</v>
      </c>
    </row>
    <row r="200" spans="1:6" ht="23.25" customHeight="1" thickBot="1">
      <c r="A200" s="1007"/>
      <c r="B200" s="232" t="s">
        <v>690</v>
      </c>
      <c r="C200" s="229">
        <f t="shared" si="3"/>
        <v>88089</v>
      </c>
      <c r="D200" s="230">
        <v>59853</v>
      </c>
      <c r="E200" s="231">
        <v>14657</v>
      </c>
      <c r="F200" s="256">
        <v>13579</v>
      </c>
    </row>
    <row r="201" spans="1:6" ht="23.25" customHeight="1" thickBot="1">
      <c r="A201" s="1007"/>
      <c r="B201" s="233" t="s">
        <v>691</v>
      </c>
      <c r="C201" s="229">
        <f t="shared" si="3"/>
        <v>70820</v>
      </c>
      <c r="D201" s="230">
        <v>63366</v>
      </c>
      <c r="E201" s="231">
        <v>425</v>
      </c>
      <c r="F201" s="256">
        <v>7029</v>
      </c>
    </row>
    <row r="202" spans="1:6" ht="23.25" customHeight="1" thickBot="1">
      <c r="A202" s="1007"/>
      <c r="B202" s="232" t="s">
        <v>692</v>
      </c>
      <c r="C202" s="229">
        <f t="shared" si="3"/>
        <v>59823</v>
      </c>
      <c r="D202" s="230">
        <v>59823</v>
      </c>
      <c r="E202" s="231">
        <v>0</v>
      </c>
      <c r="F202" s="256">
        <v>0</v>
      </c>
    </row>
    <row r="203" spans="1:6" ht="23.25" customHeight="1" thickBot="1">
      <c r="A203" s="1008"/>
      <c r="B203" s="232" t="s">
        <v>693</v>
      </c>
      <c r="C203" s="229">
        <f t="shared" si="3"/>
        <v>108514</v>
      </c>
      <c r="D203" s="230">
        <v>101539</v>
      </c>
      <c r="E203" s="231">
        <v>3891</v>
      </c>
      <c r="F203" s="256">
        <v>3084</v>
      </c>
    </row>
    <row r="204" spans="1:6" ht="23.25" customHeight="1" thickBot="1">
      <c r="A204" s="1011" t="s">
        <v>19</v>
      </c>
      <c r="B204" s="232" t="s">
        <v>694</v>
      </c>
      <c r="C204" s="229">
        <f t="shared" si="3"/>
        <v>271085</v>
      </c>
      <c r="D204" s="230">
        <v>193044</v>
      </c>
      <c r="E204" s="231">
        <v>65626</v>
      </c>
      <c r="F204" s="256">
        <v>12415</v>
      </c>
    </row>
    <row r="205" spans="1:6" ht="23.25" customHeight="1" thickBot="1">
      <c r="A205" s="1011"/>
      <c r="B205" s="232" t="s">
        <v>695</v>
      </c>
      <c r="C205" s="229">
        <f t="shared" si="3"/>
        <v>339180</v>
      </c>
      <c r="D205" s="230">
        <v>300290</v>
      </c>
      <c r="E205" s="231">
        <v>34809</v>
      </c>
      <c r="F205" s="256">
        <v>4081</v>
      </c>
    </row>
    <row r="206" spans="1:6" ht="23.25" customHeight="1" thickBot="1">
      <c r="A206" s="1011"/>
      <c r="B206" s="232" t="s">
        <v>696</v>
      </c>
      <c r="C206" s="229">
        <f t="shared" si="3"/>
        <v>191901</v>
      </c>
      <c r="D206" s="230">
        <v>179523</v>
      </c>
      <c r="E206" s="231">
        <v>5274</v>
      </c>
      <c r="F206" s="256">
        <v>7104</v>
      </c>
    </row>
    <row r="207" spans="1:6" ht="23.25" customHeight="1" thickBot="1">
      <c r="A207" s="1011"/>
      <c r="B207" s="232" t="s">
        <v>697</v>
      </c>
      <c r="C207" s="229">
        <f t="shared" si="3"/>
        <v>274832</v>
      </c>
      <c r="D207" s="230">
        <v>249465</v>
      </c>
      <c r="E207" s="231">
        <v>18649</v>
      </c>
      <c r="F207" s="256">
        <v>6718</v>
      </c>
    </row>
    <row r="208" spans="1:6" ht="23.25" customHeight="1" thickBot="1">
      <c r="A208" s="1011"/>
      <c r="B208" s="232" t="s">
        <v>698</v>
      </c>
      <c r="C208" s="229">
        <f t="shared" si="3"/>
        <v>180463</v>
      </c>
      <c r="D208" s="230">
        <v>177599</v>
      </c>
      <c r="E208" s="231">
        <v>1223</v>
      </c>
      <c r="F208" s="256">
        <v>1641</v>
      </c>
    </row>
    <row r="209" spans="1:6" ht="23.25" customHeight="1" thickBot="1">
      <c r="A209" s="1011"/>
      <c r="B209" s="232" t="s">
        <v>699</v>
      </c>
      <c r="C209" s="229">
        <f t="shared" si="3"/>
        <v>27849</v>
      </c>
      <c r="D209" s="230">
        <v>27428</v>
      </c>
      <c r="E209" s="231">
        <v>43</v>
      </c>
      <c r="F209" s="256">
        <v>378</v>
      </c>
    </row>
    <row r="210" spans="1:6" ht="23.25" customHeight="1" thickBot="1">
      <c r="A210" s="1011"/>
      <c r="B210" s="232" t="s">
        <v>700</v>
      </c>
      <c r="C210" s="229">
        <f t="shared" si="3"/>
        <v>71235</v>
      </c>
      <c r="D210" s="230">
        <v>61434</v>
      </c>
      <c r="E210" s="231">
        <v>5671</v>
      </c>
      <c r="F210" s="256">
        <v>4130</v>
      </c>
    </row>
    <row r="211" spans="1:6" ht="23.25" customHeight="1" thickBot="1">
      <c r="A211" s="1011"/>
      <c r="B211" s="232" t="s">
        <v>701</v>
      </c>
      <c r="C211" s="229">
        <f t="shared" si="3"/>
        <v>108028</v>
      </c>
      <c r="D211" s="230">
        <v>98997</v>
      </c>
      <c r="E211" s="231">
        <v>6776</v>
      </c>
      <c r="F211" s="256">
        <v>2255</v>
      </c>
    </row>
    <row r="212" spans="1:6" ht="23.25" customHeight="1" thickBot="1">
      <c r="A212" s="1011"/>
      <c r="B212" s="233" t="s">
        <v>702</v>
      </c>
      <c r="C212" s="229">
        <f t="shared" si="3"/>
        <v>35835</v>
      </c>
      <c r="D212" s="230">
        <v>33051</v>
      </c>
      <c r="E212" s="231">
        <v>1050</v>
      </c>
      <c r="F212" s="256">
        <v>1734</v>
      </c>
    </row>
    <row r="213" spans="1:6" ht="23.25" customHeight="1" thickBot="1">
      <c r="A213" s="1011" t="s">
        <v>261</v>
      </c>
      <c r="B213" s="232" t="s">
        <v>703</v>
      </c>
      <c r="C213" s="229">
        <f t="shared" si="3"/>
        <v>376107</v>
      </c>
      <c r="D213" s="230">
        <v>244411</v>
      </c>
      <c r="E213" s="231">
        <v>120901</v>
      </c>
      <c r="F213" s="256">
        <v>10795</v>
      </c>
    </row>
    <row r="214" spans="1:6" ht="23.25" customHeight="1" thickBot="1">
      <c r="A214" s="1011" t="s">
        <v>261</v>
      </c>
      <c r="B214" s="232" t="s">
        <v>704</v>
      </c>
      <c r="C214" s="229">
        <f t="shared" si="3"/>
        <v>355453</v>
      </c>
      <c r="D214" s="230">
        <v>307679</v>
      </c>
      <c r="E214" s="231">
        <v>43426</v>
      </c>
      <c r="F214" s="256">
        <v>4348</v>
      </c>
    </row>
    <row r="215" spans="1:6" ht="23.25" customHeight="1" thickBot="1">
      <c r="A215" s="1011" t="s">
        <v>261</v>
      </c>
      <c r="B215" s="232" t="s">
        <v>705</v>
      </c>
      <c r="C215" s="229">
        <f t="shared" si="3"/>
        <v>317374</v>
      </c>
      <c r="D215" s="230">
        <v>259464</v>
      </c>
      <c r="E215" s="231">
        <v>39240</v>
      </c>
      <c r="F215" s="256">
        <v>18670</v>
      </c>
    </row>
    <row r="216" spans="1:6" ht="23.25" customHeight="1" thickBot="1">
      <c r="A216" s="1011" t="s">
        <v>261</v>
      </c>
      <c r="B216" s="232" t="s">
        <v>706</v>
      </c>
      <c r="C216" s="229">
        <f t="shared" si="3"/>
        <v>104302</v>
      </c>
      <c r="D216" s="230">
        <v>95358</v>
      </c>
      <c r="E216" s="231">
        <v>1206</v>
      </c>
      <c r="F216" s="256">
        <v>7738</v>
      </c>
    </row>
    <row r="217" spans="1:6" ht="23.25" customHeight="1" thickBot="1">
      <c r="A217" s="1011" t="s">
        <v>261</v>
      </c>
      <c r="B217" s="232" t="s">
        <v>707</v>
      </c>
      <c r="C217" s="229">
        <f t="shared" si="3"/>
        <v>153209</v>
      </c>
      <c r="D217" s="230">
        <v>138623</v>
      </c>
      <c r="E217" s="231">
        <v>11233</v>
      </c>
      <c r="F217" s="256">
        <v>3353</v>
      </c>
    </row>
    <row r="218" spans="1:6" ht="23.25" customHeight="1" thickBot="1">
      <c r="A218" s="1011" t="s">
        <v>261</v>
      </c>
      <c r="B218" s="232" t="s">
        <v>708</v>
      </c>
      <c r="C218" s="229">
        <f t="shared" si="3"/>
        <v>66626</v>
      </c>
      <c r="D218" s="230">
        <v>39694</v>
      </c>
      <c r="E218" s="231">
        <v>21137</v>
      </c>
      <c r="F218" s="256">
        <v>5795</v>
      </c>
    </row>
    <row r="219" spans="1:6" ht="23.25" customHeight="1" thickBot="1">
      <c r="A219" s="1011" t="s">
        <v>261</v>
      </c>
      <c r="B219" s="232" t="s">
        <v>709</v>
      </c>
      <c r="C219" s="229">
        <f t="shared" si="3"/>
        <v>145203</v>
      </c>
      <c r="D219" s="230">
        <v>144779</v>
      </c>
      <c r="E219" s="231">
        <v>115</v>
      </c>
      <c r="F219" s="256">
        <v>309</v>
      </c>
    </row>
    <row r="220" spans="1:6" ht="23.25" customHeight="1" thickBot="1">
      <c r="A220" s="1011" t="s">
        <v>261</v>
      </c>
      <c r="B220" s="232" t="s">
        <v>710</v>
      </c>
      <c r="C220" s="229">
        <f t="shared" si="3"/>
        <v>122919</v>
      </c>
      <c r="D220" s="230">
        <v>114407</v>
      </c>
      <c r="E220" s="231">
        <v>5259</v>
      </c>
      <c r="F220" s="256">
        <v>3253</v>
      </c>
    </row>
    <row r="221" spans="1:6" ht="23.25" customHeight="1" thickBot="1">
      <c r="A221" s="1006" t="s">
        <v>20</v>
      </c>
      <c r="B221" s="232" t="s">
        <v>711</v>
      </c>
      <c r="C221" s="229">
        <f t="shared" si="3"/>
        <v>369230</v>
      </c>
      <c r="D221" s="230">
        <v>138090</v>
      </c>
      <c r="E221" s="231">
        <v>202785</v>
      </c>
      <c r="F221" s="256">
        <v>28355</v>
      </c>
    </row>
    <row r="222" spans="1:6" ht="23.25" customHeight="1" thickBot="1">
      <c r="A222" s="1007"/>
      <c r="B222" s="232" t="s">
        <v>712</v>
      </c>
      <c r="C222" s="229">
        <f t="shared" si="3"/>
        <v>139689</v>
      </c>
      <c r="D222" s="230">
        <v>94462</v>
      </c>
      <c r="E222" s="231">
        <v>37627</v>
      </c>
      <c r="F222" s="256">
        <v>7600</v>
      </c>
    </row>
    <row r="223" spans="1:6" ht="23.25" customHeight="1" thickBot="1">
      <c r="A223" s="1007"/>
      <c r="B223" s="232" t="s">
        <v>713</v>
      </c>
      <c r="C223" s="229">
        <f t="shared" si="3"/>
        <v>155711</v>
      </c>
      <c r="D223" s="230">
        <v>71330</v>
      </c>
      <c r="E223" s="231">
        <v>57516</v>
      </c>
      <c r="F223" s="256">
        <v>26865</v>
      </c>
    </row>
    <row r="224" spans="1:6" ht="23.25" customHeight="1" thickBot="1">
      <c r="A224" s="1007"/>
      <c r="B224" s="232" t="s">
        <v>714</v>
      </c>
      <c r="C224" s="229">
        <f t="shared" si="3"/>
        <v>92600</v>
      </c>
      <c r="D224" s="230">
        <v>60704</v>
      </c>
      <c r="E224" s="231">
        <v>13073</v>
      </c>
      <c r="F224" s="256">
        <v>18823</v>
      </c>
    </row>
    <row r="225" spans="1:6" ht="23.25" customHeight="1" thickBot="1">
      <c r="A225" s="1007"/>
      <c r="B225" s="232" t="s">
        <v>715</v>
      </c>
      <c r="C225" s="229">
        <f t="shared" si="3"/>
        <v>77413</v>
      </c>
      <c r="D225" s="230">
        <v>36919</v>
      </c>
      <c r="E225" s="231">
        <v>34576</v>
      </c>
      <c r="F225" s="256">
        <v>5918</v>
      </c>
    </row>
    <row r="226" spans="1:6" ht="23.25" customHeight="1" thickBot="1">
      <c r="A226" s="1007"/>
      <c r="B226" s="232" t="s">
        <v>716</v>
      </c>
      <c r="C226" s="229">
        <f t="shared" si="3"/>
        <v>112405</v>
      </c>
      <c r="D226" s="230">
        <v>92604</v>
      </c>
      <c r="E226" s="231">
        <v>6529</v>
      </c>
      <c r="F226" s="256">
        <v>13272</v>
      </c>
    </row>
    <row r="227" spans="1:6" ht="23.25" customHeight="1" thickBot="1">
      <c r="A227" s="1007"/>
      <c r="B227" s="232" t="s">
        <v>717</v>
      </c>
      <c r="C227" s="229">
        <f t="shared" si="3"/>
        <v>57936</v>
      </c>
      <c r="D227" s="230">
        <v>54910</v>
      </c>
      <c r="E227" s="231">
        <v>1902</v>
      </c>
      <c r="F227" s="256">
        <v>1124</v>
      </c>
    </row>
    <row r="228" spans="1:6" ht="23.25" customHeight="1" thickBot="1">
      <c r="A228" s="1007"/>
      <c r="B228" s="232" t="s">
        <v>718</v>
      </c>
      <c r="C228" s="229">
        <f t="shared" si="3"/>
        <v>58953</v>
      </c>
      <c r="D228" s="230">
        <v>39959</v>
      </c>
      <c r="E228" s="231">
        <v>12743</v>
      </c>
      <c r="F228" s="256">
        <v>6251</v>
      </c>
    </row>
    <row r="229" spans="1:6" ht="23.25" customHeight="1" thickBot="1">
      <c r="A229" s="1007"/>
      <c r="B229" s="232" t="s">
        <v>719</v>
      </c>
      <c r="C229" s="229">
        <f t="shared" si="3"/>
        <v>148682</v>
      </c>
      <c r="D229" s="230">
        <v>93611</v>
      </c>
      <c r="E229" s="231">
        <v>28453</v>
      </c>
      <c r="F229" s="256">
        <v>26618</v>
      </c>
    </row>
    <row r="230" spans="1:6" ht="23.25" customHeight="1" thickBot="1">
      <c r="A230" s="1007"/>
      <c r="B230" s="232" t="s">
        <v>720</v>
      </c>
      <c r="C230" s="229">
        <f t="shared" si="3"/>
        <v>41222</v>
      </c>
      <c r="D230" s="230">
        <v>35795</v>
      </c>
      <c r="E230" s="231">
        <v>2342</v>
      </c>
      <c r="F230" s="256">
        <v>3085</v>
      </c>
    </row>
    <row r="231" spans="1:6" ht="23.25" customHeight="1" thickBot="1">
      <c r="A231" s="1007"/>
      <c r="B231" s="232" t="s">
        <v>721</v>
      </c>
      <c r="C231" s="229">
        <f t="shared" si="3"/>
        <v>60367</v>
      </c>
      <c r="D231" s="230">
        <v>47255</v>
      </c>
      <c r="E231" s="231">
        <v>7501</v>
      </c>
      <c r="F231" s="256">
        <v>5611</v>
      </c>
    </row>
    <row r="232" spans="1:6" ht="23.25" customHeight="1" thickBot="1">
      <c r="A232" s="1007"/>
      <c r="B232" s="232" t="s">
        <v>722</v>
      </c>
      <c r="C232" s="229">
        <f t="shared" si="3"/>
        <v>50585</v>
      </c>
      <c r="D232" s="230">
        <v>43504</v>
      </c>
      <c r="E232" s="231">
        <v>0</v>
      </c>
      <c r="F232" s="256">
        <v>7081</v>
      </c>
    </row>
    <row r="233" spans="1:6" ht="23.25" customHeight="1" thickBot="1">
      <c r="A233" s="1007"/>
      <c r="B233" s="232" t="s">
        <v>723</v>
      </c>
      <c r="C233" s="229">
        <f t="shared" si="3"/>
        <v>63473</v>
      </c>
      <c r="D233" s="230">
        <v>58046</v>
      </c>
      <c r="E233" s="231">
        <v>0</v>
      </c>
      <c r="F233" s="256">
        <v>5427</v>
      </c>
    </row>
    <row r="234" spans="1:6" ht="23.25" customHeight="1" thickBot="1">
      <c r="A234" s="1007"/>
      <c r="B234" s="232" t="s">
        <v>724</v>
      </c>
      <c r="C234" s="229">
        <f t="shared" si="3"/>
        <v>49329</v>
      </c>
      <c r="D234" s="230">
        <v>43150</v>
      </c>
      <c r="E234" s="231">
        <v>2390</v>
      </c>
      <c r="F234" s="256">
        <v>3789</v>
      </c>
    </row>
    <row r="235" spans="1:6" ht="23.25" customHeight="1" thickBot="1">
      <c r="A235" s="1008"/>
      <c r="B235" s="232" t="s">
        <v>725</v>
      </c>
      <c r="C235" s="229">
        <f t="shared" si="3"/>
        <v>40548</v>
      </c>
      <c r="D235" s="230">
        <v>40548</v>
      </c>
      <c r="E235" s="231">
        <v>0</v>
      </c>
      <c r="F235" s="256">
        <v>0</v>
      </c>
    </row>
    <row r="236" spans="1:6" ht="23.25" customHeight="1" thickBot="1">
      <c r="A236" s="1006" t="s">
        <v>20</v>
      </c>
      <c r="B236" s="232" t="s">
        <v>726</v>
      </c>
      <c r="C236" s="229">
        <f t="shared" si="3"/>
        <v>61010</v>
      </c>
      <c r="D236" s="230">
        <v>54868</v>
      </c>
      <c r="E236" s="231">
        <v>76</v>
      </c>
      <c r="F236" s="256">
        <v>6066</v>
      </c>
    </row>
    <row r="237" spans="1:6" ht="23.25" customHeight="1" thickBot="1">
      <c r="A237" s="1007"/>
      <c r="B237" s="232" t="s">
        <v>727</v>
      </c>
      <c r="C237" s="229">
        <f t="shared" si="3"/>
        <v>38454</v>
      </c>
      <c r="D237" s="230">
        <v>38073</v>
      </c>
      <c r="E237" s="231">
        <v>0</v>
      </c>
      <c r="F237" s="256">
        <v>381</v>
      </c>
    </row>
    <row r="238" spans="1:6" ht="23.25" customHeight="1" thickBot="1">
      <c r="A238" s="1007"/>
      <c r="B238" s="232" t="s">
        <v>728</v>
      </c>
      <c r="C238" s="229">
        <f t="shared" si="3"/>
        <v>115434</v>
      </c>
      <c r="D238" s="230">
        <v>94164</v>
      </c>
      <c r="E238" s="231">
        <v>14668</v>
      </c>
      <c r="F238" s="256">
        <v>6602</v>
      </c>
    </row>
    <row r="239" spans="1:6" ht="23.25" customHeight="1" thickBot="1">
      <c r="A239" s="1007"/>
      <c r="B239" s="232" t="s">
        <v>729</v>
      </c>
      <c r="C239" s="229">
        <f t="shared" si="3"/>
        <v>47600</v>
      </c>
      <c r="D239" s="230">
        <v>30316</v>
      </c>
      <c r="E239" s="231">
        <v>4031</v>
      </c>
      <c r="F239" s="256">
        <v>13253</v>
      </c>
    </row>
    <row r="240" spans="1:6" ht="23.25" customHeight="1" thickBot="1">
      <c r="A240" s="1007"/>
      <c r="B240" s="232" t="s">
        <v>730</v>
      </c>
      <c r="C240" s="229">
        <f t="shared" si="3"/>
        <v>54687</v>
      </c>
      <c r="D240" s="230">
        <v>39964</v>
      </c>
      <c r="E240" s="231">
        <v>6984</v>
      </c>
      <c r="F240" s="256">
        <v>7739</v>
      </c>
    </row>
    <row r="241" spans="1:6" ht="23.25" customHeight="1" thickBot="1">
      <c r="A241" s="1007"/>
      <c r="B241" s="232" t="s">
        <v>731</v>
      </c>
      <c r="C241" s="229">
        <f t="shared" si="3"/>
        <v>794</v>
      </c>
      <c r="D241" s="230">
        <v>794</v>
      </c>
      <c r="E241" s="231">
        <v>0</v>
      </c>
      <c r="F241" s="256">
        <v>0</v>
      </c>
    </row>
    <row r="242" spans="1:6" ht="23.25" customHeight="1" thickBot="1">
      <c r="A242" s="1007"/>
      <c r="B242" s="232" t="s">
        <v>732</v>
      </c>
      <c r="C242" s="229">
        <f t="shared" si="3"/>
        <v>13669</v>
      </c>
      <c r="D242" s="230">
        <v>13669</v>
      </c>
      <c r="E242" s="231">
        <v>0</v>
      </c>
      <c r="F242" s="256">
        <v>0</v>
      </c>
    </row>
    <row r="243" spans="1:6" ht="23.25" customHeight="1" thickBot="1">
      <c r="A243" s="1007"/>
      <c r="B243" s="232" t="s">
        <v>733</v>
      </c>
      <c r="C243" s="229">
        <f t="shared" si="3"/>
        <v>66408</v>
      </c>
      <c r="D243" s="230">
        <v>59808</v>
      </c>
      <c r="E243" s="231">
        <v>0</v>
      </c>
      <c r="F243" s="256">
        <v>6600</v>
      </c>
    </row>
    <row r="244" spans="1:6" ht="23.25" customHeight="1" thickBot="1">
      <c r="A244" s="1008"/>
      <c r="B244" s="232" t="s">
        <v>734</v>
      </c>
      <c r="C244" s="229">
        <f t="shared" si="3"/>
        <v>49610</v>
      </c>
      <c r="D244" s="230">
        <v>43323</v>
      </c>
      <c r="E244" s="231">
        <v>167</v>
      </c>
      <c r="F244" s="256">
        <v>6120</v>
      </c>
    </row>
    <row r="245" spans="1:6" ht="23.25" customHeight="1" thickBot="1">
      <c r="A245" s="1006" t="s">
        <v>127</v>
      </c>
      <c r="B245" s="232" t="s">
        <v>735</v>
      </c>
      <c r="C245" s="229">
        <f t="shared" si="3"/>
        <v>167797</v>
      </c>
      <c r="D245" s="230">
        <v>167797</v>
      </c>
      <c r="E245" s="231">
        <v>0</v>
      </c>
      <c r="F245" s="256">
        <v>0</v>
      </c>
    </row>
    <row r="246" spans="1:6" ht="23.25" customHeight="1" thickBot="1">
      <c r="A246" s="1007"/>
      <c r="B246" s="232" t="s">
        <v>736</v>
      </c>
      <c r="C246" s="229">
        <f t="shared" si="3"/>
        <v>425738</v>
      </c>
      <c r="D246" s="230">
        <v>279988</v>
      </c>
      <c r="E246" s="231">
        <v>145750</v>
      </c>
      <c r="F246" s="256">
        <v>0</v>
      </c>
    </row>
    <row r="247" spans="1:6" ht="23.25" customHeight="1" thickBot="1">
      <c r="A247" s="1007"/>
      <c r="B247" s="232" t="s">
        <v>737</v>
      </c>
      <c r="C247" s="229">
        <f t="shared" si="3"/>
        <v>76193</v>
      </c>
      <c r="D247" s="230">
        <v>32026</v>
      </c>
      <c r="E247" s="231">
        <v>36447</v>
      </c>
      <c r="F247" s="256">
        <v>7720</v>
      </c>
    </row>
    <row r="248" spans="1:6" ht="23.25" customHeight="1" thickBot="1">
      <c r="A248" s="1007"/>
      <c r="B248" s="232" t="s">
        <v>738</v>
      </c>
      <c r="C248" s="229">
        <f t="shared" si="3"/>
        <v>236621</v>
      </c>
      <c r="D248" s="230">
        <v>200463</v>
      </c>
      <c r="E248" s="231">
        <v>25583</v>
      </c>
      <c r="F248" s="256">
        <v>10575</v>
      </c>
    </row>
    <row r="249" spans="1:6" ht="23.25" customHeight="1" thickBot="1">
      <c r="A249" s="1007"/>
      <c r="B249" s="232" t="s">
        <v>739</v>
      </c>
      <c r="C249" s="229">
        <f t="shared" si="3"/>
        <v>153835</v>
      </c>
      <c r="D249" s="230">
        <v>140062</v>
      </c>
      <c r="E249" s="231">
        <v>9418</v>
      </c>
      <c r="F249" s="256">
        <v>4355</v>
      </c>
    </row>
    <row r="250" spans="1:6" ht="23.25" customHeight="1" thickBot="1">
      <c r="A250" s="1007"/>
      <c r="B250" s="232" t="s">
        <v>740</v>
      </c>
      <c r="C250" s="229">
        <f t="shared" si="3"/>
        <v>213640</v>
      </c>
      <c r="D250" s="230">
        <v>193300</v>
      </c>
      <c r="E250" s="231">
        <v>8298</v>
      </c>
      <c r="F250" s="256">
        <v>12042</v>
      </c>
    </row>
    <row r="251" spans="1:6" ht="23.25" customHeight="1" thickBot="1">
      <c r="A251" s="1007"/>
      <c r="B251" s="232" t="s">
        <v>741</v>
      </c>
      <c r="C251" s="229">
        <f t="shared" si="3"/>
        <v>166976</v>
      </c>
      <c r="D251" s="230">
        <v>154902</v>
      </c>
      <c r="E251" s="231">
        <v>827</v>
      </c>
      <c r="F251" s="256">
        <v>11247</v>
      </c>
    </row>
    <row r="252" spans="1:6" ht="23.25" customHeight="1" thickBot="1">
      <c r="A252" s="1007"/>
      <c r="B252" s="232" t="s">
        <v>742</v>
      </c>
      <c r="C252" s="229">
        <f t="shared" si="3"/>
        <v>71019</v>
      </c>
      <c r="D252" s="230">
        <v>58529</v>
      </c>
      <c r="E252" s="231">
        <v>733</v>
      </c>
      <c r="F252" s="256">
        <v>11757</v>
      </c>
    </row>
    <row r="253" spans="1:6" ht="23.25" customHeight="1" thickBot="1">
      <c r="A253" s="1007"/>
      <c r="B253" s="232" t="s">
        <v>743</v>
      </c>
      <c r="C253" s="229">
        <f t="shared" si="3"/>
        <v>63706</v>
      </c>
      <c r="D253" s="230">
        <v>62871</v>
      </c>
      <c r="E253" s="231">
        <v>0</v>
      </c>
      <c r="F253" s="256">
        <v>835</v>
      </c>
    </row>
    <row r="254" spans="1:6" ht="23.25" customHeight="1" thickBot="1">
      <c r="A254" s="1008"/>
      <c r="B254" s="232" t="s">
        <v>744</v>
      </c>
      <c r="C254" s="229">
        <f t="shared" si="3"/>
        <v>114181</v>
      </c>
      <c r="D254" s="230">
        <v>76309</v>
      </c>
      <c r="E254" s="231">
        <v>15294</v>
      </c>
      <c r="F254" s="256">
        <v>22578</v>
      </c>
    </row>
    <row r="255" spans="1:6" ht="23.25" customHeight="1" thickBot="1">
      <c r="A255" s="1011" t="s">
        <v>22</v>
      </c>
      <c r="B255" s="232" t="s">
        <v>745</v>
      </c>
      <c r="C255" s="229">
        <f t="shared" si="3"/>
        <v>305675</v>
      </c>
      <c r="D255" s="230">
        <v>238303</v>
      </c>
      <c r="E255" s="231">
        <v>65986</v>
      </c>
      <c r="F255" s="256">
        <v>1386</v>
      </c>
    </row>
    <row r="256" spans="1:6" ht="23.25" customHeight="1" thickBot="1">
      <c r="A256" s="1011"/>
      <c r="B256" s="232" t="s">
        <v>746</v>
      </c>
      <c r="C256" s="229">
        <f t="shared" si="3"/>
        <v>214387</v>
      </c>
      <c r="D256" s="230">
        <v>194621</v>
      </c>
      <c r="E256" s="231">
        <v>16915</v>
      </c>
      <c r="F256" s="256">
        <v>2851</v>
      </c>
    </row>
    <row r="257" spans="1:6" ht="23.25" customHeight="1" thickBot="1">
      <c r="A257" s="1011"/>
      <c r="B257" s="232" t="s">
        <v>747</v>
      </c>
      <c r="C257" s="229">
        <f t="shared" si="3"/>
        <v>315221</v>
      </c>
      <c r="D257" s="230">
        <v>287223</v>
      </c>
      <c r="E257" s="231">
        <v>27998</v>
      </c>
      <c r="F257" s="256">
        <v>0</v>
      </c>
    </row>
    <row r="258" spans="1:6" ht="23.25" customHeight="1" thickBot="1">
      <c r="A258" s="1011"/>
      <c r="B258" s="232" t="s">
        <v>748</v>
      </c>
      <c r="C258" s="229">
        <f t="shared" si="3"/>
        <v>258647</v>
      </c>
      <c r="D258" s="230">
        <v>239919</v>
      </c>
      <c r="E258" s="231">
        <v>12542</v>
      </c>
      <c r="F258" s="256">
        <v>6186</v>
      </c>
    </row>
    <row r="259" spans="1:6" ht="23.25" customHeight="1" thickBot="1">
      <c r="A259" s="1011" t="s">
        <v>477</v>
      </c>
      <c r="B259" s="232" t="s">
        <v>749</v>
      </c>
      <c r="C259" s="229">
        <f t="shared" si="3"/>
        <v>71224</v>
      </c>
      <c r="D259" s="230">
        <v>36227</v>
      </c>
      <c r="E259" s="231">
        <v>32997</v>
      </c>
      <c r="F259" s="256">
        <v>2000</v>
      </c>
    </row>
    <row r="260" spans="1:6" ht="23.25" customHeight="1" thickBot="1">
      <c r="A260" s="1011" t="s">
        <v>477</v>
      </c>
      <c r="B260" s="232" t="s">
        <v>750</v>
      </c>
      <c r="C260" s="229">
        <f t="shared" si="3"/>
        <v>202919</v>
      </c>
      <c r="D260" s="230">
        <v>121422</v>
      </c>
      <c r="E260" s="231">
        <v>75436</v>
      </c>
      <c r="F260" s="256">
        <v>6061</v>
      </c>
    </row>
    <row r="261" spans="1:6" ht="23.25" customHeight="1" thickBot="1">
      <c r="A261" s="1011" t="s">
        <v>477</v>
      </c>
      <c r="B261" s="232" t="s">
        <v>751</v>
      </c>
      <c r="C261" s="229">
        <f t="shared" ref="C261:C324" si="4">SUM(D261:F261)</f>
        <v>106493</v>
      </c>
      <c r="D261" s="230">
        <v>79739</v>
      </c>
      <c r="E261" s="231">
        <v>17740</v>
      </c>
      <c r="F261" s="256">
        <v>9014</v>
      </c>
    </row>
    <row r="262" spans="1:6" ht="23.25" customHeight="1" thickBot="1">
      <c r="A262" s="1011" t="s">
        <v>477</v>
      </c>
      <c r="B262" s="232" t="s">
        <v>752</v>
      </c>
      <c r="C262" s="229">
        <f t="shared" si="4"/>
        <v>59218</v>
      </c>
      <c r="D262" s="230">
        <v>59218</v>
      </c>
      <c r="E262" s="231">
        <v>0</v>
      </c>
      <c r="F262" s="256">
        <v>0</v>
      </c>
    </row>
    <row r="263" spans="1:6" ht="23.25" customHeight="1" thickBot="1">
      <c r="A263" s="1011" t="s">
        <v>219</v>
      </c>
      <c r="B263" s="232" t="s">
        <v>753</v>
      </c>
      <c r="C263" s="229">
        <f t="shared" si="4"/>
        <v>216640</v>
      </c>
      <c r="D263" s="230">
        <v>178918</v>
      </c>
      <c r="E263" s="231">
        <v>25331</v>
      </c>
      <c r="F263" s="256">
        <v>12391</v>
      </c>
    </row>
    <row r="264" spans="1:6" ht="23.25" customHeight="1" thickBot="1">
      <c r="A264" s="1011" t="s">
        <v>219</v>
      </c>
      <c r="B264" s="232" t="s">
        <v>754</v>
      </c>
      <c r="C264" s="229">
        <f t="shared" si="4"/>
        <v>441247</v>
      </c>
      <c r="D264" s="230">
        <v>348706</v>
      </c>
      <c r="E264" s="231">
        <v>92541</v>
      </c>
      <c r="F264" s="256">
        <v>0</v>
      </c>
    </row>
    <row r="265" spans="1:6" ht="23.25" customHeight="1" thickBot="1">
      <c r="A265" s="1011" t="s">
        <v>219</v>
      </c>
      <c r="B265" s="232" t="s">
        <v>755</v>
      </c>
      <c r="C265" s="229">
        <f t="shared" si="4"/>
        <v>199611</v>
      </c>
      <c r="D265" s="230">
        <v>156193</v>
      </c>
      <c r="E265" s="231">
        <v>35160</v>
      </c>
      <c r="F265" s="256">
        <v>8258</v>
      </c>
    </row>
    <row r="266" spans="1:6" ht="23.25" customHeight="1" thickBot="1">
      <c r="A266" s="1011" t="s">
        <v>219</v>
      </c>
      <c r="B266" s="232" t="s">
        <v>756</v>
      </c>
      <c r="C266" s="229">
        <f t="shared" si="4"/>
        <v>50138</v>
      </c>
      <c r="D266" s="230">
        <v>50138</v>
      </c>
      <c r="E266" s="231">
        <v>0</v>
      </c>
      <c r="F266" s="256">
        <v>0</v>
      </c>
    </row>
    <row r="267" spans="1:6" ht="23.25" customHeight="1" thickBot="1">
      <c r="A267" s="1011" t="s">
        <v>219</v>
      </c>
      <c r="B267" s="232" t="s">
        <v>757</v>
      </c>
      <c r="C267" s="229">
        <f t="shared" si="4"/>
        <v>102155</v>
      </c>
      <c r="D267" s="230">
        <v>92821</v>
      </c>
      <c r="E267" s="231">
        <v>2426</v>
      </c>
      <c r="F267" s="256">
        <v>6908</v>
      </c>
    </row>
    <row r="268" spans="1:6" ht="23.25" customHeight="1" thickBot="1">
      <c r="A268" s="1011" t="s">
        <v>219</v>
      </c>
      <c r="B268" s="232" t="s">
        <v>758</v>
      </c>
      <c r="C268" s="229">
        <f t="shared" si="4"/>
        <v>118580</v>
      </c>
      <c r="D268" s="230">
        <v>115159</v>
      </c>
      <c r="E268" s="231">
        <v>988</v>
      </c>
      <c r="F268" s="256">
        <v>2433</v>
      </c>
    </row>
    <row r="269" spans="1:6" ht="23.25" customHeight="1" thickBot="1">
      <c r="A269" s="1011" t="s">
        <v>219</v>
      </c>
      <c r="B269" s="232" t="s">
        <v>759</v>
      </c>
      <c r="C269" s="229">
        <f t="shared" si="4"/>
        <v>81209</v>
      </c>
      <c r="D269" s="230">
        <v>74122</v>
      </c>
      <c r="E269" s="231">
        <v>1421</v>
      </c>
      <c r="F269" s="256">
        <v>5666</v>
      </c>
    </row>
    <row r="270" spans="1:6" ht="23.25" customHeight="1" thickBot="1">
      <c r="A270" s="1011" t="s">
        <v>219</v>
      </c>
      <c r="B270" s="232" t="s">
        <v>760</v>
      </c>
      <c r="C270" s="229">
        <f t="shared" si="4"/>
        <v>70562</v>
      </c>
      <c r="D270" s="230">
        <v>61868</v>
      </c>
      <c r="E270" s="231">
        <v>0</v>
      </c>
      <c r="F270" s="256">
        <v>8694</v>
      </c>
    </row>
    <row r="271" spans="1:6" ht="23.25" customHeight="1" thickBot="1">
      <c r="A271" s="1011" t="s">
        <v>219</v>
      </c>
      <c r="B271" s="232" t="s">
        <v>761</v>
      </c>
      <c r="C271" s="229">
        <f t="shared" si="4"/>
        <v>80677</v>
      </c>
      <c r="D271" s="230">
        <v>74685</v>
      </c>
      <c r="E271" s="231">
        <v>0</v>
      </c>
      <c r="F271" s="256">
        <v>5992</v>
      </c>
    </row>
    <row r="272" spans="1:6" ht="23.25" customHeight="1" thickBot="1">
      <c r="A272" s="1006" t="s">
        <v>220</v>
      </c>
      <c r="B272" s="232" t="s">
        <v>762</v>
      </c>
      <c r="C272" s="229">
        <f t="shared" si="4"/>
        <v>649685</v>
      </c>
      <c r="D272" s="230">
        <v>417477</v>
      </c>
      <c r="E272" s="231">
        <v>214902</v>
      </c>
      <c r="F272" s="256">
        <v>17306</v>
      </c>
    </row>
    <row r="273" spans="1:6" ht="23.25" customHeight="1" thickBot="1">
      <c r="A273" s="1007"/>
      <c r="B273" s="232" t="s">
        <v>763</v>
      </c>
      <c r="C273" s="229">
        <f t="shared" si="4"/>
        <v>240545</v>
      </c>
      <c r="D273" s="230">
        <v>168206</v>
      </c>
      <c r="E273" s="231">
        <v>67972</v>
      </c>
      <c r="F273" s="256">
        <v>4367</v>
      </c>
    </row>
    <row r="274" spans="1:6" ht="23.25" customHeight="1" thickBot="1">
      <c r="A274" s="1007"/>
      <c r="B274" s="232" t="s">
        <v>764</v>
      </c>
      <c r="C274" s="229">
        <f t="shared" si="4"/>
        <v>188709</v>
      </c>
      <c r="D274" s="230">
        <v>155077</v>
      </c>
      <c r="E274" s="231">
        <v>31825</v>
      </c>
      <c r="F274" s="256">
        <v>1807</v>
      </c>
    </row>
    <row r="275" spans="1:6" ht="23.25" customHeight="1" thickBot="1">
      <c r="A275" s="1007"/>
      <c r="B275" s="232" t="s">
        <v>765</v>
      </c>
      <c r="C275" s="229">
        <f t="shared" si="4"/>
        <v>142063</v>
      </c>
      <c r="D275" s="230">
        <v>124064</v>
      </c>
      <c r="E275" s="231">
        <v>12131</v>
      </c>
      <c r="F275" s="256">
        <v>5868</v>
      </c>
    </row>
    <row r="276" spans="1:6" ht="23.25" customHeight="1" thickBot="1">
      <c r="A276" s="1007"/>
      <c r="B276" s="232" t="s">
        <v>766</v>
      </c>
      <c r="C276" s="229">
        <f t="shared" si="4"/>
        <v>87769</v>
      </c>
      <c r="D276" s="230">
        <v>52718</v>
      </c>
      <c r="E276" s="231">
        <v>28435</v>
      </c>
      <c r="F276" s="256">
        <v>6616</v>
      </c>
    </row>
    <row r="277" spans="1:6" ht="23.25" customHeight="1" thickBot="1">
      <c r="A277" s="1007"/>
      <c r="B277" s="232" t="s">
        <v>767</v>
      </c>
      <c r="C277" s="229">
        <f t="shared" si="4"/>
        <v>86206</v>
      </c>
      <c r="D277" s="230">
        <v>80012</v>
      </c>
      <c r="E277" s="231">
        <v>0</v>
      </c>
      <c r="F277" s="256">
        <v>6194</v>
      </c>
    </row>
    <row r="278" spans="1:6" ht="23.25" customHeight="1" thickBot="1">
      <c r="A278" s="1007"/>
      <c r="B278" s="232" t="s">
        <v>768</v>
      </c>
      <c r="C278" s="229">
        <f t="shared" si="4"/>
        <v>41040</v>
      </c>
      <c r="D278" s="230">
        <v>31404</v>
      </c>
      <c r="E278" s="231">
        <v>1680</v>
      </c>
      <c r="F278" s="256">
        <v>7956</v>
      </c>
    </row>
    <row r="279" spans="1:6" ht="23.25" customHeight="1" thickBot="1">
      <c r="A279" s="1007"/>
      <c r="B279" s="232" t="s">
        <v>769</v>
      </c>
      <c r="C279" s="229">
        <f t="shared" si="4"/>
        <v>82309</v>
      </c>
      <c r="D279" s="230">
        <v>45082</v>
      </c>
      <c r="E279" s="231">
        <v>25931</v>
      </c>
      <c r="F279" s="256">
        <v>11296</v>
      </c>
    </row>
    <row r="280" spans="1:6" ht="23.25" customHeight="1" thickBot="1">
      <c r="A280" s="1007"/>
      <c r="B280" s="232" t="s">
        <v>770</v>
      </c>
      <c r="C280" s="229">
        <f t="shared" si="4"/>
        <v>123995</v>
      </c>
      <c r="D280" s="230">
        <v>67132</v>
      </c>
      <c r="E280" s="231">
        <v>44614</v>
      </c>
      <c r="F280" s="256">
        <v>12249</v>
      </c>
    </row>
    <row r="281" spans="1:6" ht="23.25" customHeight="1" thickBot="1">
      <c r="A281" s="1007"/>
      <c r="B281" s="232" t="s">
        <v>771</v>
      </c>
      <c r="C281" s="229">
        <f t="shared" si="4"/>
        <v>118733</v>
      </c>
      <c r="D281" s="230">
        <v>81748</v>
      </c>
      <c r="E281" s="231">
        <v>30624</v>
      </c>
      <c r="F281" s="256">
        <v>6361</v>
      </c>
    </row>
    <row r="282" spans="1:6" ht="23.25" customHeight="1" thickBot="1">
      <c r="A282" s="1008"/>
      <c r="B282" s="232" t="s">
        <v>772</v>
      </c>
      <c r="C282" s="229">
        <f t="shared" si="4"/>
        <v>93223</v>
      </c>
      <c r="D282" s="230">
        <v>65784</v>
      </c>
      <c r="E282" s="231">
        <v>22314</v>
      </c>
      <c r="F282" s="256">
        <v>5125</v>
      </c>
    </row>
    <row r="283" spans="1:6" ht="23.25" customHeight="1" thickBot="1">
      <c r="A283" s="1006" t="s">
        <v>220</v>
      </c>
      <c r="B283" s="232" t="s">
        <v>773</v>
      </c>
      <c r="C283" s="229">
        <f t="shared" si="4"/>
        <v>73459</v>
      </c>
      <c r="D283" s="230">
        <v>60496</v>
      </c>
      <c r="E283" s="231">
        <v>1602</v>
      </c>
      <c r="F283" s="256">
        <v>11361</v>
      </c>
    </row>
    <row r="284" spans="1:6" ht="23.25" customHeight="1" thickBot="1">
      <c r="A284" s="1007"/>
      <c r="B284" s="232" t="s">
        <v>774</v>
      </c>
      <c r="C284" s="229">
        <f t="shared" si="4"/>
        <v>87302</v>
      </c>
      <c r="D284" s="230">
        <v>82149</v>
      </c>
      <c r="E284" s="231">
        <v>0</v>
      </c>
      <c r="F284" s="256">
        <v>5153</v>
      </c>
    </row>
    <row r="285" spans="1:6" ht="23.25" customHeight="1" thickBot="1">
      <c r="A285" s="1007"/>
      <c r="B285" s="232" t="s">
        <v>775</v>
      </c>
      <c r="C285" s="229">
        <f t="shared" si="4"/>
        <v>60674</v>
      </c>
      <c r="D285" s="230">
        <v>59123</v>
      </c>
      <c r="E285" s="231">
        <v>0</v>
      </c>
      <c r="F285" s="256">
        <v>1551</v>
      </c>
    </row>
    <row r="286" spans="1:6" ht="23.25" customHeight="1" thickBot="1">
      <c r="A286" s="1007"/>
      <c r="B286" s="232" t="s">
        <v>776</v>
      </c>
      <c r="C286" s="229">
        <f t="shared" si="4"/>
        <v>29702</v>
      </c>
      <c r="D286" s="230">
        <v>25683</v>
      </c>
      <c r="E286" s="231">
        <v>0</v>
      </c>
      <c r="F286" s="256">
        <v>4019</v>
      </c>
    </row>
    <row r="287" spans="1:6" ht="23.25" customHeight="1" thickBot="1">
      <c r="A287" s="1007"/>
      <c r="B287" s="232" t="s">
        <v>777</v>
      </c>
      <c r="C287" s="229">
        <f t="shared" si="4"/>
        <v>41143</v>
      </c>
      <c r="D287" s="230">
        <v>38705</v>
      </c>
      <c r="E287" s="231">
        <v>0</v>
      </c>
      <c r="F287" s="256">
        <v>2438</v>
      </c>
    </row>
    <row r="288" spans="1:6" ht="23.25" customHeight="1" thickBot="1">
      <c r="A288" s="1008"/>
      <c r="B288" s="232" t="s">
        <v>778</v>
      </c>
      <c r="C288" s="229">
        <f t="shared" si="4"/>
        <v>22221</v>
      </c>
      <c r="D288" s="230">
        <v>22221</v>
      </c>
      <c r="E288" s="231">
        <v>0</v>
      </c>
      <c r="F288" s="256">
        <v>0</v>
      </c>
    </row>
    <row r="289" spans="1:6" ht="23.25" customHeight="1" thickBot="1">
      <c r="A289" s="1006" t="s">
        <v>221</v>
      </c>
      <c r="B289" s="232" t="s">
        <v>779</v>
      </c>
      <c r="C289" s="229">
        <f t="shared" si="4"/>
        <v>331023</v>
      </c>
      <c r="D289" s="230">
        <v>235085</v>
      </c>
      <c r="E289" s="231">
        <v>85849</v>
      </c>
      <c r="F289" s="256">
        <v>10089</v>
      </c>
    </row>
    <row r="290" spans="1:6" ht="23.25" customHeight="1" thickBot="1">
      <c r="A290" s="1007"/>
      <c r="B290" s="232" t="s">
        <v>780</v>
      </c>
      <c r="C290" s="229">
        <f t="shared" si="4"/>
        <v>367503</v>
      </c>
      <c r="D290" s="230">
        <v>274399</v>
      </c>
      <c r="E290" s="231">
        <v>83597</v>
      </c>
      <c r="F290" s="256">
        <v>9507</v>
      </c>
    </row>
    <row r="291" spans="1:6" ht="23.25" customHeight="1" thickBot="1">
      <c r="A291" s="1007"/>
      <c r="B291" s="232" t="s">
        <v>781</v>
      </c>
      <c r="C291" s="229">
        <f t="shared" si="4"/>
        <v>358119</v>
      </c>
      <c r="D291" s="230">
        <v>311991</v>
      </c>
      <c r="E291" s="231">
        <v>36380</v>
      </c>
      <c r="F291" s="256">
        <v>9748</v>
      </c>
    </row>
    <row r="292" spans="1:6" ht="23.25" customHeight="1" thickBot="1">
      <c r="A292" s="1007"/>
      <c r="B292" s="232" t="s">
        <v>782</v>
      </c>
      <c r="C292" s="229">
        <f t="shared" si="4"/>
        <v>310495</v>
      </c>
      <c r="D292" s="230">
        <v>252388</v>
      </c>
      <c r="E292" s="231">
        <v>52048</v>
      </c>
      <c r="F292" s="256">
        <v>6059</v>
      </c>
    </row>
    <row r="293" spans="1:6" ht="23.25" customHeight="1" thickBot="1">
      <c r="A293" s="1007"/>
      <c r="B293" s="232" t="s">
        <v>783</v>
      </c>
      <c r="C293" s="229">
        <f t="shared" si="4"/>
        <v>130629</v>
      </c>
      <c r="D293" s="230">
        <v>99116</v>
      </c>
      <c r="E293" s="231">
        <v>18934</v>
      </c>
      <c r="F293" s="256">
        <v>12579</v>
      </c>
    </row>
    <row r="294" spans="1:6" ht="23.25" customHeight="1" thickBot="1">
      <c r="A294" s="1007"/>
      <c r="B294" s="232" t="s">
        <v>784</v>
      </c>
      <c r="C294" s="229">
        <f t="shared" si="4"/>
        <v>18315</v>
      </c>
      <c r="D294" s="230">
        <v>18315</v>
      </c>
      <c r="E294" s="231">
        <v>0</v>
      </c>
      <c r="F294" s="256">
        <v>0</v>
      </c>
    </row>
    <row r="295" spans="1:6" ht="23.25" customHeight="1" thickBot="1">
      <c r="A295" s="1007"/>
      <c r="B295" s="232" t="s">
        <v>785</v>
      </c>
      <c r="C295" s="229">
        <f t="shared" si="4"/>
        <v>47319</v>
      </c>
      <c r="D295" s="230">
        <v>46217</v>
      </c>
      <c r="E295" s="231">
        <v>0</v>
      </c>
      <c r="F295" s="256">
        <v>1102</v>
      </c>
    </row>
    <row r="296" spans="1:6" ht="23.25" customHeight="1" thickBot="1">
      <c r="A296" s="1007"/>
      <c r="B296" s="232" t="s">
        <v>786</v>
      </c>
      <c r="C296" s="229">
        <f t="shared" si="4"/>
        <v>27453</v>
      </c>
      <c r="D296" s="230">
        <v>24202</v>
      </c>
      <c r="E296" s="231">
        <v>0</v>
      </c>
      <c r="F296" s="256">
        <v>3251</v>
      </c>
    </row>
    <row r="297" spans="1:6" ht="23.25" customHeight="1" thickBot="1">
      <c r="A297" s="1007"/>
      <c r="B297" s="232" t="s">
        <v>787</v>
      </c>
      <c r="C297" s="229">
        <f t="shared" si="4"/>
        <v>34339</v>
      </c>
      <c r="D297" s="230">
        <v>28178</v>
      </c>
      <c r="E297" s="231">
        <v>0</v>
      </c>
      <c r="F297" s="256">
        <v>6161</v>
      </c>
    </row>
    <row r="298" spans="1:6" ht="23.25" customHeight="1" thickBot="1">
      <c r="A298" s="1008"/>
      <c r="B298" s="232" t="s">
        <v>788</v>
      </c>
      <c r="C298" s="229">
        <f t="shared" si="4"/>
        <v>52155</v>
      </c>
      <c r="D298" s="230">
        <v>51334</v>
      </c>
      <c r="E298" s="231">
        <v>821</v>
      </c>
      <c r="F298" s="256">
        <v>0</v>
      </c>
    </row>
    <row r="299" spans="1:6" ht="23.25" customHeight="1" thickBot="1">
      <c r="A299" s="1011" t="s">
        <v>478</v>
      </c>
      <c r="B299" s="232" t="s">
        <v>789</v>
      </c>
      <c r="C299" s="229">
        <f t="shared" si="4"/>
        <v>99731</v>
      </c>
      <c r="D299" s="230">
        <v>99731</v>
      </c>
      <c r="E299" s="231">
        <v>0</v>
      </c>
      <c r="F299" s="256">
        <v>0</v>
      </c>
    </row>
    <row r="300" spans="1:6" ht="23.25" customHeight="1" thickBot="1">
      <c r="A300" s="1011" t="s">
        <v>478</v>
      </c>
      <c r="B300" s="232" t="s">
        <v>790</v>
      </c>
      <c r="C300" s="229">
        <f t="shared" si="4"/>
        <v>343079</v>
      </c>
      <c r="D300" s="230">
        <v>194942</v>
      </c>
      <c r="E300" s="231">
        <v>114857</v>
      </c>
      <c r="F300" s="256">
        <v>33280</v>
      </c>
    </row>
    <row r="301" spans="1:6" ht="23.25" customHeight="1" thickBot="1">
      <c r="A301" s="1011" t="s">
        <v>478</v>
      </c>
      <c r="B301" s="232" t="s">
        <v>791</v>
      </c>
      <c r="C301" s="229">
        <f t="shared" si="4"/>
        <v>271345</v>
      </c>
      <c r="D301" s="230">
        <v>233005</v>
      </c>
      <c r="E301" s="231">
        <v>9618</v>
      </c>
      <c r="F301" s="256">
        <v>28722</v>
      </c>
    </row>
    <row r="302" spans="1:6" ht="23.25" customHeight="1" thickBot="1">
      <c r="A302" s="1011" t="s">
        <v>478</v>
      </c>
      <c r="B302" s="232" t="s">
        <v>792</v>
      </c>
      <c r="C302" s="229">
        <f t="shared" si="4"/>
        <v>172335</v>
      </c>
      <c r="D302" s="230">
        <v>146813</v>
      </c>
      <c r="E302" s="231">
        <v>16523</v>
      </c>
      <c r="F302" s="256">
        <v>8999</v>
      </c>
    </row>
    <row r="303" spans="1:6" ht="23.25" customHeight="1" thickBot="1">
      <c r="A303" s="1011" t="s">
        <v>131</v>
      </c>
      <c r="B303" s="232" t="s">
        <v>793</v>
      </c>
      <c r="C303" s="229">
        <f t="shared" si="4"/>
        <v>299902</v>
      </c>
      <c r="D303" s="230">
        <v>227629</v>
      </c>
      <c r="E303" s="231">
        <v>63957</v>
      </c>
      <c r="F303" s="256">
        <v>8316</v>
      </c>
    </row>
    <row r="304" spans="1:6" ht="23.25" customHeight="1" thickBot="1">
      <c r="A304" s="1011"/>
      <c r="B304" s="232" t="s">
        <v>794</v>
      </c>
      <c r="C304" s="229">
        <f t="shared" si="4"/>
        <v>403112</v>
      </c>
      <c r="D304" s="230">
        <v>316072</v>
      </c>
      <c r="E304" s="231">
        <v>79267</v>
      </c>
      <c r="F304" s="256">
        <v>7773</v>
      </c>
    </row>
    <row r="305" spans="1:13" ht="23.25" customHeight="1" thickBot="1">
      <c r="A305" s="1011"/>
      <c r="B305" s="232" t="s">
        <v>795</v>
      </c>
      <c r="C305" s="229">
        <f t="shared" si="4"/>
        <v>263992</v>
      </c>
      <c r="D305" s="230">
        <v>235374</v>
      </c>
      <c r="E305" s="231">
        <v>28618</v>
      </c>
      <c r="F305" s="256">
        <v>0</v>
      </c>
    </row>
    <row r="306" spans="1:13" ht="23.25" customHeight="1" thickBot="1">
      <c r="A306" s="1011"/>
      <c r="B306" s="232" t="s">
        <v>796</v>
      </c>
      <c r="C306" s="229">
        <f t="shared" si="4"/>
        <v>189889</v>
      </c>
      <c r="D306" s="230">
        <v>172539</v>
      </c>
      <c r="E306" s="231">
        <v>2080</v>
      </c>
      <c r="F306" s="256">
        <v>15270</v>
      </c>
    </row>
    <row r="307" spans="1:13" s="237" customFormat="1" ht="23.25" customHeight="1" thickBot="1">
      <c r="A307" s="1011"/>
      <c r="B307" s="232" t="s">
        <v>797</v>
      </c>
      <c r="C307" s="229">
        <f t="shared" si="4"/>
        <v>108873</v>
      </c>
      <c r="D307" s="230">
        <v>92159</v>
      </c>
      <c r="E307" s="231">
        <v>4000</v>
      </c>
      <c r="F307" s="256">
        <v>12714</v>
      </c>
      <c r="G307" s="78"/>
      <c r="H307" s="78"/>
      <c r="I307" s="78"/>
      <c r="J307" s="78"/>
      <c r="K307" s="78"/>
      <c r="L307" s="78"/>
      <c r="M307" s="78"/>
    </row>
    <row r="308" spans="1:13" s="237" customFormat="1" ht="23.25" customHeight="1" thickBot="1">
      <c r="A308" s="1011"/>
      <c r="B308" s="232" t="s">
        <v>798</v>
      </c>
      <c r="C308" s="229">
        <f t="shared" si="4"/>
        <v>123682</v>
      </c>
      <c r="D308" s="230">
        <v>112223</v>
      </c>
      <c r="E308" s="231">
        <v>0</v>
      </c>
      <c r="F308" s="256">
        <v>11459</v>
      </c>
      <c r="G308" s="78"/>
      <c r="H308" s="78"/>
      <c r="I308" s="78"/>
      <c r="J308" s="78"/>
      <c r="K308" s="78"/>
      <c r="L308" s="78"/>
      <c r="M308" s="78"/>
    </row>
    <row r="309" spans="1:13" s="237" customFormat="1" ht="23.25" customHeight="1" thickBot="1">
      <c r="A309" s="1011"/>
      <c r="B309" s="232" t="s">
        <v>799</v>
      </c>
      <c r="C309" s="229">
        <f t="shared" si="4"/>
        <v>35540</v>
      </c>
      <c r="D309" s="230">
        <v>35540</v>
      </c>
      <c r="E309" s="231">
        <v>0</v>
      </c>
      <c r="F309" s="256">
        <v>0</v>
      </c>
      <c r="G309" s="78"/>
      <c r="H309" s="78"/>
      <c r="I309" s="78"/>
      <c r="J309" s="78"/>
      <c r="K309" s="78"/>
      <c r="L309" s="78"/>
      <c r="M309" s="78"/>
    </row>
    <row r="310" spans="1:13" s="237" customFormat="1" ht="23.25" customHeight="1" thickBot="1">
      <c r="A310" s="1011"/>
      <c r="B310" s="232" t="s">
        <v>800</v>
      </c>
      <c r="C310" s="229">
        <f t="shared" si="4"/>
        <v>63840</v>
      </c>
      <c r="D310" s="230">
        <v>60718</v>
      </c>
      <c r="E310" s="231">
        <v>0</v>
      </c>
      <c r="F310" s="256">
        <v>3122</v>
      </c>
      <c r="G310" s="78"/>
      <c r="H310" s="78"/>
      <c r="I310" s="78"/>
      <c r="J310" s="78"/>
      <c r="K310" s="78"/>
      <c r="L310" s="78"/>
      <c r="M310" s="78"/>
    </row>
    <row r="311" spans="1:13" s="237" customFormat="1" ht="23.25" customHeight="1" thickBot="1">
      <c r="A311" s="1011"/>
      <c r="B311" s="232" t="s">
        <v>801</v>
      </c>
      <c r="C311" s="229">
        <f t="shared" si="4"/>
        <v>28371</v>
      </c>
      <c r="D311" s="230">
        <v>25115</v>
      </c>
      <c r="E311" s="231">
        <v>0</v>
      </c>
      <c r="F311" s="256">
        <v>3256</v>
      </c>
      <c r="G311" s="78"/>
      <c r="H311" s="78"/>
      <c r="I311" s="78"/>
      <c r="J311" s="78"/>
      <c r="K311" s="78"/>
      <c r="L311" s="78"/>
      <c r="M311" s="78"/>
    </row>
    <row r="312" spans="1:13" s="237" customFormat="1" ht="23.25" customHeight="1" thickBot="1">
      <c r="A312" s="1011"/>
      <c r="B312" s="232" t="s">
        <v>802</v>
      </c>
      <c r="C312" s="229">
        <f t="shared" si="4"/>
        <v>49788</v>
      </c>
      <c r="D312" s="230">
        <v>48659</v>
      </c>
      <c r="E312" s="231">
        <v>0</v>
      </c>
      <c r="F312" s="256">
        <v>1129</v>
      </c>
      <c r="G312" s="78"/>
      <c r="H312" s="78"/>
      <c r="I312" s="78"/>
      <c r="J312" s="78"/>
      <c r="K312" s="78"/>
      <c r="L312" s="78"/>
      <c r="M312" s="78"/>
    </row>
    <row r="313" spans="1:13" s="237" customFormat="1" ht="23.25" customHeight="1" thickBot="1">
      <c r="A313" s="1011"/>
      <c r="B313" s="232" t="s">
        <v>803</v>
      </c>
      <c r="C313" s="229">
        <f t="shared" si="4"/>
        <v>41753</v>
      </c>
      <c r="D313" s="230">
        <v>0</v>
      </c>
      <c r="E313" s="231">
        <v>0</v>
      </c>
      <c r="F313" s="256">
        <v>41753</v>
      </c>
      <c r="G313" s="78"/>
      <c r="H313" s="78"/>
      <c r="I313" s="78"/>
      <c r="J313" s="78"/>
      <c r="K313" s="78"/>
      <c r="L313" s="78"/>
      <c r="M313" s="78"/>
    </row>
    <row r="314" spans="1:13" s="237" customFormat="1" ht="23.25" customHeight="1" thickBot="1">
      <c r="A314" s="1011" t="s">
        <v>23</v>
      </c>
      <c r="B314" s="232" t="s">
        <v>804</v>
      </c>
      <c r="C314" s="229">
        <f t="shared" si="4"/>
        <v>287220</v>
      </c>
      <c r="D314" s="230">
        <v>173816</v>
      </c>
      <c r="E314" s="231">
        <v>113404</v>
      </c>
      <c r="F314" s="256">
        <v>0</v>
      </c>
      <c r="G314" s="78"/>
      <c r="H314" s="78"/>
      <c r="I314" s="78"/>
      <c r="J314" s="78"/>
      <c r="K314" s="78"/>
      <c r="L314" s="78"/>
      <c r="M314" s="78"/>
    </row>
    <row r="315" spans="1:13" s="237" customFormat="1" ht="23.25" customHeight="1" thickBot="1">
      <c r="A315" s="1011" t="s">
        <v>23</v>
      </c>
      <c r="B315" s="232" t="s">
        <v>805</v>
      </c>
      <c r="C315" s="229">
        <f t="shared" si="4"/>
        <v>73921</v>
      </c>
      <c r="D315" s="230">
        <v>62847</v>
      </c>
      <c r="E315" s="231">
        <v>11074</v>
      </c>
      <c r="F315" s="256">
        <v>0</v>
      </c>
      <c r="G315" s="78"/>
      <c r="H315" s="78"/>
      <c r="I315" s="78"/>
      <c r="J315" s="78"/>
      <c r="K315" s="78"/>
      <c r="L315" s="78"/>
      <c r="M315" s="78"/>
    </row>
    <row r="316" spans="1:13" s="237" customFormat="1" ht="23.25" customHeight="1" thickBot="1">
      <c r="A316" s="1011" t="s">
        <v>23</v>
      </c>
      <c r="B316" s="232" t="s">
        <v>806</v>
      </c>
      <c r="C316" s="229">
        <f t="shared" si="4"/>
        <v>114427</v>
      </c>
      <c r="D316" s="230">
        <v>77281</v>
      </c>
      <c r="E316" s="231">
        <v>31145</v>
      </c>
      <c r="F316" s="256">
        <v>6001</v>
      </c>
      <c r="G316" s="78"/>
      <c r="H316" s="78"/>
      <c r="I316" s="78"/>
      <c r="J316" s="78"/>
      <c r="K316" s="78"/>
      <c r="L316" s="78"/>
      <c r="M316" s="78"/>
    </row>
    <row r="317" spans="1:13" s="237" customFormat="1" ht="23.25" customHeight="1" thickBot="1">
      <c r="A317" s="1011" t="s">
        <v>23</v>
      </c>
      <c r="B317" s="232" t="s">
        <v>807</v>
      </c>
      <c r="C317" s="229">
        <f t="shared" si="4"/>
        <v>448436</v>
      </c>
      <c r="D317" s="230">
        <v>380805</v>
      </c>
      <c r="E317" s="231">
        <v>67631</v>
      </c>
      <c r="F317" s="256">
        <v>0</v>
      </c>
      <c r="G317" s="78"/>
      <c r="H317" s="78"/>
      <c r="I317" s="78"/>
      <c r="J317" s="78"/>
      <c r="K317" s="78"/>
      <c r="L317" s="78"/>
      <c r="M317" s="78"/>
    </row>
    <row r="318" spans="1:13" s="237" customFormat="1" ht="23.25" customHeight="1" thickBot="1">
      <c r="A318" s="1011" t="s">
        <v>23</v>
      </c>
      <c r="B318" s="232" t="s">
        <v>808</v>
      </c>
      <c r="C318" s="229">
        <f t="shared" si="4"/>
        <v>100229</v>
      </c>
      <c r="D318" s="230">
        <v>77901</v>
      </c>
      <c r="E318" s="231">
        <v>21861</v>
      </c>
      <c r="F318" s="256">
        <v>467</v>
      </c>
      <c r="G318" s="78"/>
      <c r="H318" s="78"/>
      <c r="I318" s="78"/>
      <c r="J318" s="78"/>
      <c r="K318" s="78"/>
      <c r="L318" s="78"/>
      <c r="M318" s="78"/>
    </row>
    <row r="319" spans="1:13" s="237" customFormat="1" ht="23.25" customHeight="1" thickBot="1">
      <c r="A319" s="1011" t="s">
        <v>23</v>
      </c>
      <c r="B319" s="232" t="s">
        <v>809</v>
      </c>
      <c r="C319" s="229">
        <f t="shared" si="4"/>
        <v>75609</v>
      </c>
      <c r="D319" s="230">
        <v>49841</v>
      </c>
      <c r="E319" s="231">
        <v>25657</v>
      </c>
      <c r="F319" s="256">
        <v>111</v>
      </c>
      <c r="G319" s="78"/>
      <c r="H319" s="78"/>
      <c r="I319" s="78"/>
      <c r="J319" s="78"/>
      <c r="K319" s="78"/>
      <c r="L319" s="78"/>
      <c r="M319" s="78"/>
    </row>
    <row r="320" spans="1:13" s="237" customFormat="1" ht="23.25" customHeight="1" thickBot="1">
      <c r="A320" s="1011" t="s">
        <v>23</v>
      </c>
      <c r="B320" s="232" t="s">
        <v>810</v>
      </c>
      <c r="C320" s="229">
        <f t="shared" si="4"/>
        <v>66199</v>
      </c>
      <c r="D320" s="230">
        <v>51461</v>
      </c>
      <c r="E320" s="231">
        <v>8186</v>
      </c>
      <c r="F320" s="256">
        <v>6552</v>
      </c>
      <c r="G320" s="78"/>
      <c r="H320" s="78"/>
      <c r="I320" s="78"/>
      <c r="J320" s="78"/>
      <c r="K320" s="78"/>
      <c r="L320" s="78"/>
      <c r="M320" s="78"/>
    </row>
    <row r="321" spans="1:13" s="237" customFormat="1" ht="23.25" customHeight="1" thickBot="1">
      <c r="A321" s="1011" t="s">
        <v>23</v>
      </c>
      <c r="B321" s="232" t="s">
        <v>811</v>
      </c>
      <c r="C321" s="229">
        <f t="shared" si="4"/>
        <v>143018</v>
      </c>
      <c r="D321" s="230">
        <v>92475</v>
      </c>
      <c r="E321" s="231">
        <v>37390</v>
      </c>
      <c r="F321" s="256">
        <v>13153</v>
      </c>
      <c r="G321" s="78"/>
      <c r="H321" s="78"/>
      <c r="I321" s="78"/>
      <c r="J321" s="78"/>
      <c r="K321" s="78"/>
      <c r="L321" s="78"/>
      <c r="M321" s="78"/>
    </row>
    <row r="322" spans="1:13" ht="23.25" customHeight="1" thickBot="1">
      <c r="A322" s="1011" t="s">
        <v>23</v>
      </c>
      <c r="B322" s="232" t="s">
        <v>812</v>
      </c>
      <c r="C322" s="229">
        <f t="shared" si="4"/>
        <v>67788</v>
      </c>
      <c r="D322" s="230">
        <v>57408</v>
      </c>
      <c r="E322" s="231">
        <v>10380</v>
      </c>
      <c r="F322" s="256">
        <v>0</v>
      </c>
    </row>
    <row r="323" spans="1:13" ht="23.25" customHeight="1" thickBot="1">
      <c r="A323" s="1011" t="s">
        <v>23</v>
      </c>
      <c r="B323" s="232" t="s">
        <v>813</v>
      </c>
      <c r="C323" s="229">
        <f t="shared" si="4"/>
        <v>164831</v>
      </c>
      <c r="D323" s="230">
        <v>130313</v>
      </c>
      <c r="E323" s="231">
        <v>34518</v>
      </c>
      <c r="F323" s="256">
        <v>0</v>
      </c>
    </row>
    <row r="324" spans="1:13" ht="23.25" customHeight="1" thickBot="1">
      <c r="A324" s="1011" t="s">
        <v>23</v>
      </c>
      <c r="B324" s="232" t="s">
        <v>814</v>
      </c>
      <c r="C324" s="229">
        <f t="shared" si="4"/>
        <v>51716</v>
      </c>
      <c r="D324" s="230">
        <v>47520</v>
      </c>
      <c r="E324" s="231">
        <v>0</v>
      </c>
      <c r="F324" s="256">
        <v>4196</v>
      </c>
    </row>
    <row r="325" spans="1:13" ht="23.25" customHeight="1" thickBot="1">
      <c r="A325" s="1011" t="s">
        <v>23</v>
      </c>
      <c r="B325" s="232" t="s">
        <v>815</v>
      </c>
      <c r="C325" s="229">
        <f t="shared" ref="C325:C388" si="5">SUM(D325:F325)</f>
        <v>51347</v>
      </c>
      <c r="D325" s="230">
        <v>45726</v>
      </c>
      <c r="E325" s="231">
        <v>0</v>
      </c>
      <c r="F325" s="256">
        <v>5621</v>
      </c>
    </row>
    <row r="326" spans="1:13" ht="23.25" customHeight="1" thickBot="1">
      <c r="A326" s="1011" t="s">
        <v>23</v>
      </c>
      <c r="B326" s="232" t="s">
        <v>816</v>
      </c>
      <c r="C326" s="229">
        <f t="shared" si="5"/>
        <v>99965</v>
      </c>
      <c r="D326" s="230">
        <v>87405</v>
      </c>
      <c r="E326" s="231">
        <v>6192</v>
      </c>
      <c r="F326" s="256">
        <v>6368</v>
      </c>
    </row>
    <row r="327" spans="1:13" ht="23.25" customHeight="1" thickBot="1">
      <c r="A327" s="1011" t="s">
        <v>23</v>
      </c>
      <c r="B327" s="232" t="s">
        <v>817</v>
      </c>
      <c r="C327" s="229">
        <f t="shared" si="5"/>
        <v>56102</v>
      </c>
      <c r="D327" s="230">
        <v>39943</v>
      </c>
      <c r="E327" s="231">
        <v>11140</v>
      </c>
      <c r="F327" s="256">
        <v>5019</v>
      </c>
    </row>
    <row r="328" spans="1:13" ht="23.25" customHeight="1" thickBot="1">
      <c r="A328" s="1011" t="s">
        <v>23</v>
      </c>
      <c r="B328" s="232" t="s">
        <v>818</v>
      </c>
      <c r="C328" s="229">
        <f t="shared" si="5"/>
        <v>53776</v>
      </c>
      <c r="D328" s="230">
        <v>0</v>
      </c>
      <c r="E328" s="231">
        <v>0</v>
      </c>
      <c r="F328" s="256">
        <v>53776</v>
      </c>
    </row>
    <row r="329" spans="1:13" ht="23.25" customHeight="1" thickBot="1">
      <c r="A329" s="234" t="s">
        <v>24</v>
      </c>
      <c r="B329" s="232" t="s">
        <v>819</v>
      </c>
      <c r="C329" s="229">
        <f t="shared" si="5"/>
        <v>390977</v>
      </c>
      <c r="D329" s="230">
        <v>287346</v>
      </c>
      <c r="E329" s="231">
        <v>95986</v>
      </c>
      <c r="F329" s="256">
        <v>7645</v>
      </c>
    </row>
    <row r="330" spans="1:13" ht="23.25" customHeight="1" thickBot="1">
      <c r="A330" s="1006" t="s">
        <v>24</v>
      </c>
      <c r="B330" s="232" t="s">
        <v>820</v>
      </c>
      <c r="C330" s="229">
        <f t="shared" si="5"/>
        <v>187054</v>
      </c>
      <c r="D330" s="230">
        <v>148817</v>
      </c>
      <c r="E330" s="231">
        <v>38237</v>
      </c>
      <c r="F330" s="256">
        <v>0</v>
      </c>
    </row>
    <row r="331" spans="1:13" ht="23.25" customHeight="1" thickBot="1">
      <c r="A331" s="1007"/>
      <c r="B331" s="232" t="s">
        <v>821</v>
      </c>
      <c r="C331" s="229">
        <f t="shared" si="5"/>
        <v>316956</v>
      </c>
      <c r="D331" s="230">
        <v>284246</v>
      </c>
      <c r="E331" s="231">
        <v>32710</v>
      </c>
      <c r="F331" s="256">
        <v>0</v>
      </c>
    </row>
    <row r="332" spans="1:13" ht="23.25" customHeight="1" thickBot="1">
      <c r="A332" s="1007"/>
      <c r="B332" s="232" t="s">
        <v>822</v>
      </c>
      <c r="C332" s="229">
        <f t="shared" si="5"/>
        <v>376475</v>
      </c>
      <c r="D332" s="230">
        <v>363174</v>
      </c>
      <c r="E332" s="231">
        <v>13301</v>
      </c>
      <c r="F332" s="256">
        <v>0</v>
      </c>
    </row>
    <row r="333" spans="1:13" ht="23.25" customHeight="1" thickBot="1">
      <c r="A333" s="1007"/>
      <c r="B333" s="232" t="s">
        <v>823</v>
      </c>
      <c r="C333" s="229">
        <f t="shared" si="5"/>
        <v>355963</v>
      </c>
      <c r="D333" s="230">
        <v>316988</v>
      </c>
      <c r="E333" s="231">
        <v>31519</v>
      </c>
      <c r="F333" s="256">
        <v>7456</v>
      </c>
    </row>
    <row r="334" spans="1:13" ht="23.25" customHeight="1" thickBot="1">
      <c r="A334" s="1007"/>
      <c r="B334" s="232" t="s">
        <v>824</v>
      </c>
      <c r="C334" s="229">
        <f t="shared" si="5"/>
        <v>155826</v>
      </c>
      <c r="D334" s="230">
        <v>153613</v>
      </c>
      <c r="E334" s="231">
        <v>1543</v>
      </c>
      <c r="F334" s="256">
        <v>670</v>
      </c>
    </row>
    <row r="335" spans="1:13" ht="23.25" customHeight="1" thickBot="1">
      <c r="A335" s="1007"/>
      <c r="B335" s="232" t="s">
        <v>825</v>
      </c>
      <c r="C335" s="229">
        <f t="shared" si="5"/>
        <v>189732</v>
      </c>
      <c r="D335" s="230">
        <v>172265</v>
      </c>
      <c r="E335" s="231">
        <v>9382</v>
      </c>
      <c r="F335" s="256">
        <v>8085</v>
      </c>
    </row>
    <row r="336" spans="1:13" ht="23.25" customHeight="1" thickBot="1">
      <c r="A336" s="1007"/>
      <c r="B336" s="232" t="s">
        <v>826</v>
      </c>
      <c r="C336" s="229">
        <f t="shared" si="5"/>
        <v>147377</v>
      </c>
      <c r="D336" s="230">
        <v>142434</v>
      </c>
      <c r="E336" s="231">
        <v>4943</v>
      </c>
      <c r="F336" s="256">
        <v>0</v>
      </c>
    </row>
    <row r="337" spans="1:6" ht="23.25" customHeight="1" thickBot="1">
      <c r="A337" s="1007"/>
      <c r="B337" s="232" t="s">
        <v>827</v>
      </c>
      <c r="C337" s="229">
        <f t="shared" si="5"/>
        <v>2415</v>
      </c>
      <c r="D337" s="230">
        <v>2415</v>
      </c>
      <c r="E337" s="231">
        <v>0</v>
      </c>
      <c r="F337" s="256">
        <v>0</v>
      </c>
    </row>
    <row r="338" spans="1:6" ht="23.25" customHeight="1" thickBot="1">
      <c r="A338" s="1007"/>
      <c r="B338" s="232" t="s">
        <v>828</v>
      </c>
      <c r="C338" s="229">
        <f t="shared" si="5"/>
        <v>136271</v>
      </c>
      <c r="D338" s="230">
        <v>129792</v>
      </c>
      <c r="E338" s="231">
        <v>524</v>
      </c>
      <c r="F338" s="256">
        <v>5955</v>
      </c>
    </row>
    <row r="339" spans="1:6" ht="23.25" customHeight="1" thickBot="1">
      <c r="A339" s="1007"/>
      <c r="B339" s="232" t="s">
        <v>829</v>
      </c>
      <c r="C339" s="229">
        <f t="shared" si="5"/>
        <v>112151</v>
      </c>
      <c r="D339" s="230">
        <v>109794</v>
      </c>
      <c r="E339" s="231">
        <v>1312</v>
      </c>
      <c r="F339" s="256">
        <v>1045</v>
      </c>
    </row>
    <row r="340" spans="1:6" ht="23.25" customHeight="1" thickBot="1">
      <c r="A340" s="1007"/>
      <c r="B340" s="232" t="s">
        <v>830</v>
      </c>
      <c r="C340" s="229">
        <f t="shared" si="5"/>
        <v>168990</v>
      </c>
      <c r="D340" s="230">
        <v>165106</v>
      </c>
      <c r="E340" s="231">
        <v>0</v>
      </c>
      <c r="F340" s="256">
        <v>3884</v>
      </c>
    </row>
    <row r="341" spans="1:6" ht="23.25" customHeight="1" thickBot="1">
      <c r="A341" s="1008"/>
      <c r="B341" s="232" t="s">
        <v>831</v>
      </c>
      <c r="C341" s="229">
        <f t="shared" si="5"/>
        <v>161455</v>
      </c>
      <c r="D341" s="230">
        <v>152697</v>
      </c>
      <c r="E341" s="231">
        <v>5384</v>
      </c>
      <c r="F341" s="256">
        <v>3374</v>
      </c>
    </row>
    <row r="342" spans="1:6" ht="23.25" customHeight="1" thickBot="1">
      <c r="A342" s="1006" t="s">
        <v>25</v>
      </c>
      <c r="B342" s="232" t="s">
        <v>832</v>
      </c>
      <c r="C342" s="229">
        <f t="shared" si="5"/>
        <v>164575</v>
      </c>
      <c r="D342" s="230">
        <v>117035</v>
      </c>
      <c r="E342" s="231">
        <v>38258</v>
      </c>
      <c r="F342" s="256">
        <v>9282</v>
      </c>
    </row>
    <row r="343" spans="1:6" ht="23.25" customHeight="1" thickBot="1">
      <c r="A343" s="1007"/>
      <c r="B343" s="232" t="s">
        <v>833</v>
      </c>
      <c r="C343" s="229">
        <f t="shared" si="5"/>
        <v>212253</v>
      </c>
      <c r="D343" s="230">
        <v>111711</v>
      </c>
      <c r="E343" s="231">
        <v>85509</v>
      </c>
      <c r="F343" s="256">
        <v>15033</v>
      </c>
    </row>
    <row r="344" spans="1:6" ht="23.25" customHeight="1" thickBot="1">
      <c r="A344" s="1007"/>
      <c r="B344" s="232" t="s">
        <v>834</v>
      </c>
      <c r="C344" s="229">
        <f t="shared" si="5"/>
        <v>188648</v>
      </c>
      <c r="D344" s="230">
        <v>158783</v>
      </c>
      <c r="E344" s="231">
        <v>29865</v>
      </c>
      <c r="F344" s="256">
        <v>0</v>
      </c>
    </row>
    <row r="345" spans="1:6" ht="23.25" customHeight="1" thickBot="1">
      <c r="A345" s="1007"/>
      <c r="B345" s="232" t="s">
        <v>835</v>
      </c>
      <c r="C345" s="229">
        <f t="shared" si="5"/>
        <v>182257</v>
      </c>
      <c r="D345" s="230">
        <v>107116</v>
      </c>
      <c r="E345" s="231">
        <v>75141</v>
      </c>
      <c r="F345" s="256">
        <v>0</v>
      </c>
    </row>
    <row r="346" spans="1:6" ht="23.25" customHeight="1" thickBot="1">
      <c r="A346" s="1007"/>
      <c r="B346" s="232" t="s">
        <v>836</v>
      </c>
      <c r="C346" s="229">
        <f t="shared" si="5"/>
        <v>358597</v>
      </c>
      <c r="D346" s="230">
        <v>220366</v>
      </c>
      <c r="E346" s="231">
        <v>132460</v>
      </c>
      <c r="F346" s="256">
        <v>5771</v>
      </c>
    </row>
    <row r="347" spans="1:6" ht="23.25" customHeight="1" thickBot="1">
      <c r="A347" s="1007"/>
      <c r="B347" s="232" t="s">
        <v>837</v>
      </c>
      <c r="C347" s="229">
        <f t="shared" si="5"/>
        <v>170930</v>
      </c>
      <c r="D347" s="230">
        <v>103224</v>
      </c>
      <c r="E347" s="231">
        <v>50199</v>
      </c>
      <c r="F347" s="256">
        <v>17507</v>
      </c>
    </row>
    <row r="348" spans="1:6" ht="23.25" customHeight="1" thickBot="1">
      <c r="A348" s="1007"/>
      <c r="B348" s="232" t="s">
        <v>838</v>
      </c>
      <c r="C348" s="229">
        <f t="shared" si="5"/>
        <v>176573</v>
      </c>
      <c r="D348" s="230">
        <v>103327</v>
      </c>
      <c r="E348" s="231">
        <v>63106</v>
      </c>
      <c r="F348" s="256">
        <v>10140</v>
      </c>
    </row>
    <row r="349" spans="1:6" ht="23.25" customHeight="1" thickBot="1">
      <c r="A349" s="1007"/>
      <c r="B349" s="232" t="s">
        <v>839</v>
      </c>
      <c r="C349" s="229">
        <f t="shared" si="5"/>
        <v>88327</v>
      </c>
      <c r="D349" s="230">
        <v>78693</v>
      </c>
      <c r="E349" s="231">
        <v>2051</v>
      </c>
      <c r="F349" s="256">
        <v>7583</v>
      </c>
    </row>
    <row r="350" spans="1:6" ht="23.25" customHeight="1" thickBot="1">
      <c r="A350" s="1007"/>
      <c r="B350" s="232" t="s">
        <v>840</v>
      </c>
      <c r="C350" s="229">
        <f t="shared" si="5"/>
        <v>52976</v>
      </c>
      <c r="D350" s="230">
        <v>30662</v>
      </c>
      <c r="E350" s="231">
        <v>19945</v>
      </c>
      <c r="F350" s="256">
        <v>2369</v>
      </c>
    </row>
    <row r="351" spans="1:6" ht="23.25" customHeight="1" thickBot="1">
      <c r="A351" s="1007"/>
      <c r="B351" s="232" t="s">
        <v>841</v>
      </c>
      <c r="C351" s="229">
        <f t="shared" si="5"/>
        <v>88127</v>
      </c>
      <c r="D351" s="230">
        <v>49731</v>
      </c>
      <c r="E351" s="231">
        <v>15694</v>
      </c>
      <c r="F351" s="256">
        <v>22702</v>
      </c>
    </row>
    <row r="352" spans="1:6" ht="23.25" customHeight="1" thickBot="1">
      <c r="A352" s="1007"/>
      <c r="B352" s="232" t="s">
        <v>842</v>
      </c>
      <c r="C352" s="229">
        <f t="shared" si="5"/>
        <v>91726</v>
      </c>
      <c r="D352" s="230">
        <v>56374</v>
      </c>
      <c r="E352" s="231">
        <v>16512</v>
      </c>
      <c r="F352" s="256">
        <v>18840</v>
      </c>
    </row>
    <row r="353" spans="1:6" ht="23.25" customHeight="1" thickBot="1">
      <c r="A353" s="1007"/>
      <c r="B353" s="232" t="s">
        <v>843</v>
      </c>
      <c r="C353" s="229">
        <f t="shared" si="5"/>
        <v>65741</v>
      </c>
      <c r="D353" s="230">
        <v>46876</v>
      </c>
      <c r="E353" s="231">
        <v>10166</v>
      </c>
      <c r="F353" s="256">
        <v>8699</v>
      </c>
    </row>
    <row r="354" spans="1:6" ht="23.25" customHeight="1" thickBot="1">
      <c r="A354" s="1007"/>
      <c r="B354" s="232" t="s">
        <v>844</v>
      </c>
      <c r="C354" s="229">
        <f t="shared" si="5"/>
        <v>101145</v>
      </c>
      <c r="D354" s="230">
        <v>81629</v>
      </c>
      <c r="E354" s="231">
        <v>5251</v>
      </c>
      <c r="F354" s="256">
        <v>14265</v>
      </c>
    </row>
    <row r="355" spans="1:6" ht="23.25" customHeight="1" thickBot="1">
      <c r="A355" s="1007"/>
      <c r="B355" s="232" t="s">
        <v>845</v>
      </c>
      <c r="C355" s="229">
        <f t="shared" si="5"/>
        <v>160415</v>
      </c>
      <c r="D355" s="230">
        <v>49163</v>
      </c>
      <c r="E355" s="231">
        <v>93713</v>
      </c>
      <c r="F355" s="256">
        <v>17539</v>
      </c>
    </row>
    <row r="356" spans="1:6" ht="23.25" customHeight="1" thickBot="1">
      <c r="A356" s="1007"/>
      <c r="B356" s="232" t="s">
        <v>846</v>
      </c>
      <c r="C356" s="229">
        <f t="shared" si="5"/>
        <v>34086</v>
      </c>
      <c r="D356" s="230">
        <v>24720</v>
      </c>
      <c r="E356" s="231">
        <v>59</v>
      </c>
      <c r="F356" s="256">
        <v>9307</v>
      </c>
    </row>
    <row r="357" spans="1:6" ht="23.25" customHeight="1" thickBot="1">
      <c r="A357" s="1007"/>
      <c r="B357" s="232" t="s">
        <v>847</v>
      </c>
      <c r="C357" s="229">
        <f t="shared" si="5"/>
        <v>34512</v>
      </c>
      <c r="D357" s="230">
        <v>28475</v>
      </c>
      <c r="E357" s="231">
        <v>0</v>
      </c>
      <c r="F357" s="256">
        <v>6037</v>
      </c>
    </row>
    <row r="358" spans="1:6" ht="23.25" customHeight="1" thickBot="1">
      <c r="A358" s="1007"/>
      <c r="B358" s="232" t="s">
        <v>848</v>
      </c>
      <c r="C358" s="229">
        <f t="shared" si="5"/>
        <v>59671</v>
      </c>
      <c r="D358" s="230">
        <v>51840</v>
      </c>
      <c r="E358" s="231">
        <v>3945</v>
      </c>
      <c r="F358" s="256">
        <v>3886</v>
      </c>
    </row>
    <row r="359" spans="1:6" ht="23.25" customHeight="1" thickBot="1">
      <c r="A359" s="1007"/>
      <c r="B359" s="232" t="s">
        <v>849</v>
      </c>
      <c r="C359" s="229">
        <f t="shared" si="5"/>
        <v>73929</v>
      </c>
      <c r="D359" s="230">
        <v>59143</v>
      </c>
      <c r="E359" s="231">
        <v>7598</v>
      </c>
      <c r="F359" s="256">
        <v>7188</v>
      </c>
    </row>
    <row r="360" spans="1:6" ht="23.25" customHeight="1" thickBot="1">
      <c r="A360" s="1008"/>
      <c r="B360" s="232" t="s">
        <v>850</v>
      </c>
      <c r="C360" s="229">
        <f t="shared" si="5"/>
        <v>54061</v>
      </c>
      <c r="D360" s="230">
        <v>44075</v>
      </c>
      <c r="E360" s="231">
        <v>0</v>
      </c>
      <c r="F360" s="256">
        <v>9986</v>
      </c>
    </row>
    <row r="361" spans="1:6" ht="23.25" customHeight="1" thickBot="1">
      <c r="A361" s="1011" t="s">
        <v>133</v>
      </c>
      <c r="B361" s="232" t="s">
        <v>851</v>
      </c>
      <c r="C361" s="229">
        <f t="shared" si="5"/>
        <v>468267</v>
      </c>
      <c r="D361" s="230">
        <v>367766</v>
      </c>
      <c r="E361" s="231">
        <v>100501</v>
      </c>
      <c r="F361" s="256">
        <v>0</v>
      </c>
    </row>
    <row r="362" spans="1:6" ht="23.25" customHeight="1" thickBot="1">
      <c r="A362" s="1011"/>
      <c r="B362" s="232" t="s">
        <v>852</v>
      </c>
      <c r="C362" s="229">
        <f t="shared" si="5"/>
        <v>361975</v>
      </c>
      <c r="D362" s="230">
        <v>271181</v>
      </c>
      <c r="E362" s="231">
        <v>90794</v>
      </c>
      <c r="F362" s="256">
        <v>0</v>
      </c>
    </row>
    <row r="363" spans="1:6" ht="23.25" customHeight="1" thickBot="1">
      <c r="A363" s="1011"/>
      <c r="B363" s="232" t="s">
        <v>853</v>
      </c>
      <c r="C363" s="229">
        <f t="shared" si="5"/>
        <v>230394</v>
      </c>
      <c r="D363" s="230">
        <v>198143</v>
      </c>
      <c r="E363" s="231">
        <v>32251</v>
      </c>
      <c r="F363" s="256">
        <v>0</v>
      </c>
    </row>
    <row r="364" spans="1:6" ht="23.25" customHeight="1" thickBot="1">
      <c r="A364" s="1011"/>
      <c r="B364" s="232" t="s">
        <v>854</v>
      </c>
      <c r="C364" s="229">
        <f t="shared" si="5"/>
        <v>482929</v>
      </c>
      <c r="D364" s="230">
        <v>424884</v>
      </c>
      <c r="E364" s="231">
        <v>51718</v>
      </c>
      <c r="F364" s="256">
        <v>6327</v>
      </c>
    </row>
    <row r="365" spans="1:6" ht="23.25" customHeight="1" thickBot="1">
      <c r="A365" s="1011"/>
      <c r="B365" s="232" t="s">
        <v>855</v>
      </c>
      <c r="C365" s="229">
        <f t="shared" si="5"/>
        <v>82249</v>
      </c>
      <c r="D365" s="230">
        <v>73158</v>
      </c>
      <c r="E365" s="231">
        <v>0</v>
      </c>
      <c r="F365" s="256">
        <v>9091</v>
      </c>
    </row>
    <row r="366" spans="1:6" ht="23.25" customHeight="1" thickBot="1">
      <c r="A366" s="1011"/>
      <c r="B366" s="232" t="s">
        <v>856</v>
      </c>
      <c r="C366" s="229">
        <f t="shared" si="5"/>
        <v>76870</v>
      </c>
      <c r="D366" s="230">
        <v>68304</v>
      </c>
      <c r="E366" s="231">
        <v>3887</v>
      </c>
      <c r="F366" s="256">
        <v>4679</v>
      </c>
    </row>
    <row r="367" spans="1:6" ht="23.25" customHeight="1" thickBot="1">
      <c r="A367" s="1011"/>
      <c r="B367" s="232" t="s">
        <v>857</v>
      </c>
      <c r="C367" s="229">
        <f t="shared" si="5"/>
        <v>139116</v>
      </c>
      <c r="D367" s="230">
        <v>121966</v>
      </c>
      <c r="E367" s="231">
        <v>8910</v>
      </c>
      <c r="F367" s="256">
        <v>8240</v>
      </c>
    </row>
    <row r="368" spans="1:6" ht="23.25" customHeight="1" thickBot="1">
      <c r="A368" s="1011"/>
      <c r="B368" s="232" t="s">
        <v>858</v>
      </c>
      <c r="C368" s="229">
        <f t="shared" si="5"/>
        <v>185193</v>
      </c>
      <c r="D368" s="230">
        <v>139518</v>
      </c>
      <c r="E368" s="231">
        <v>42591</v>
      </c>
      <c r="F368" s="256">
        <v>3084</v>
      </c>
    </row>
    <row r="369" spans="1:6" ht="23.25" customHeight="1" thickBot="1">
      <c r="A369" s="1011"/>
      <c r="B369" s="232" t="s">
        <v>859</v>
      </c>
      <c r="C369" s="229">
        <f t="shared" si="5"/>
        <v>150169</v>
      </c>
      <c r="D369" s="230">
        <v>124137</v>
      </c>
      <c r="E369" s="231">
        <v>23876</v>
      </c>
      <c r="F369" s="256">
        <v>2156</v>
      </c>
    </row>
    <row r="370" spans="1:6" ht="23.25" customHeight="1" thickBot="1">
      <c r="A370" s="1011"/>
      <c r="B370" s="232" t="s">
        <v>860</v>
      </c>
      <c r="C370" s="229">
        <f t="shared" si="5"/>
        <v>52288</v>
      </c>
      <c r="D370" s="230">
        <v>48398</v>
      </c>
      <c r="E370" s="231">
        <v>0</v>
      </c>
      <c r="F370" s="256">
        <v>3890</v>
      </c>
    </row>
    <row r="371" spans="1:6" ht="23.25" customHeight="1" thickBot="1">
      <c r="A371" s="1011"/>
      <c r="B371" s="232" t="s">
        <v>861</v>
      </c>
      <c r="C371" s="229">
        <f t="shared" si="5"/>
        <v>55295</v>
      </c>
      <c r="D371" s="230">
        <v>55170</v>
      </c>
      <c r="E371" s="231">
        <v>0</v>
      </c>
      <c r="F371" s="256">
        <v>125</v>
      </c>
    </row>
    <row r="372" spans="1:6" ht="23.25" customHeight="1" thickBot="1">
      <c r="A372" s="1011"/>
      <c r="B372" s="232" t="s">
        <v>862</v>
      </c>
      <c r="C372" s="229">
        <f t="shared" si="5"/>
        <v>32621</v>
      </c>
      <c r="D372" s="230">
        <v>30289</v>
      </c>
      <c r="E372" s="231">
        <v>0</v>
      </c>
      <c r="F372" s="256">
        <v>2332</v>
      </c>
    </row>
    <row r="373" spans="1:6" ht="23.25" customHeight="1" thickBot="1">
      <c r="A373" s="1006" t="s">
        <v>26</v>
      </c>
      <c r="B373" s="232" t="s">
        <v>863</v>
      </c>
      <c r="C373" s="229">
        <f t="shared" si="5"/>
        <v>313186</v>
      </c>
      <c r="D373" s="230">
        <v>189363</v>
      </c>
      <c r="E373" s="231">
        <v>107298</v>
      </c>
      <c r="F373" s="256">
        <v>16525</v>
      </c>
    </row>
    <row r="374" spans="1:6" ht="23.25" customHeight="1" thickBot="1">
      <c r="A374" s="1007"/>
      <c r="B374" s="232" t="s">
        <v>864</v>
      </c>
      <c r="C374" s="229">
        <f t="shared" si="5"/>
        <v>110814</v>
      </c>
      <c r="D374" s="230">
        <v>76844</v>
      </c>
      <c r="E374" s="231">
        <v>18569</v>
      </c>
      <c r="F374" s="256">
        <v>15401</v>
      </c>
    </row>
    <row r="375" spans="1:6" ht="23.25" customHeight="1" thickBot="1">
      <c r="A375" s="1007"/>
      <c r="B375" s="232" t="s">
        <v>865</v>
      </c>
      <c r="C375" s="229">
        <f t="shared" si="5"/>
        <v>55185</v>
      </c>
      <c r="D375" s="230">
        <v>37695</v>
      </c>
      <c r="E375" s="231">
        <v>7805</v>
      </c>
      <c r="F375" s="256">
        <v>9685</v>
      </c>
    </row>
    <row r="376" spans="1:6" ht="23.25" customHeight="1" thickBot="1">
      <c r="A376" s="1008"/>
      <c r="B376" s="232" t="s">
        <v>866</v>
      </c>
      <c r="C376" s="229">
        <f t="shared" si="5"/>
        <v>53809</v>
      </c>
      <c r="D376" s="230">
        <v>38942</v>
      </c>
      <c r="E376" s="231">
        <v>348</v>
      </c>
      <c r="F376" s="256">
        <v>14519</v>
      </c>
    </row>
    <row r="377" spans="1:6" ht="23.25" customHeight="1" thickBot="1">
      <c r="A377" s="1006" t="s">
        <v>26</v>
      </c>
      <c r="B377" s="232" t="s">
        <v>867</v>
      </c>
      <c r="C377" s="229">
        <f t="shared" si="5"/>
        <v>28738</v>
      </c>
      <c r="D377" s="230">
        <v>28738</v>
      </c>
      <c r="E377" s="231">
        <v>0</v>
      </c>
      <c r="F377" s="256">
        <v>0</v>
      </c>
    </row>
    <row r="378" spans="1:6" ht="23.25" customHeight="1" thickBot="1">
      <c r="A378" s="1007"/>
      <c r="B378" s="232" t="s">
        <v>868</v>
      </c>
      <c r="C378" s="229">
        <f t="shared" si="5"/>
        <v>59312</v>
      </c>
      <c r="D378" s="230">
        <v>52417</v>
      </c>
      <c r="E378" s="231">
        <v>994</v>
      </c>
      <c r="F378" s="256">
        <v>5901</v>
      </c>
    </row>
    <row r="379" spans="1:6" ht="23.25" customHeight="1" thickBot="1">
      <c r="A379" s="1007"/>
      <c r="B379" s="232" t="s">
        <v>869</v>
      </c>
      <c r="C379" s="229">
        <f t="shared" si="5"/>
        <v>16168</v>
      </c>
      <c r="D379" s="230">
        <v>16168</v>
      </c>
      <c r="E379" s="231">
        <v>0</v>
      </c>
      <c r="F379" s="256">
        <v>0</v>
      </c>
    </row>
    <row r="380" spans="1:6" ht="23.25" customHeight="1" thickBot="1">
      <c r="A380" s="1007"/>
      <c r="B380" s="232" t="s">
        <v>870</v>
      </c>
      <c r="C380" s="229">
        <f t="shared" si="5"/>
        <v>20284</v>
      </c>
      <c r="D380" s="230">
        <v>16904</v>
      </c>
      <c r="E380" s="231">
        <v>0</v>
      </c>
      <c r="F380" s="256">
        <v>3380</v>
      </c>
    </row>
    <row r="381" spans="1:6" ht="23.25" customHeight="1" thickBot="1">
      <c r="A381" s="1008"/>
      <c r="B381" s="232" t="s">
        <v>871</v>
      </c>
      <c r="C381" s="229">
        <f t="shared" si="5"/>
        <v>31370</v>
      </c>
      <c r="D381" s="230">
        <v>29005</v>
      </c>
      <c r="E381" s="231">
        <v>700</v>
      </c>
      <c r="F381" s="256">
        <v>1665</v>
      </c>
    </row>
    <row r="382" spans="1:6" ht="23.25" customHeight="1" thickBot="1">
      <c r="A382" s="1011" t="s">
        <v>27</v>
      </c>
      <c r="B382" s="232" t="s">
        <v>872</v>
      </c>
      <c r="C382" s="229">
        <f t="shared" si="5"/>
        <v>544517</v>
      </c>
      <c r="D382" s="230">
        <v>379740</v>
      </c>
      <c r="E382" s="231">
        <v>153394</v>
      </c>
      <c r="F382" s="256">
        <v>11383</v>
      </c>
    </row>
    <row r="383" spans="1:6" ht="23.25" customHeight="1" thickBot="1">
      <c r="A383" s="1011" t="s">
        <v>27</v>
      </c>
      <c r="B383" s="232" t="s">
        <v>873</v>
      </c>
      <c r="C383" s="229">
        <f t="shared" si="5"/>
        <v>425659</v>
      </c>
      <c r="D383" s="230">
        <v>375917</v>
      </c>
      <c r="E383" s="231">
        <v>49742</v>
      </c>
      <c r="F383" s="256">
        <v>0</v>
      </c>
    </row>
    <row r="384" spans="1:6" ht="23.25" customHeight="1" thickBot="1">
      <c r="A384" s="1011" t="s">
        <v>27</v>
      </c>
      <c r="B384" s="232" t="s">
        <v>874</v>
      </c>
      <c r="C384" s="229">
        <f t="shared" si="5"/>
        <v>216169</v>
      </c>
      <c r="D384" s="230">
        <v>159493</v>
      </c>
      <c r="E384" s="231">
        <v>53157</v>
      </c>
      <c r="F384" s="256">
        <v>3519</v>
      </c>
    </row>
    <row r="385" spans="1:6" ht="23.25" customHeight="1" thickBot="1">
      <c r="A385" s="1011" t="s">
        <v>27</v>
      </c>
      <c r="B385" s="232" t="s">
        <v>875</v>
      </c>
      <c r="C385" s="229">
        <f t="shared" si="5"/>
        <v>130792</v>
      </c>
      <c r="D385" s="230">
        <v>117630</v>
      </c>
      <c r="E385" s="231">
        <v>4780</v>
      </c>
      <c r="F385" s="256">
        <v>8382</v>
      </c>
    </row>
    <row r="386" spans="1:6" ht="23.25" customHeight="1" thickBot="1">
      <c r="A386" s="1011" t="s">
        <v>27</v>
      </c>
      <c r="B386" s="232" t="s">
        <v>876</v>
      </c>
      <c r="C386" s="229">
        <f t="shared" si="5"/>
        <v>124176</v>
      </c>
      <c r="D386" s="230">
        <v>120100</v>
      </c>
      <c r="E386" s="231">
        <v>4076</v>
      </c>
      <c r="F386" s="256">
        <v>0</v>
      </c>
    </row>
    <row r="387" spans="1:6" ht="23.25" customHeight="1" thickBot="1">
      <c r="A387" s="1011" t="s">
        <v>27</v>
      </c>
      <c r="B387" s="232" t="s">
        <v>877</v>
      </c>
      <c r="C387" s="229">
        <f t="shared" si="5"/>
        <v>112584</v>
      </c>
      <c r="D387" s="230">
        <v>91143</v>
      </c>
      <c r="E387" s="231">
        <v>17489</v>
      </c>
      <c r="F387" s="256">
        <v>3952</v>
      </c>
    </row>
    <row r="388" spans="1:6" ht="23.25" customHeight="1" thickBot="1">
      <c r="A388" s="1011" t="s">
        <v>27</v>
      </c>
      <c r="B388" s="232" t="s">
        <v>878</v>
      </c>
      <c r="C388" s="229">
        <f t="shared" si="5"/>
        <v>166402</v>
      </c>
      <c r="D388" s="230">
        <v>162614</v>
      </c>
      <c r="E388" s="231">
        <v>3788</v>
      </c>
      <c r="F388" s="256">
        <v>0</v>
      </c>
    </row>
    <row r="389" spans="1:6" ht="23.25" customHeight="1" thickBot="1">
      <c r="A389" s="1011" t="s">
        <v>27</v>
      </c>
      <c r="B389" s="232" t="s">
        <v>879</v>
      </c>
      <c r="C389" s="229">
        <f t="shared" ref="C389:C403" si="6">SUM(D389:F389)</f>
        <v>36573</v>
      </c>
      <c r="D389" s="230">
        <v>34900</v>
      </c>
      <c r="E389" s="231">
        <v>0</v>
      </c>
      <c r="F389" s="256">
        <v>1673</v>
      </c>
    </row>
    <row r="390" spans="1:6" ht="23.25" customHeight="1" thickBot="1">
      <c r="A390" s="1011" t="s">
        <v>27</v>
      </c>
      <c r="B390" s="232" t="s">
        <v>880</v>
      </c>
      <c r="C390" s="229">
        <f t="shared" si="6"/>
        <v>52561</v>
      </c>
      <c r="D390" s="230">
        <v>52561</v>
      </c>
      <c r="E390" s="231">
        <v>0</v>
      </c>
      <c r="F390" s="256">
        <v>0</v>
      </c>
    </row>
    <row r="391" spans="1:6" ht="23.25" customHeight="1" thickBot="1">
      <c r="A391" s="1006" t="s">
        <v>134</v>
      </c>
      <c r="B391" s="232" t="s">
        <v>881</v>
      </c>
      <c r="C391" s="229">
        <f t="shared" si="6"/>
        <v>464557</v>
      </c>
      <c r="D391" s="230">
        <v>305726</v>
      </c>
      <c r="E391" s="231">
        <v>148554</v>
      </c>
      <c r="F391" s="256">
        <v>10277</v>
      </c>
    </row>
    <row r="392" spans="1:6" ht="23.25" customHeight="1" thickBot="1">
      <c r="A392" s="1007"/>
      <c r="B392" s="232" t="s">
        <v>882</v>
      </c>
      <c r="C392" s="229">
        <f t="shared" si="6"/>
        <v>115269</v>
      </c>
      <c r="D392" s="230">
        <v>101282</v>
      </c>
      <c r="E392" s="231">
        <v>5060</v>
      </c>
      <c r="F392" s="256">
        <v>8927</v>
      </c>
    </row>
    <row r="393" spans="1:6" ht="23.25" customHeight="1" thickBot="1">
      <c r="A393" s="1007"/>
      <c r="B393" s="232" t="s">
        <v>883</v>
      </c>
      <c r="C393" s="229">
        <f t="shared" si="6"/>
        <v>67362</v>
      </c>
      <c r="D393" s="230">
        <v>56465</v>
      </c>
      <c r="E393" s="231">
        <v>1775</v>
      </c>
      <c r="F393" s="256">
        <v>9122</v>
      </c>
    </row>
    <row r="394" spans="1:6" ht="23.25" customHeight="1" thickBot="1">
      <c r="A394" s="1007"/>
      <c r="B394" s="232" t="s">
        <v>884</v>
      </c>
      <c r="C394" s="229">
        <f t="shared" si="6"/>
        <v>177855</v>
      </c>
      <c r="D394" s="230">
        <v>115388</v>
      </c>
      <c r="E394" s="231">
        <v>62467</v>
      </c>
      <c r="F394" s="256">
        <v>0</v>
      </c>
    </row>
    <row r="395" spans="1:6" ht="23.25" customHeight="1" thickBot="1">
      <c r="A395" s="1007"/>
      <c r="B395" s="257" t="s">
        <v>885</v>
      </c>
      <c r="C395" s="229">
        <f t="shared" si="6"/>
        <v>103011</v>
      </c>
      <c r="D395" s="230">
        <v>95410</v>
      </c>
      <c r="E395" s="231">
        <v>2366</v>
      </c>
      <c r="F395" s="256">
        <v>5235</v>
      </c>
    </row>
    <row r="396" spans="1:6" ht="23.25" customHeight="1" thickBot="1">
      <c r="A396" s="1007"/>
      <c r="B396" s="257" t="s">
        <v>886</v>
      </c>
      <c r="C396" s="229">
        <f t="shared" si="6"/>
        <v>77754</v>
      </c>
      <c r="D396" s="230">
        <v>59220</v>
      </c>
      <c r="E396" s="231">
        <v>12854</v>
      </c>
      <c r="F396" s="256">
        <v>5680</v>
      </c>
    </row>
    <row r="397" spans="1:6" ht="23.25" customHeight="1" thickBot="1">
      <c r="A397" s="1007"/>
      <c r="B397" s="257" t="s">
        <v>887</v>
      </c>
      <c r="C397" s="229">
        <f t="shared" si="6"/>
        <v>87358</v>
      </c>
      <c r="D397" s="230">
        <v>59314</v>
      </c>
      <c r="E397" s="231">
        <v>25009</v>
      </c>
      <c r="F397" s="256">
        <v>3035</v>
      </c>
    </row>
    <row r="398" spans="1:6" ht="23.25" customHeight="1" thickBot="1">
      <c r="A398" s="1007"/>
      <c r="B398" s="257" t="s">
        <v>888</v>
      </c>
      <c r="C398" s="229">
        <f t="shared" si="6"/>
        <v>58551</v>
      </c>
      <c r="D398" s="230">
        <v>48968</v>
      </c>
      <c r="E398" s="231">
        <v>5791</v>
      </c>
      <c r="F398" s="256">
        <v>3792</v>
      </c>
    </row>
    <row r="399" spans="1:6" ht="23.25" customHeight="1" thickBot="1">
      <c r="A399" s="1007"/>
      <c r="B399" s="257" t="s">
        <v>889</v>
      </c>
      <c r="C399" s="229">
        <f t="shared" si="6"/>
        <v>286342</v>
      </c>
      <c r="D399" s="230">
        <v>234928</v>
      </c>
      <c r="E399" s="231">
        <v>42660</v>
      </c>
      <c r="F399" s="256">
        <v>8754</v>
      </c>
    </row>
    <row r="400" spans="1:6" ht="23.25" customHeight="1" thickBot="1">
      <c r="A400" s="1007"/>
      <c r="B400" s="257" t="s">
        <v>890</v>
      </c>
      <c r="C400" s="229">
        <f t="shared" si="6"/>
        <v>202904</v>
      </c>
      <c r="D400" s="230">
        <v>183391</v>
      </c>
      <c r="E400" s="231">
        <v>19513</v>
      </c>
      <c r="F400" s="256">
        <v>0</v>
      </c>
    </row>
    <row r="401" spans="1:6" ht="23.25" customHeight="1" thickBot="1">
      <c r="A401" s="1007"/>
      <c r="B401" s="257" t="s">
        <v>891</v>
      </c>
      <c r="C401" s="229">
        <f t="shared" si="6"/>
        <v>86679</v>
      </c>
      <c r="D401" s="230">
        <v>60826</v>
      </c>
      <c r="E401" s="231">
        <v>13972</v>
      </c>
      <c r="F401" s="256">
        <v>11881</v>
      </c>
    </row>
    <row r="402" spans="1:6" ht="23.25" customHeight="1" thickBot="1">
      <c r="A402" s="1007"/>
      <c r="B402" s="257" t="s">
        <v>892</v>
      </c>
      <c r="C402" s="229">
        <f t="shared" si="6"/>
        <v>59639</v>
      </c>
      <c r="D402" s="230">
        <v>55696</v>
      </c>
      <c r="E402" s="231">
        <v>525</v>
      </c>
      <c r="F402" s="256">
        <v>3418</v>
      </c>
    </row>
    <row r="403" spans="1:6" ht="23.25" customHeight="1" thickBot="1">
      <c r="A403" s="1008"/>
      <c r="B403" s="257" t="s">
        <v>893</v>
      </c>
      <c r="C403" s="229">
        <f t="shared" si="6"/>
        <v>14305</v>
      </c>
      <c r="D403" s="230">
        <v>0</v>
      </c>
      <c r="E403" s="231">
        <v>0</v>
      </c>
      <c r="F403" s="256">
        <v>14305</v>
      </c>
    </row>
  </sheetData>
  <mergeCells count="40">
    <mergeCell ref="A373:A376"/>
    <mergeCell ref="A377:A381"/>
    <mergeCell ref="A382:A390"/>
    <mergeCell ref="A391:A403"/>
    <mergeCell ref="A299:A302"/>
    <mergeCell ref="A303:A313"/>
    <mergeCell ref="A314:A328"/>
    <mergeCell ref="A330:A341"/>
    <mergeCell ref="A342:A360"/>
    <mergeCell ref="A361:A372"/>
    <mergeCell ref="A289:A298"/>
    <mergeCell ref="A197:A203"/>
    <mergeCell ref="A204:A212"/>
    <mergeCell ref="A213:A220"/>
    <mergeCell ref="A221:A235"/>
    <mergeCell ref="A236:A244"/>
    <mergeCell ref="A245:A254"/>
    <mergeCell ref="A255:A258"/>
    <mergeCell ref="A259:A262"/>
    <mergeCell ref="A263:A271"/>
    <mergeCell ref="A272:A282"/>
    <mergeCell ref="A283:A288"/>
    <mergeCell ref="A189:A196"/>
    <mergeCell ref="A69:A76"/>
    <mergeCell ref="A77:A80"/>
    <mergeCell ref="A81:A91"/>
    <mergeCell ref="A92:A94"/>
    <mergeCell ref="A95:A128"/>
    <mergeCell ref="A129:A134"/>
    <mergeCell ref="A135:A139"/>
    <mergeCell ref="A140:A141"/>
    <mergeCell ref="A142:A160"/>
    <mergeCell ref="A161:A164"/>
    <mergeCell ref="A165:A188"/>
    <mergeCell ref="A48:A68"/>
    <mergeCell ref="A1:F1"/>
    <mergeCell ref="A4:A21"/>
    <mergeCell ref="A22:A32"/>
    <mergeCell ref="A33:A38"/>
    <mergeCell ref="A39:A47"/>
  </mergeCells>
  <pageMargins left="0.7" right="0.7" top="0.75" bottom="0.75" header="0.3" footer="0.3"/>
  <pageSetup paperSize="9" scale="67" orientation="portrait" horizontalDpi="300" verticalDpi="300" r:id="rId1"/>
  <rowBreaks count="8" manualBreakCount="8">
    <brk id="47" max="16383" man="1"/>
    <brk id="94" max="16383" man="1"/>
    <brk id="141" max="16383" man="1"/>
    <brk id="188" max="16383" man="1"/>
    <brk id="235" max="16383" man="1"/>
    <brk id="282" max="16383" man="1"/>
    <brk id="329" max="16383" man="1"/>
    <brk id="37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DCDC2-2119-4E35-A54F-3E271ED647F0}">
  <sheetPr>
    <tabColor rgb="FF00B050"/>
  </sheetPr>
  <dimension ref="A1:BT43"/>
  <sheetViews>
    <sheetView rightToLeft="1" view="pageBreakPreview" topLeftCell="X1" zoomScale="60" zoomScaleNormal="100" workbookViewId="0">
      <selection activeCell="A25" sqref="A25"/>
    </sheetView>
  </sheetViews>
  <sheetFormatPr defaultColWidth="9.140625" defaultRowHeight="18.75"/>
  <cols>
    <col min="1" max="1" width="16.28515625" style="221" customWidth="1"/>
    <col min="2" max="2" width="10.85546875" style="222" customWidth="1"/>
    <col min="3" max="3" width="9.5703125" style="282" customWidth="1"/>
    <col min="4" max="4" width="8.5703125" style="282" customWidth="1"/>
    <col min="5" max="5" width="9.140625" style="282"/>
    <col min="6" max="6" width="8.42578125" style="283" customWidth="1"/>
    <col min="7" max="7" width="6.7109375" style="210" customWidth="1"/>
    <col min="8" max="8" width="10.7109375" style="222" customWidth="1"/>
    <col min="9" max="9" width="6.42578125" style="282" customWidth="1"/>
    <col min="10" max="10" width="9.5703125" style="282" customWidth="1"/>
    <col min="11" max="11" width="7.7109375" style="283" customWidth="1"/>
    <col min="12" max="12" width="7.5703125" style="210" customWidth="1"/>
    <col min="13" max="13" width="8" style="282" customWidth="1"/>
    <col min="14" max="14" width="7.7109375" style="282" customWidth="1"/>
    <col min="15" max="15" width="7.7109375" style="283" customWidth="1"/>
    <col min="16" max="16" width="7.42578125" style="210" customWidth="1"/>
    <col min="17" max="17" width="7.7109375" style="222" customWidth="1"/>
    <col min="18" max="18" width="8.140625" style="282" customWidth="1"/>
    <col min="19" max="19" width="8.28515625" style="282" customWidth="1"/>
    <col min="20" max="20" width="7.28515625" style="282" customWidth="1"/>
    <col min="21" max="21" width="6.7109375" style="283" customWidth="1"/>
    <col min="22" max="22" width="8.42578125" style="210" customWidth="1"/>
    <col min="23" max="23" width="7.140625" style="222" customWidth="1"/>
    <col min="24" max="24" width="6.7109375" style="282" customWidth="1"/>
    <col min="25" max="25" width="6.85546875" style="282" customWidth="1"/>
    <col min="26" max="26" width="7" style="283" customWidth="1"/>
    <col min="27" max="27" width="8.85546875" style="210" customWidth="1"/>
    <col min="28" max="28" width="6.28515625" style="222" customWidth="1"/>
    <col min="29" max="29" width="9.5703125" style="282" customWidth="1"/>
    <col min="30" max="30" width="9" style="282" customWidth="1"/>
    <col min="31" max="31" width="8" style="210" customWidth="1"/>
    <col min="32" max="32" width="8.28515625" style="222" customWidth="1"/>
    <col min="33" max="33" width="8.7109375" style="282" customWidth="1"/>
    <col min="34" max="35" width="7.7109375" style="282" customWidth="1"/>
    <col min="36" max="36" width="7.7109375" style="283" customWidth="1"/>
    <col min="37" max="37" width="7.7109375" style="210" customWidth="1"/>
    <col min="38" max="38" width="7.7109375" style="222" customWidth="1"/>
    <col min="39" max="40" width="7" style="282" customWidth="1"/>
    <col min="41" max="41" width="7.28515625" style="282" customWidth="1"/>
    <col min="42" max="42" width="6.5703125" style="210" customWidth="1"/>
    <col min="43" max="43" width="7" style="222" customWidth="1"/>
    <col min="44" max="44" width="6.140625" style="282" customWidth="1"/>
    <col min="45" max="45" width="8.85546875" style="282" customWidth="1"/>
    <col min="46" max="46" width="10.28515625" style="283" customWidth="1"/>
    <col min="47" max="47" width="7.140625" style="210" customWidth="1"/>
    <col min="48" max="48" width="8.28515625" style="222" customWidth="1"/>
    <col min="49" max="49" width="8.140625" style="282" customWidth="1"/>
    <col min="50" max="50" width="8.28515625" style="282" customWidth="1"/>
    <col min="51" max="51" width="8" style="282" customWidth="1"/>
    <col min="52" max="52" width="7" style="283" customWidth="1"/>
    <col min="53" max="53" width="7.28515625" style="210" customWidth="1"/>
    <col min="54" max="54" width="8.140625" style="222" customWidth="1"/>
    <col min="55" max="55" width="8" style="282" customWidth="1"/>
    <col min="56" max="56" width="8.85546875" style="282" customWidth="1"/>
    <col min="57" max="57" width="7.28515625" style="282" customWidth="1"/>
    <col min="58" max="58" width="9.85546875" style="283" customWidth="1"/>
    <col min="59" max="59" width="7.140625" style="210" customWidth="1"/>
    <col min="60" max="60" width="6.5703125" style="222" customWidth="1"/>
    <col min="61" max="61" width="5.5703125" style="282" bestFit="1" customWidth="1"/>
    <col min="62" max="62" width="4.85546875" style="282" customWidth="1"/>
    <col min="63" max="63" width="6.5703125" style="282" customWidth="1"/>
    <col min="64" max="64" width="7.28515625" style="283" customWidth="1"/>
    <col min="65" max="65" width="7.7109375" style="283" customWidth="1"/>
    <col min="66" max="66" width="7.28515625" style="283" customWidth="1"/>
    <col min="67" max="67" width="10.42578125" style="210" customWidth="1"/>
    <col min="68" max="68" width="7.7109375" style="222" customWidth="1"/>
    <col min="69" max="69" width="7.28515625" style="282" customWidth="1"/>
    <col min="70" max="70" width="8.42578125" style="222" customWidth="1"/>
    <col min="71" max="71" width="7.7109375" style="282" customWidth="1"/>
    <col min="72" max="72" width="7.28515625" style="282" customWidth="1"/>
    <col min="73" max="16384" width="9.140625" style="190"/>
  </cols>
  <sheetData>
    <row r="1" spans="1:72" s="258" customFormat="1" ht="22.5" thickBot="1">
      <c r="A1" s="1013" t="s">
        <v>897</v>
      </c>
      <c r="B1" s="1013"/>
      <c r="C1" s="1013"/>
      <c r="D1" s="1013"/>
      <c r="E1" s="1013"/>
      <c r="F1" s="1013"/>
      <c r="G1" s="1013"/>
      <c r="H1" s="1013"/>
      <c r="I1" s="1013"/>
      <c r="J1" s="1013"/>
      <c r="K1" s="1013"/>
      <c r="L1" s="1013"/>
      <c r="M1" s="1013"/>
      <c r="N1" s="1013"/>
      <c r="O1" s="1013" t="s">
        <v>898</v>
      </c>
      <c r="P1" s="1013"/>
      <c r="Q1" s="1013"/>
      <c r="R1" s="1013"/>
      <c r="S1" s="1013"/>
      <c r="T1" s="1013"/>
      <c r="U1" s="1013"/>
      <c r="V1" s="1013"/>
      <c r="W1" s="1013"/>
      <c r="X1" s="1013"/>
      <c r="Y1" s="1013"/>
      <c r="Z1" s="1013"/>
      <c r="AA1" s="1013"/>
      <c r="AB1" s="1013"/>
      <c r="AC1" s="1013"/>
      <c r="AD1" s="1013" t="s">
        <v>899</v>
      </c>
      <c r="AE1" s="1013"/>
      <c r="AF1" s="1013"/>
      <c r="AG1" s="1013"/>
      <c r="AH1" s="1013"/>
      <c r="AI1" s="1013"/>
      <c r="AJ1" s="1013"/>
      <c r="AK1" s="1013"/>
      <c r="AL1" s="1013"/>
      <c r="AM1" s="1013"/>
      <c r="AN1" s="1013"/>
      <c r="AO1" s="1013"/>
      <c r="AP1" s="1013"/>
      <c r="AQ1" s="1013"/>
      <c r="AR1" s="1013" t="s">
        <v>899</v>
      </c>
      <c r="AS1" s="1013"/>
      <c r="AT1" s="1013"/>
      <c r="AU1" s="1013"/>
      <c r="AV1" s="1013"/>
      <c r="AW1" s="1013"/>
      <c r="AX1" s="1013"/>
      <c r="AY1" s="1013"/>
      <c r="AZ1" s="1013"/>
      <c r="BA1" s="1013"/>
      <c r="BB1" s="1013"/>
      <c r="BC1" s="1013"/>
      <c r="BD1" s="1013"/>
      <c r="BE1" s="1013"/>
      <c r="BF1" s="1013" t="s">
        <v>899</v>
      </c>
      <c r="BG1" s="1013"/>
      <c r="BH1" s="1013"/>
      <c r="BI1" s="1013"/>
      <c r="BJ1" s="1013"/>
      <c r="BK1" s="1013"/>
      <c r="BL1" s="1013"/>
      <c r="BM1" s="1013"/>
      <c r="BN1" s="1013"/>
      <c r="BO1" s="1013"/>
      <c r="BP1" s="1013"/>
      <c r="BQ1" s="1013"/>
      <c r="BR1" s="1013"/>
      <c r="BS1" s="1013"/>
      <c r="BT1" s="1013"/>
    </row>
    <row r="2" spans="1:72" s="262" customFormat="1" ht="60">
      <c r="A2" s="259" t="s">
        <v>900</v>
      </c>
      <c r="B2" s="260" t="s">
        <v>901</v>
      </c>
      <c r="C2" s="260" t="s">
        <v>902</v>
      </c>
      <c r="D2" s="260" t="s">
        <v>903</v>
      </c>
      <c r="E2" s="260" t="s">
        <v>904</v>
      </c>
      <c r="F2" s="260" t="s">
        <v>905</v>
      </c>
      <c r="G2" s="260" t="s">
        <v>906</v>
      </c>
      <c r="H2" s="261" t="s">
        <v>907</v>
      </c>
      <c r="I2" s="260" t="s">
        <v>908</v>
      </c>
      <c r="J2" s="260" t="s">
        <v>909</v>
      </c>
      <c r="K2" s="260" t="s">
        <v>910</v>
      </c>
      <c r="L2" s="260" t="s">
        <v>911</v>
      </c>
      <c r="M2" s="260" t="s">
        <v>912</v>
      </c>
      <c r="N2" s="260" t="s">
        <v>913</v>
      </c>
      <c r="O2" s="260" t="s">
        <v>914</v>
      </c>
      <c r="P2" s="260" t="s">
        <v>915</v>
      </c>
      <c r="Q2" s="260" t="s">
        <v>916</v>
      </c>
      <c r="R2" s="261" t="s">
        <v>917</v>
      </c>
      <c r="S2" s="260" t="s">
        <v>918</v>
      </c>
      <c r="T2" s="260" t="s">
        <v>919</v>
      </c>
      <c r="U2" s="260" t="s">
        <v>920</v>
      </c>
      <c r="V2" s="260" t="s">
        <v>921</v>
      </c>
      <c r="W2" s="260" t="s">
        <v>922</v>
      </c>
      <c r="X2" s="261" t="s">
        <v>923</v>
      </c>
      <c r="Y2" s="260" t="s">
        <v>924</v>
      </c>
      <c r="Z2" s="260" t="s">
        <v>925</v>
      </c>
      <c r="AA2" s="261" t="s">
        <v>926</v>
      </c>
      <c r="AB2" s="260" t="s">
        <v>927</v>
      </c>
      <c r="AC2" s="260" t="s">
        <v>928</v>
      </c>
      <c r="AD2" s="260" t="s">
        <v>929</v>
      </c>
      <c r="AE2" s="260" t="s">
        <v>930</v>
      </c>
      <c r="AF2" s="260" t="s">
        <v>931</v>
      </c>
      <c r="AG2" s="260" t="s">
        <v>932</v>
      </c>
      <c r="AH2" s="260" t="s">
        <v>933</v>
      </c>
      <c r="AI2" s="260" t="s">
        <v>934</v>
      </c>
      <c r="AJ2" s="260" t="s">
        <v>935</v>
      </c>
      <c r="AK2" s="260" t="s">
        <v>936</v>
      </c>
      <c r="AL2" s="260" t="s">
        <v>937</v>
      </c>
      <c r="AM2" s="260" t="s">
        <v>938</v>
      </c>
      <c r="AN2" s="260" t="s">
        <v>939</v>
      </c>
      <c r="AO2" s="260" t="s">
        <v>940</v>
      </c>
      <c r="AP2" s="260" t="s">
        <v>941</v>
      </c>
      <c r="AQ2" s="260" t="s">
        <v>942</v>
      </c>
      <c r="AR2" s="260" t="s">
        <v>943</v>
      </c>
      <c r="AS2" s="260" t="s">
        <v>944</v>
      </c>
      <c r="AT2" s="260" t="s">
        <v>945</v>
      </c>
      <c r="AU2" s="260" t="s">
        <v>946</v>
      </c>
      <c r="AV2" s="260" t="s">
        <v>947</v>
      </c>
      <c r="AW2" s="260" t="s">
        <v>948</v>
      </c>
      <c r="AX2" s="260" t="s">
        <v>949</v>
      </c>
      <c r="AY2" s="260" t="s">
        <v>950</v>
      </c>
      <c r="AZ2" s="261" t="s">
        <v>951</v>
      </c>
      <c r="BA2" s="261" t="s">
        <v>952</v>
      </c>
      <c r="BB2" s="261" t="s">
        <v>953</v>
      </c>
      <c r="BC2" s="260" t="s">
        <v>954</v>
      </c>
      <c r="BD2" s="260" t="s">
        <v>955</v>
      </c>
      <c r="BE2" s="260" t="s">
        <v>956</v>
      </c>
      <c r="BF2" s="260" t="s">
        <v>957</v>
      </c>
      <c r="BG2" s="260" t="s">
        <v>958</v>
      </c>
      <c r="BH2" s="260" t="s">
        <v>959</v>
      </c>
      <c r="BI2" s="260" t="s">
        <v>960</v>
      </c>
      <c r="BJ2" s="260" t="s">
        <v>961</v>
      </c>
      <c r="BK2" s="260" t="s">
        <v>962</v>
      </c>
      <c r="BL2" s="260" t="s">
        <v>963</v>
      </c>
      <c r="BM2" s="260" t="s">
        <v>964</v>
      </c>
      <c r="BN2" s="260" t="s">
        <v>965</v>
      </c>
      <c r="BO2" s="260" t="s">
        <v>966</v>
      </c>
      <c r="BP2" s="260" t="s">
        <v>967</v>
      </c>
      <c r="BQ2" s="260" t="s">
        <v>968</v>
      </c>
      <c r="BR2" s="260" t="s">
        <v>969</v>
      </c>
      <c r="BS2" s="260" t="s">
        <v>970</v>
      </c>
      <c r="BT2" s="260" t="s">
        <v>971</v>
      </c>
    </row>
    <row r="3" spans="1:72" s="265" customFormat="1" ht="21">
      <c r="A3" s="263">
        <v>1396</v>
      </c>
      <c r="B3" s="264">
        <v>49314315</v>
      </c>
      <c r="C3" s="264">
        <v>9953678</v>
      </c>
      <c r="D3" s="264">
        <v>200573</v>
      </c>
      <c r="E3" s="264">
        <v>2999117</v>
      </c>
      <c r="F3" s="264">
        <v>798611</v>
      </c>
      <c r="G3" s="264">
        <v>21284</v>
      </c>
      <c r="H3" s="264">
        <v>354148</v>
      </c>
      <c r="I3" s="264">
        <v>4901</v>
      </c>
      <c r="J3" s="264">
        <v>2008919</v>
      </c>
      <c r="K3" s="264">
        <v>63247</v>
      </c>
      <c r="L3" s="264">
        <v>36350</v>
      </c>
      <c r="M3" s="264">
        <v>118045</v>
      </c>
      <c r="N3" s="264">
        <v>17452</v>
      </c>
      <c r="O3" s="264">
        <v>727</v>
      </c>
      <c r="P3" s="264">
        <v>18971</v>
      </c>
      <c r="Q3" s="264">
        <v>8184</v>
      </c>
      <c r="R3" s="264">
        <v>5139</v>
      </c>
      <c r="S3" s="264">
        <v>2059</v>
      </c>
      <c r="T3" s="264">
        <v>3923</v>
      </c>
      <c r="U3" s="264">
        <v>10072</v>
      </c>
      <c r="V3" s="264">
        <v>253993</v>
      </c>
      <c r="W3" s="264">
        <v>0</v>
      </c>
      <c r="X3" s="264">
        <v>881</v>
      </c>
      <c r="Y3" s="264">
        <v>339</v>
      </c>
      <c r="Z3" s="264">
        <v>52383</v>
      </c>
      <c r="AA3" s="264">
        <v>420</v>
      </c>
      <c r="AB3" s="264">
        <v>392</v>
      </c>
      <c r="AC3" s="264">
        <v>16597</v>
      </c>
      <c r="AD3" s="264">
        <v>5500</v>
      </c>
      <c r="AE3" s="264">
        <v>36200</v>
      </c>
      <c r="AF3" s="264">
        <v>1943</v>
      </c>
      <c r="AG3" s="264">
        <v>59763</v>
      </c>
      <c r="AH3" s="264">
        <v>551437</v>
      </c>
      <c r="AI3" s="264">
        <v>4523</v>
      </c>
      <c r="AJ3" s="264">
        <v>1289</v>
      </c>
      <c r="AK3" s="264">
        <v>108581</v>
      </c>
      <c r="AL3" s="264">
        <v>887746</v>
      </c>
      <c r="AM3" s="264">
        <v>0</v>
      </c>
      <c r="AN3" s="264">
        <v>11473</v>
      </c>
      <c r="AO3" s="264">
        <v>17216</v>
      </c>
      <c r="AP3" s="264">
        <v>2227</v>
      </c>
      <c r="AQ3" s="264">
        <v>93618</v>
      </c>
      <c r="AR3" s="264">
        <v>161</v>
      </c>
      <c r="AS3" s="264">
        <v>3238</v>
      </c>
      <c r="AT3" s="264">
        <v>8142</v>
      </c>
      <c r="AU3" s="264">
        <v>1954</v>
      </c>
      <c r="AV3" s="264">
        <v>253</v>
      </c>
      <c r="AW3" s="264">
        <v>35</v>
      </c>
      <c r="AX3" s="264">
        <v>13325</v>
      </c>
      <c r="AY3" s="264">
        <v>242660</v>
      </c>
      <c r="AZ3" s="264">
        <v>6505</v>
      </c>
      <c r="BA3" s="264">
        <v>10796</v>
      </c>
      <c r="BB3" s="264">
        <v>2711</v>
      </c>
      <c r="BC3" s="264">
        <v>1829</v>
      </c>
      <c r="BD3" s="264">
        <v>118868</v>
      </c>
      <c r="BE3" s="264">
        <v>25001</v>
      </c>
      <c r="BF3" s="264">
        <v>1834567</v>
      </c>
      <c r="BG3" s="264">
        <v>55692</v>
      </c>
      <c r="BH3" s="264">
        <v>10239</v>
      </c>
      <c r="BI3" s="264">
        <v>2127</v>
      </c>
      <c r="BJ3" s="264">
        <v>411</v>
      </c>
      <c r="BK3" s="264">
        <v>25178</v>
      </c>
      <c r="BL3" s="264">
        <v>28283</v>
      </c>
      <c r="BM3" s="264">
        <v>14313</v>
      </c>
      <c r="BN3" s="264">
        <v>17352</v>
      </c>
      <c r="BO3" s="264">
        <v>12405235</v>
      </c>
      <c r="BP3" s="264">
        <v>194100</v>
      </c>
      <c r="BQ3" s="264">
        <v>5278</v>
      </c>
      <c r="BR3" s="264">
        <v>411153</v>
      </c>
      <c r="BS3" s="264">
        <v>16321</v>
      </c>
      <c r="BT3" s="264">
        <v>108104</v>
      </c>
    </row>
    <row r="4" spans="1:72" s="265" customFormat="1" ht="21">
      <c r="A4" s="263">
        <v>1397</v>
      </c>
      <c r="B4" s="264">
        <v>51576613</v>
      </c>
      <c r="C4" s="264">
        <v>9971267</v>
      </c>
      <c r="D4" s="264">
        <v>209435</v>
      </c>
      <c r="E4" s="264">
        <v>3015361</v>
      </c>
      <c r="F4" s="264">
        <v>737252</v>
      </c>
      <c r="G4" s="264">
        <v>28377</v>
      </c>
      <c r="H4" s="264">
        <v>367275</v>
      </c>
      <c r="I4" s="264">
        <v>5047</v>
      </c>
      <c r="J4" s="264">
        <v>2105016</v>
      </c>
      <c r="K4" s="264">
        <v>60891</v>
      </c>
      <c r="L4" s="264">
        <v>36959</v>
      </c>
      <c r="M4" s="264">
        <v>152069</v>
      </c>
      <c r="N4" s="264">
        <v>19524</v>
      </c>
      <c r="O4" s="264">
        <v>559</v>
      </c>
      <c r="P4" s="264">
        <v>19974</v>
      </c>
      <c r="Q4" s="264">
        <v>7463</v>
      </c>
      <c r="R4" s="264">
        <v>4800</v>
      </c>
      <c r="S4" s="264">
        <v>1681</v>
      </c>
      <c r="T4" s="264">
        <v>4693</v>
      </c>
      <c r="U4" s="264">
        <v>14896</v>
      </c>
      <c r="V4" s="264">
        <v>279059</v>
      </c>
      <c r="W4" s="264">
        <v>0</v>
      </c>
      <c r="X4" s="264">
        <v>1532</v>
      </c>
      <c r="Y4" s="264">
        <v>308</v>
      </c>
      <c r="Z4" s="264">
        <v>51912</v>
      </c>
      <c r="AA4" s="264">
        <v>1604</v>
      </c>
      <c r="AB4" s="264">
        <v>200</v>
      </c>
      <c r="AC4" s="264">
        <v>18403</v>
      </c>
      <c r="AD4" s="264">
        <v>1964</v>
      </c>
      <c r="AE4" s="264">
        <v>41619</v>
      </c>
      <c r="AF4" s="264">
        <v>2132</v>
      </c>
      <c r="AG4" s="264">
        <v>56066</v>
      </c>
      <c r="AH4" s="264">
        <v>620434</v>
      </c>
      <c r="AI4" s="264">
        <v>4721</v>
      </c>
      <c r="AJ4" s="264">
        <v>2157</v>
      </c>
      <c r="AK4" s="264">
        <v>117952</v>
      </c>
      <c r="AL4" s="264">
        <v>860742</v>
      </c>
      <c r="AM4" s="264">
        <v>38214</v>
      </c>
      <c r="AN4" s="264">
        <v>11408</v>
      </c>
      <c r="AO4" s="264">
        <v>19355</v>
      </c>
      <c r="AP4" s="264">
        <v>2162</v>
      </c>
      <c r="AQ4" s="264">
        <v>94349</v>
      </c>
      <c r="AR4" s="264">
        <v>112</v>
      </c>
      <c r="AS4" s="264">
        <v>2954</v>
      </c>
      <c r="AT4" s="264">
        <v>6548</v>
      </c>
      <c r="AU4" s="264">
        <v>6409</v>
      </c>
      <c r="AV4" s="264">
        <v>1017</v>
      </c>
      <c r="AW4" s="264">
        <v>723</v>
      </c>
      <c r="AX4" s="264">
        <v>14560</v>
      </c>
      <c r="AY4" s="264">
        <v>281462</v>
      </c>
      <c r="AZ4" s="264">
        <v>6450</v>
      </c>
      <c r="BA4" s="264">
        <v>11852</v>
      </c>
      <c r="BB4" s="264">
        <v>2079</v>
      </c>
      <c r="BC4" s="264">
        <v>761</v>
      </c>
      <c r="BD4" s="264">
        <v>131886</v>
      </c>
      <c r="BE4" s="264">
        <v>29623</v>
      </c>
      <c r="BF4" s="264">
        <v>1874173</v>
      </c>
      <c r="BG4" s="264">
        <v>52090</v>
      </c>
      <c r="BH4" s="264">
        <v>5222</v>
      </c>
      <c r="BI4" s="264">
        <v>1980</v>
      </c>
      <c r="BJ4" s="264">
        <v>460</v>
      </c>
      <c r="BK4" s="264">
        <v>23402</v>
      </c>
      <c r="BL4" s="264">
        <v>28240</v>
      </c>
      <c r="BM4" s="264">
        <v>22360</v>
      </c>
      <c r="BN4" s="264">
        <v>16687</v>
      </c>
      <c r="BO4" s="264">
        <v>12195971</v>
      </c>
      <c r="BP4" s="264">
        <v>205609</v>
      </c>
      <c r="BQ4" s="264">
        <v>6327</v>
      </c>
      <c r="BR4" s="264">
        <v>418944</v>
      </c>
      <c r="BS4" s="264">
        <v>14791</v>
      </c>
      <c r="BT4" s="264">
        <v>104375</v>
      </c>
    </row>
    <row r="5" spans="1:72" s="265" customFormat="1" ht="21">
      <c r="A5" s="263">
        <v>1398</v>
      </c>
      <c r="B5" s="264">
        <v>50972009</v>
      </c>
      <c r="C5" s="264">
        <v>9022443</v>
      </c>
      <c r="D5" s="264">
        <v>201846</v>
      </c>
      <c r="E5" s="264">
        <v>2913036</v>
      </c>
      <c r="F5" s="264">
        <v>659891</v>
      </c>
      <c r="G5" s="264">
        <v>28601</v>
      </c>
      <c r="H5" s="264">
        <v>341361</v>
      </c>
      <c r="I5" s="264">
        <v>3412</v>
      </c>
      <c r="J5" s="264">
        <v>2122212</v>
      </c>
      <c r="K5" s="264">
        <v>57947</v>
      </c>
      <c r="L5" s="264">
        <v>37852</v>
      </c>
      <c r="M5" s="264">
        <v>150888</v>
      </c>
      <c r="N5" s="264">
        <v>17593</v>
      </c>
      <c r="O5" s="264">
        <v>419</v>
      </c>
      <c r="P5" s="264">
        <v>16670</v>
      </c>
      <c r="Q5" s="264">
        <v>6293</v>
      </c>
      <c r="R5" s="264">
        <v>143</v>
      </c>
      <c r="S5" s="264">
        <v>1304</v>
      </c>
      <c r="T5" s="264">
        <v>4363</v>
      </c>
      <c r="U5" s="264">
        <v>13201</v>
      </c>
      <c r="V5" s="264">
        <v>301276</v>
      </c>
      <c r="W5" s="264">
        <v>0</v>
      </c>
      <c r="X5" s="264">
        <v>1605</v>
      </c>
      <c r="Y5" s="264">
        <v>235</v>
      </c>
      <c r="Z5" s="264">
        <v>36000</v>
      </c>
      <c r="AA5" s="264">
        <v>1931</v>
      </c>
      <c r="AB5" s="264">
        <v>199</v>
      </c>
      <c r="AC5" s="264">
        <v>15540</v>
      </c>
      <c r="AD5" s="264">
        <v>1591</v>
      </c>
      <c r="AE5" s="264">
        <v>46372</v>
      </c>
      <c r="AF5" s="264">
        <v>2169</v>
      </c>
      <c r="AG5" s="264">
        <v>53072</v>
      </c>
      <c r="AH5" s="264">
        <v>557672</v>
      </c>
      <c r="AI5" s="264">
        <v>5065</v>
      </c>
      <c r="AJ5" s="264">
        <v>2350</v>
      </c>
      <c r="AK5" s="264">
        <v>101731</v>
      </c>
      <c r="AL5" s="264">
        <v>823187</v>
      </c>
      <c r="AM5" s="264">
        <v>57525</v>
      </c>
      <c r="AN5" s="264">
        <v>12858</v>
      </c>
      <c r="AO5" s="264">
        <v>19649</v>
      </c>
      <c r="AP5" s="264">
        <v>1871</v>
      </c>
      <c r="AQ5" s="264">
        <v>84749</v>
      </c>
      <c r="AR5" s="264">
        <v>132</v>
      </c>
      <c r="AS5" s="264">
        <v>3439</v>
      </c>
      <c r="AT5" s="264">
        <v>5660</v>
      </c>
      <c r="AU5" s="264">
        <v>4933</v>
      </c>
      <c r="AV5" s="264">
        <v>618</v>
      </c>
      <c r="AW5" s="264">
        <v>681</v>
      </c>
      <c r="AX5" s="264">
        <v>14863</v>
      </c>
      <c r="AY5" s="264">
        <v>252775</v>
      </c>
      <c r="AZ5" s="264">
        <v>6853</v>
      </c>
      <c r="BA5" s="264">
        <v>12386</v>
      </c>
      <c r="BB5" s="264">
        <v>1888</v>
      </c>
      <c r="BC5" s="264">
        <v>1044</v>
      </c>
      <c r="BD5" s="264">
        <v>127853</v>
      </c>
      <c r="BE5" s="264">
        <v>31993</v>
      </c>
      <c r="BF5" s="264">
        <v>1698786</v>
      </c>
      <c r="BG5" s="264">
        <v>46864</v>
      </c>
      <c r="BH5" s="264">
        <v>4288</v>
      </c>
      <c r="BI5" s="264">
        <v>1864</v>
      </c>
      <c r="BJ5" s="264">
        <v>345</v>
      </c>
      <c r="BK5" s="264">
        <v>21500</v>
      </c>
      <c r="BL5" s="264">
        <v>23708</v>
      </c>
      <c r="BM5" s="264">
        <v>18787</v>
      </c>
      <c r="BN5" s="264">
        <v>16830</v>
      </c>
      <c r="BO5" s="264">
        <v>11723434</v>
      </c>
      <c r="BP5" s="264">
        <v>202294</v>
      </c>
      <c r="BQ5" s="264">
        <v>10095</v>
      </c>
      <c r="BR5" s="264">
        <v>418322</v>
      </c>
      <c r="BS5" s="264">
        <v>11813</v>
      </c>
      <c r="BT5" s="264">
        <v>81020</v>
      </c>
    </row>
    <row r="6" spans="1:72" s="268" customFormat="1" ht="21">
      <c r="A6" s="266">
        <v>1399</v>
      </c>
      <c r="B6" s="267">
        <v>35209596</v>
      </c>
      <c r="C6" s="264">
        <v>6932409</v>
      </c>
      <c r="D6" s="264">
        <v>127464</v>
      </c>
      <c r="E6" s="264">
        <v>2001352</v>
      </c>
      <c r="F6" s="264">
        <v>450944</v>
      </c>
      <c r="G6" s="264">
        <v>13860</v>
      </c>
      <c r="H6" s="264">
        <v>245538</v>
      </c>
      <c r="I6" s="264">
        <v>5534</v>
      </c>
      <c r="J6" s="264">
        <v>1528347</v>
      </c>
      <c r="K6" s="264">
        <v>43359</v>
      </c>
      <c r="L6" s="264">
        <v>26233</v>
      </c>
      <c r="M6" s="264">
        <v>117048</v>
      </c>
      <c r="N6" s="264">
        <v>15140</v>
      </c>
      <c r="O6" s="264">
        <v>1001</v>
      </c>
      <c r="P6" s="264">
        <v>11715</v>
      </c>
      <c r="Q6" s="264">
        <v>5355</v>
      </c>
      <c r="R6" s="264">
        <v>115</v>
      </c>
      <c r="S6" s="264">
        <v>1070</v>
      </c>
      <c r="T6" s="264">
        <v>3167</v>
      </c>
      <c r="U6" s="264">
        <v>13381</v>
      </c>
      <c r="V6" s="264">
        <v>568386</v>
      </c>
      <c r="W6" s="264">
        <v>0</v>
      </c>
      <c r="X6" s="264">
        <v>1323</v>
      </c>
      <c r="Y6" s="264">
        <v>87</v>
      </c>
      <c r="Z6" s="264">
        <v>18327</v>
      </c>
      <c r="AA6" s="264">
        <v>1391</v>
      </c>
      <c r="AB6" s="264">
        <v>143</v>
      </c>
      <c r="AC6" s="264">
        <v>9569</v>
      </c>
      <c r="AD6" s="264">
        <v>950</v>
      </c>
      <c r="AE6" s="264">
        <v>22571</v>
      </c>
      <c r="AF6" s="264">
        <v>1387</v>
      </c>
      <c r="AG6" s="264">
        <v>4555</v>
      </c>
      <c r="AH6" s="264">
        <v>393187</v>
      </c>
      <c r="AI6" s="264">
        <v>3188</v>
      </c>
      <c r="AJ6" s="264">
        <v>2230</v>
      </c>
      <c r="AK6" s="264">
        <v>58540</v>
      </c>
      <c r="AL6" s="264">
        <v>549829</v>
      </c>
      <c r="AM6" s="264">
        <v>63265</v>
      </c>
      <c r="AN6" s="264">
        <v>11451</v>
      </c>
      <c r="AO6" s="264">
        <v>24772</v>
      </c>
      <c r="AP6" s="264">
        <v>701</v>
      </c>
      <c r="AQ6" s="264">
        <v>52697</v>
      </c>
      <c r="AR6" s="264">
        <v>149</v>
      </c>
      <c r="AS6" s="264">
        <v>3461</v>
      </c>
      <c r="AT6" s="264">
        <v>5015</v>
      </c>
      <c r="AU6" s="264">
        <v>3898</v>
      </c>
      <c r="AV6" s="264">
        <v>326</v>
      </c>
      <c r="AW6" s="264">
        <v>399</v>
      </c>
      <c r="AX6" s="264">
        <v>11219</v>
      </c>
      <c r="AY6" s="264">
        <v>195424</v>
      </c>
      <c r="AZ6" s="264">
        <v>6659</v>
      </c>
      <c r="BA6" s="264">
        <v>17703</v>
      </c>
      <c r="BB6" s="264">
        <v>490</v>
      </c>
      <c r="BC6" s="264">
        <v>583</v>
      </c>
      <c r="BD6" s="264">
        <v>93951</v>
      </c>
      <c r="BE6" s="264">
        <v>25316</v>
      </c>
      <c r="BF6" s="264">
        <v>1110479</v>
      </c>
      <c r="BG6" s="264">
        <v>22666</v>
      </c>
      <c r="BH6" s="264">
        <v>7213</v>
      </c>
      <c r="BI6" s="264">
        <v>1378</v>
      </c>
      <c r="BJ6" s="264">
        <v>267</v>
      </c>
      <c r="BK6" s="264">
        <v>22990</v>
      </c>
      <c r="BL6" s="264">
        <v>15354</v>
      </c>
      <c r="BM6" s="264">
        <v>20085</v>
      </c>
      <c r="BN6" s="264">
        <v>11377</v>
      </c>
      <c r="BO6" s="264">
        <v>6289634</v>
      </c>
      <c r="BP6" s="264">
        <v>134680</v>
      </c>
      <c r="BQ6" s="264">
        <v>6628</v>
      </c>
      <c r="BR6" s="264">
        <v>312902</v>
      </c>
      <c r="BS6" s="264">
        <v>7161</v>
      </c>
      <c r="BT6" s="264">
        <v>54149</v>
      </c>
    </row>
    <row r="7" spans="1:72" s="265" customFormat="1" ht="21">
      <c r="A7" s="269">
        <v>1400</v>
      </c>
      <c r="B7" s="267">
        <v>43765503</v>
      </c>
      <c r="C7" s="267">
        <v>8138322</v>
      </c>
      <c r="D7" s="267">
        <v>161193</v>
      </c>
      <c r="E7" s="267">
        <v>2281118</v>
      </c>
      <c r="F7" s="267">
        <v>557675</v>
      </c>
      <c r="G7" s="267">
        <v>21371</v>
      </c>
      <c r="H7" s="267">
        <v>305127</v>
      </c>
      <c r="I7" s="267">
        <v>8675</v>
      </c>
      <c r="J7" s="267">
        <v>1759513</v>
      </c>
      <c r="K7" s="267">
        <v>52380</v>
      </c>
      <c r="L7" s="267">
        <v>27756</v>
      </c>
      <c r="M7" s="267">
        <v>151090</v>
      </c>
      <c r="N7" s="267">
        <v>16825</v>
      </c>
      <c r="O7" s="267">
        <v>448</v>
      </c>
      <c r="P7" s="267">
        <v>14131</v>
      </c>
      <c r="Q7" s="267">
        <v>6053</v>
      </c>
      <c r="R7" s="267">
        <v>91</v>
      </c>
      <c r="S7" s="267">
        <v>1091</v>
      </c>
      <c r="T7" s="267">
        <v>4014</v>
      </c>
      <c r="U7" s="267">
        <v>19940</v>
      </c>
      <c r="V7" s="267">
        <v>723905</v>
      </c>
      <c r="W7" s="267">
        <v>62</v>
      </c>
      <c r="X7" s="267">
        <v>5273</v>
      </c>
      <c r="Y7" s="267">
        <v>169</v>
      </c>
      <c r="Z7" s="267">
        <v>22289</v>
      </c>
      <c r="AA7" s="267">
        <v>1451</v>
      </c>
      <c r="AB7" s="267">
        <v>84</v>
      </c>
      <c r="AC7" s="267">
        <v>13823</v>
      </c>
      <c r="AD7" s="267">
        <v>1293</v>
      </c>
      <c r="AE7" s="267">
        <v>30338</v>
      </c>
      <c r="AF7" s="267">
        <v>1846</v>
      </c>
      <c r="AG7" s="267">
        <v>6413</v>
      </c>
      <c r="AH7" s="267">
        <v>416902</v>
      </c>
      <c r="AI7" s="267">
        <v>4575</v>
      </c>
      <c r="AJ7" s="267">
        <v>3015</v>
      </c>
      <c r="AK7" s="267">
        <v>63785</v>
      </c>
      <c r="AL7" s="267">
        <v>694981</v>
      </c>
      <c r="AM7" s="267">
        <v>58991</v>
      </c>
      <c r="AN7" s="267">
        <v>11961</v>
      </c>
      <c r="AO7" s="267">
        <v>18068</v>
      </c>
      <c r="AP7" s="267">
        <v>730</v>
      </c>
      <c r="AQ7" s="267">
        <v>62762</v>
      </c>
      <c r="AR7" s="267">
        <v>110</v>
      </c>
      <c r="AS7" s="267">
        <v>4730</v>
      </c>
      <c r="AT7" s="267">
        <v>5405</v>
      </c>
      <c r="AU7" s="267">
        <v>13267</v>
      </c>
      <c r="AV7" s="267">
        <v>617</v>
      </c>
      <c r="AW7" s="267">
        <v>586</v>
      </c>
      <c r="AX7" s="267">
        <v>14802</v>
      </c>
      <c r="AY7" s="267">
        <v>209793</v>
      </c>
      <c r="AZ7" s="267">
        <v>7732</v>
      </c>
      <c r="BA7" s="267">
        <v>19325</v>
      </c>
      <c r="BB7" s="267">
        <v>1033</v>
      </c>
      <c r="BC7" s="267">
        <v>902</v>
      </c>
      <c r="BD7" s="267">
        <v>97525</v>
      </c>
      <c r="BE7" s="267">
        <v>27825</v>
      </c>
      <c r="BF7" s="267">
        <v>1381406</v>
      </c>
      <c r="BG7" s="267">
        <v>38920</v>
      </c>
      <c r="BH7" s="267">
        <v>9468</v>
      </c>
      <c r="BI7" s="267">
        <v>1965</v>
      </c>
      <c r="BJ7" s="267">
        <v>219</v>
      </c>
      <c r="BK7" s="267">
        <v>18547</v>
      </c>
      <c r="BL7" s="267">
        <v>18427</v>
      </c>
      <c r="BM7" s="267">
        <v>27206</v>
      </c>
      <c r="BN7" s="267">
        <v>20271</v>
      </c>
      <c r="BO7" s="267">
        <v>9552159</v>
      </c>
      <c r="BP7" s="267">
        <v>157497</v>
      </c>
      <c r="BQ7" s="267">
        <v>6129</v>
      </c>
      <c r="BR7" s="267">
        <v>347055</v>
      </c>
      <c r="BS7" s="267">
        <v>7355</v>
      </c>
      <c r="BT7" s="267">
        <v>53291</v>
      </c>
    </row>
    <row r="8" spans="1:72" s="265" customFormat="1" ht="21">
      <c r="A8" s="263">
        <v>1401</v>
      </c>
      <c r="B8" s="264">
        <v>51533908</v>
      </c>
      <c r="C8" s="264">
        <v>8648665</v>
      </c>
      <c r="D8" s="270">
        <v>178824</v>
      </c>
      <c r="E8" s="264">
        <v>2633066</v>
      </c>
      <c r="F8" s="264">
        <v>658583</v>
      </c>
      <c r="G8" s="270">
        <v>32178</v>
      </c>
      <c r="H8" s="264">
        <v>349648</v>
      </c>
      <c r="I8" s="264">
        <v>9465</v>
      </c>
      <c r="J8" s="270">
        <v>1882582</v>
      </c>
      <c r="K8" s="264">
        <v>62476</v>
      </c>
      <c r="L8" s="264">
        <v>32021</v>
      </c>
      <c r="M8" s="270">
        <v>171917</v>
      </c>
      <c r="N8" s="264">
        <v>22371</v>
      </c>
      <c r="O8" s="264">
        <v>440</v>
      </c>
      <c r="P8" s="270">
        <v>17683</v>
      </c>
      <c r="Q8" s="264">
        <v>7606</v>
      </c>
      <c r="R8" s="264">
        <v>67</v>
      </c>
      <c r="S8" s="270">
        <v>1621</v>
      </c>
      <c r="T8" s="264">
        <v>3587</v>
      </c>
      <c r="U8" s="270">
        <v>19535</v>
      </c>
      <c r="V8" s="264">
        <v>426414</v>
      </c>
      <c r="W8" s="264">
        <v>754</v>
      </c>
      <c r="X8" s="264">
        <v>7980</v>
      </c>
      <c r="Y8" s="270">
        <v>313</v>
      </c>
      <c r="Z8" s="264">
        <v>30657</v>
      </c>
      <c r="AA8" s="264">
        <v>2527</v>
      </c>
      <c r="AB8" s="270">
        <v>107</v>
      </c>
      <c r="AC8" s="264">
        <v>19426</v>
      </c>
      <c r="AD8" s="264">
        <v>1680</v>
      </c>
      <c r="AE8" s="270">
        <v>37298</v>
      </c>
      <c r="AF8" s="264">
        <v>2426</v>
      </c>
      <c r="AG8" s="264">
        <v>13329</v>
      </c>
      <c r="AH8" s="270">
        <v>485868</v>
      </c>
      <c r="AI8" s="264">
        <v>5759</v>
      </c>
      <c r="AJ8" s="264">
        <v>3269</v>
      </c>
      <c r="AK8" s="270">
        <v>76889</v>
      </c>
      <c r="AL8" s="264">
        <v>812802</v>
      </c>
      <c r="AM8" s="264">
        <v>44072</v>
      </c>
      <c r="AN8" s="270">
        <v>13339</v>
      </c>
      <c r="AO8" s="264">
        <v>18250</v>
      </c>
      <c r="AP8" s="264">
        <v>633</v>
      </c>
      <c r="AQ8" s="270">
        <v>69484</v>
      </c>
      <c r="AR8" s="264">
        <v>204</v>
      </c>
      <c r="AS8" s="264">
        <v>7755</v>
      </c>
      <c r="AT8" s="270">
        <v>6831</v>
      </c>
      <c r="AU8" s="264">
        <v>10576</v>
      </c>
      <c r="AV8" s="270">
        <v>559</v>
      </c>
      <c r="AW8" s="264">
        <v>423</v>
      </c>
      <c r="AX8" s="264">
        <v>14236</v>
      </c>
      <c r="AY8" s="270">
        <v>220738</v>
      </c>
      <c r="AZ8" s="264">
        <v>5764</v>
      </c>
      <c r="BA8" s="264">
        <v>12576</v>
      </c>
      <c r="BB8" s="270">
        <v>1355</v>
      </c>
      <c r="BC8" s="264">
        <v>1190</v>
      </c>
      <c r="BD8" s="264">
        <v>112921</v>
      </c>
      <c r="BE8" s="270">
        <v>30232</v>
      </c>
      <c r="BF8" s="264">
        <v>1592964</v>
      </c>
      <c r="BG8" s="264">
        <v>63145</v>
      </c>
      <c r="BH8" s="270">
        <v>4930</v>
      </c>
      <c r="BI8" s="264">
        <v>2405</v>
      </c>
      <c r="BJ8" s="264">
        <v>117</v>
      </c>
      <c r="BK8" s="270">
        <v>18958</v>
      </c>
      <c r="BL8" s="264">
        <v>16246</v>
      </c>
      <c r="BM8" s="264">
        <v>16531</v>
      </c>
      <c r="BN8" s="270">
        <v>27694</v>
      </c>
      <c r="BO8" s="264">
        <v>12025077</v>
      </c>
      <c r="BP8" s="264">
        <v>201914</v>
      </c>
      <c r="BQ8" s="270">
        <v>7966</v>
      </c>
      <c r="BR8" s="264">
        <v>380690</v>
      </c>
      <c r="BS8" s="264">
        <v>6720</v>
      </c>
      <c r="BT8" s="270">
        <v>58475</v>
      </c>
    </row>
    <row r="9" spans="1:72" s="265" customFormat="1" ht="21.75" thickBot="1">
      <c r="A9" s="266">
        <v>1402</v>
      </c>
      <c r="B9" s="271">
        <v>52473253</v>
      </c>
      <c r="C9" s="271">
        <v>9101725</v>
      </c>
      <c r="D9" s="271">
        <v>194562</v>
      </c>
      <c r="E9" s="271">
        <v>2821406</v>
      </c>
      <c r="F9" s="271">
        <v>751974</v>
      </c>
      <c r="G9" s="271">
        <v>43035</v>
      </c>
      <c r="H9" s="271">
        <v>403587</v>
      </c>
      <c r="I9" s="271">
        <v>13818</v>
      </c>
      <c r="J9" s="271">
        <v>2169839</v>
      </c>
      <c r="K9" s="271">
        <v>61407</v>
      </c>
      <c r="L9" s="271">
        <v>28530</v>
      </c>
      <c r="M9" s="271">
        <v>191999</v>
      </c>
      <c r="N9" s="271">
        <v>23249</v>
      </c>
      <c r="O9" s="271">
        <v>265</v>
      </c>
      <c r="P9" s="271">
        <v>18925</v>
      </c>
      <c r="Q9" s="271">
        <v>8779</v>
      </c>
      <c r="R9" s="271">
        <v>62</v>
      </c>
      <c r="S9" s="271">
        <v>1517</v>
      </c>
      <c r="T9" s="271">
        <v>2339</v>
      </c>
      <c r="U9" s="271">
        <v>23430</v>
      </c>
      <c r="V9" s="271">
        <v>441767</v>
      </c>
      <c r="W9" s="271">
        <v>2490</v>
      </c>
      <c r="X9" s="271">
        <v>7765</v>
      </c>
      <c r="Y9" s="271">
        <v>440</v>
      </c>
      <c r="Z9" s="271">
        <v>32941</v>
      </c>
      <c r="AA9" s="271">
        <v>2284</v>
      </c>
      <c r="AB9" s="271">
        <v>160</v>
      </c>
      <c r="AC9" s="271">
        <v>19352</v>
      </c>
      <c r="AD9" s="271">
        <v>1535</v>
      </c>
      <c r="AE9" s="271">
        <v>42763</v>
      </c>
      <c r="AF9" s="271">
        <v>2954</v>
      </c>
      <c r="AG9" s="271">
        <v>20626</v>
      </c>
      <c r="AH9" s="271">
        <v>526522</v>
      </c>
      <c r="AI9" s="271">
        <v>5686</v>
      </c>
      <c r="AJ9" s="271">
        <v>3648</v>
      </c>
      <c r="AK9" s="271">
        <v>77963</v>
      </c>
      <c r="AL9" s="271">
        <v>840591</v>
      </c>
      <c r="AM9" s="271">
        <v>37176</v>
      </c>
      <c r="AN9" s="271">
        <v>13383</v>
      </c>
      <c r="AO9" s="271">
        <v>19295</v>
      </c>
      <c r="AP9" s="271">
        <v>597</v>
      </c>
      <c r="AQ9" s="271">
        <v>73292</v>
      </c>
      <c r="AR9" s="271">
        <v>161</v>
      </c>
      <c r="AS9" s="271">
        <v>2224</v>
      </c>
      <c r="AT9" s="271">
        <v>7765</v>
      </c>
      <c r="AU9" s="271">
        <v>11108</v>
      </c>
      <c r="AV9" s="271">
        <v>723</v>
      </c>
      <c r="AW9" s="271">
        <v>485</v>
      </c>
      <c r="AX9" s="271">
        <v>15653</v>
      </c>
      <c r="AY9" s="271">
        <v>233106</v>
      </c>
      <c r="AZ9" s="271">
        <v>6182</v>
      </c>
      <c r="BA9" s="271">
        <v>13045</v>
      </c>
      <c r="BB9" s="271">
        <v>895</v>
      </c>
      <c r="BC9" s="271">
        <v>2000</v>
      </c>
      <c r="BD9" s="271">
        <v>115010</v>
      </c>
      <c r="BE9" s="271">
        <v>36410</v>
      </c>
      <c r="BF9" s="271">
        <v>1720939</v>
      </c>
      <c r="BG9" s="271">
        <v>68194</v>
      </c>
      <c r="BH9" s="271">
        <v>3344</v>
      </c>
      <c r="BI9" s="271">
        <v>2659</v>
      </c>
      <c r="BJ9" s="271">
        <v>376</v>
      </c>
      <c r="BK9" s="271">
        <v>20753</v>
      </c>
      <c r="BL9" s="271">
        <v>12304</v>
      </c>
      <c r="BM9" s="271">
        <v>20823</v>
      </c>
      <c r="BN9" s="271">
        <v>35201</v>
      </c>
      <c r="BO9" s="271">
        <v>12818895</v>
      </c>
      <c r="BP9" s="271">
        <v>247362</v>
      </c>
      <c r="BQ9" s="271">
        <v>6159</v>
      </c>
      <c r="BR9" s="271">
        <v>387458</v>
      </c>
      <c r="BS9" s="271">
        <v>5560</v>
      </c>
      <c r="BT9" s="271">
        <v>61420</v>
      </c>
    </row>
    <row r="10" spans="1:72" s="265" customFormat="1" ht="21.75" thickBot="1">
      <c r="A10" s="272" t="s">
        <v>119</v>
      </c>
      <c r="B10" s="273">
        <v>2395889</v>
      </c>
      <c r="C10" s="274">
        <v>412617</v>
      </c>
      <c r="D10" s="273">
        <v>12510</v>
      </c>
      <c r="E10" s="274">
        <v>62090</v>
      </c>
      <c r="F10" s="273">
        <v>42098</v>
      </c>
      <c r="G10" s="274">
        <v>2442</v>
      </c>
      <c r="H10" s="273">
        <v>18692</v>
      </c>
      <c r="I10" s="274">
        <v>0</v>
      </c>
      <c r="J10" s="273">
        <v>78091</v>
      </c>
      <c r="K10" s="274">
        <v>2393</v>
      </c>
      <c r="L10" s="273">
        <v>1460</v>
      </c>
      <c r="M10" s="274">
        <v>12834</v>
      </c>
      <c r="N10" s="273">
        <v>553</v>
      </c>
      <c r="O10" s="273">
        <v>0</v>
      </c>
      <c r="P10" s="274">
        <v>3737</v>
      </c>
      <c r="Q10" s="273">
        <v>2018</v>
      </c>
      <c r="R10" s="274">
        <v>0</v>
      </c>
      <c r="S10" s="273">
        <v>322</v>
      </c>
      <c r="T10" s="274">
        <v>0</v>
      </c>
      <c r="U10" s="273">
        <v>0</v>
      </c>
      <c r="V10" s="274">
        <v>16812</v>
      </c>
      <c r="W10" s="273">
        <v>0</v>
      </c>
      <c r="X10" s="274">
        <v>162</v>
      </c>
      <c r="Y10" s="273">
        <v>0</v>
      </c>
      <c r="Z10" s="274">
        <v>2998</v>
      </c>
      <c r="AA10" s="273">
        <v>47</v>
      </c>
      <c r="AB10" s="274">
        <v>156</v>
      </c>
      <c r="AC10" s="273">
        <v>985</v>
      </c>
      <c r="AD10" s="273">
        <v>0</v>
      </c>
      <c r="AE10" s="274">
        <v>495</v>
      </c>
      <c r="AF10" s="273">
        <v>260</v>
      </c>
      <c r="AG10" s="274">
        <v>885</v>
      </c>
      <c r="AH10" s="273">
        <v>14598</v>
      </c>
      <c r="AI10" s="274">
        <v>0</v>
      </c>
      <c r="AJ10" s="273">
        <v>0</v>
      </c>
      <c r="AK10" s="274">
        <v>2670</v>
      </c>
      <c r="AL10" s="273">
        <v>16411</v>
      </c>
      <c r="AM10" s="274">
        <v>0</v>
      </c>
      <c r="AN10" s="273">
        <v>0</v>
      </c>
      <c r="AO10" s="274">
        <v>1131</v>
      </c>
      <c r="AP10" s="273">
        <v>0</v>
      </c>
      <c r="AQ10" s="274">
        <v>4059</v>
      </c>
      <c r="AR10" s="273">
        <v>0</v>
      </c>
      <c r="AS10" s="274">
        <v>0</v>
      </c>
      <c r="AT10" s="273">
        <v>1957</v>
      </c>
      <c r="AU10" s="274">
        <v>0</v>
      </c>
      <c r="AV10" s="273">
        <v>0</v>
      </c>
      <c r="AW10" s="274">
        <v>0</v>
      </c>
      <c r="AX10" s="273">
        <v>839</v>
      </c>
      <c r="AY10" s="274">
        <v>8599</v>
      </c>
      <c r="AZ10" s="273">
        <v>168</v>
      </c>
      <c r="BA10" s="274">
        <v>719</v>
      </c>
      <c r="BB10" s="273">
        <v>0</v>
      </c>
      <c r="BC10" s="274">
        <v>0</v>
      </c>
      <c r="BD10" s="273">
        <v>2577</v>
      </c>
      <c r="BE10" s="274">
        <v>0</v>
      </c>
      <c r="BF10" s="273">
        <v>76733</v>
      </c>
      <c r="BG10" s="274">
        <v>2092</v>
      </c>
      <c r="BH10" s="273">
        <v>0</v>
      </c>
      <c r="BI10" s="274">
        <v>187</v>
      </c>
      <c r="BJ10" s="273">
        <v>0</v>
      </c>
      <c r="BK10" s="274">
        <v>0</v>
      </c>
      <c r="BL10" s="273">
        <v>220</v>
      </c>
      <c r="BM10" s="274">
        <v>0</v>
      </c>
      <c r="BN10" s="273">
        <v>2170</v>
      </c>
      <c r="BO10" s="274">
        <v>420122</v>
      </c>
      <c r="BP10" s="273">
        <v>103</v>
      </c>
      <c r="BQ10" s="274">
        <v>0</v>
      </c>
      <c r="BR10" s="273">
        <v>10565</v>
      </c>
      <c r="BS10" s="274">
        <v>0</v>
      </c>
      <c r="BT10" s="273">
        <v>0</v>
      </c>
    </row>
    <row r="11" spans="1:72" s="265" customFormat="1" ht="21.75" thickBot="1">
      <c r="A11" s="275" t="s">
        <v>120</v>
      </c>
      <c r="B11" s="276">
        <v>1654476</v>
      </c>
      <c r="C11" s="277">
        <v>354048</v>
      </c>
      <c r="D11" s="276">
        <v>9281</v>
      </c>
      <c r="E11" s="277">
        <v>111059</v>
      </c>
      <c r="F11" s="276">
        <v>43186</v>
      </c>
      <c r="G11" s="277">
        <v>0</v>
      </c>
      <c r="H11" s="276">
        <v>11145</v>
      </c>
      <c r="I11" s="277">
        <v>0</v>
      </c>
      <c r="J11" s="276">
        <v>50857</v>
      </c>
      <c r="K11" s="277">
        <v>2315</v>
      </c>
      <c r="L11" s="276">
        <v>1032</v>
      </c>
      <c r="M11" s="277">
        <v>18056</v>
      </c>
      <c r="N11" s="276">
        <v>317</v>
      </c>
      <c r="O11" s="276">
        <v>0</v>
      </c>
      <c r="P11" s="277">
        <v>0</v>
      </c>
      <c r="Q11" s="276">
        <v>0</v>
      </c>
      <c r="R11" s="277">
        <v>0</v>
      </c>
      <c r="S11" s="276">
        <v>0</v>
      </c>
      <c r="T11" s="277">
        <v>0</v>
      </c>
      <c r="U11" s="276">
        <v>0</v>
      </c>
      <c r="V11" s="277">
        <v>13978</v>
      </c>
      <c r="W11" s="276">
        <v>0</v>
      </c>
      <c r="X11" s="277">
        <v>0</v>
      </c>
      <c r="Y11" s="276">
        <v>0</v>
      </c>
      <c r="Z11" s="277">
        <v>0</v>
      </c>
      <c r="AA11" s="276">
        <v>2</v>
      </c>
      <c r="AB11" s="277">
        <v>0</v>
      </c>
      <c r="AC11" s="276">
        <v>145</v>
      </c>
      <c r="AD11" s="276">
        <v>270</v>
      </c>
      <c r="AE11" s="277">
        <v>1871</v>
      </c>
      <c r="AF11" s="276">
        <v>0</v>
      </c>
      <c r="AG11" s="277">
        <v>556</v>
      </c>
      <c r="AH11" s="276">
        <v>17166</v>
      </c>
      <c r="AI11" s="277">
        <v>0</v>
      </c>
      <c r="AJ11" s="276">
        <v>0</v>
      </c>
      <c r="AK11" s="277">
        <v>1030</v>
      </c>
      <c r="AL11" s="276">
        <v>31637</v>
      </c>
      <c r="AM11" s="277">
        <v>0</v>
      </c>
      <c r="AN11" s="276">
        <v>0</v>
      </c>
      <c r="AO11" s="277">
        <v>391</v>
      </c>
      <c r="AP11" s="276">
        <v>0</v>
      </c>
      <c r="AQ11" s="277">
        <v>1112</v>
      </c>
      <c r="AR11" s="276">
        <v>0</v>
      </c>
      <c r="AS11" s="277">
        <v>0</v>
      </c>
      <c r="AT11" s="276">
        <v>0</v>
      </c>
      <c r="AU11" s="277">
        <v>0</v>
      </c>
      <c r="AV11" s="276">
        <v>0</v>
      </c>
      <c r="AW11" s="277">
        <v>0</v>
      </c>
      <c r="AX11" s="276">
        <v>337</v>
      </c>
      <c r="AY11" s="277">
        <v>5056</v>
      </c>
      <c r="AZ11" s="276">
        <v>114</v>
      </c>
      <c r="BA11" s="277">
        <v>319</v>
      </c>
      <c r="BB11" s="276">
        <v>0</v>
      </c>
      <c r="BC11" s="277">
        <v>0</v>
      </c>
      <c r="BD11" s="276">
        <v>731</v>
      </c>
      <c r="BE11" s="277">
        <v>32</v>
      </c>
      <c r="BF11" s="276">
        <v>50525</v>
      </c>
      <c r="BG11" s="277">
        <v>4502</v>
      </c>
      <c r="BH11" s="276">
        <v>207</v>
      </c>
      <c r="BI11" s="277">
        <v>150</v>
      </c>
      <c r="BJ11" s="276">
        <v>1</v>
      </c>
      <c r="BK11" s="277">
        <v>119</v>
      </c>
      <c r="BL11" s="276">
        <v>0</v>
      </c>
      <c r="BM11" s="277">
        <v>0</v>
      </c>
      <c r="BN11" s="276">
        <v>0</v>
      </c>
      <c r="BO11" s="277">
        <v>399396</v>
      </c>
      <c r="BP11" s="276">
        <v>1636</v>
      </c>
      <c r="BQ11" s="277">
        <v>773</v>
      </c>
      <c r="BR11" s="276">
        <v>15270</v>
      </c>
      <c r="BS11" s="277">
        <v>213</v>
      </c>
      <c r="BT11" s="276">
        <v>2188</v>
      </c>
    </row>
    <row r="12" spans="1:72" s="265" customFormat="1" ht="21.75" thickBot="1">
      <c r="A12" s="278" t="s">
        <v>13</v>
      </c>
      <c r="B12" s="276">
        <v>1007842</v>
      </c>
      <c r="C12" s="277">
        <v>144348</v>
      </c>
      <c r="D12" s="276">
        <v>2391</v>
      </c>
      <c r="E12" s="277">
        <v>31532</v>
      </c>
      <c r="F12" s="276">
        <v>4355</v>
      </c>
      <c r="G12" s="277">
        <v>1019</v>
      </c>
      <c r="H12" s="276">
        <v>4164</v>
      </c>
      <c r="I12" s="277">
        <v>0</v>
      </c>
      <c r="J12" s="276">
        <v>40998</v>
      </c>
      <c r="K12" s="277">
        <v>0</v>
      </c>
      <c r="L12" s="276">
        <v>284</v>
      </c>
      <c r="M12" s="277">
        <v>10606</v>
      </c>
      <c r="N12" s="276">
        <v>227</v>
      </c>
      <c r="O12" s="276">
        <v>0</v>
      </c>
      <c r="P12" s="277">
        <v>0</v>
      </c>
      <c r="Q12" s="276">
        <v>0</v>
      </c>
      <c r="R12" s="277">
        <v>0</v>
      </c>
      <c r="S12" s="276">
        <v>0</v>
      </c>
      <c r="T12" s="277">
        <v>0</v>
      </c>
      <c r="U12" s="276">
        <v>0</v>
      </c>
      <c r="V12" s="277">
        <v>8974</v>
      </c>
      <c r="W12" s="276">
        <v>0</v>
      </c>
      <c r="X12" s="277">
        <v>0</v>
      </c>
      <c r="Y12" s="276">
        <v>0</v>
      </c>
      <c r="Z12" s="277">
        <v>429</v>
      </c>
      <c r="AA12" s="276">
        <v>0</v>
      </c>
      <c r="AB12" s="277">
        <v>0</v>
      </c>
      <c r="AC12" s="276">
        <v>0</v>
      </c>
      <c r="AD12" s="276">
        <v>0</v>
      </c>
      <c r="AE12" s="277">
        <v>197</v>
      </c>
      <c r="AF12" s="276">
        <v>0</v>
      </c>
      <c r="AG12" s="277">
        <v>435</v>
      </c>
      <c r="AH12" s="276">
        <v>0</v>
      </c>
      <c r="AI12" s="277">
        <v>0</v>
      </c>
      <c r="AJ12" s="276">
        <v>0</v>
      </c>
      <c r="AK12" s="277">
        <v>0</v>
      </c>
      <c r="AL12" s="276">
        <v>12618</v>
      </c>
      <c r="AM12" s="277">
        <v>0</v>
      </c>
      <c r="AN12" s="276">
        <v>0</v>
      </c>
      <c r="AO12" s="277">
        <v>507</v>
      </c>
      <c r="AP12" s="276">
        <v>0</v>
      </c>
      <c r="AQ12" s="277">
        <v>201</v>
      </c>
      <c r="AR12" s="276">
        <v>0</v>
      </c>
      <c r="AS12" s="277">
        <v>0</v>
      </c>
      <c r="AT12" s="276">
        <v>0</v>
      </c>
      <c r="AU12" s="277">
        <v>0</v>
      </c>
      <c r="AV12" s="276">
        <v>0</v>
      </c>
      <c r="AW12" s="277">
        <v>0</v>
      </c>
      <c r="AX12" s="276">
        <v>831</v>
      </c>
      <c r="AY12" s="277">
        <v>5655</v>
      </c>
      <c r="AZ12" s="276">
        <v>107</v>
      </c>
      <c r="BA12" s="277">
        <v>230</v>
      </c>
      <c r="BB12" s="276">
        <v>0</v>
      </c>
      <c r="BC12" s="277">
        <v>390</v>
      </c>
      <c r="BD12" s="276">
        <v>1380</v>
      </c>
      <c r="BE12" s="277">
        <v>490</v>
      </c>
      <c r="BF12" s="276">
        <v>41344</v>
      </c>
      <c r="BG12" s="277">
        <v>502</v>
      </c>
      <c r="BH12" s="276">
        <v>0</v>
      </c>
      <c r="BI12" s="277">
        <v>0</v>
      </c>
      <c r="BJ12" s="276">
        <v>0</v>
      </c>
      <c r="BK12" s="277">
        <v>0</v>
      </c>
      <c r="BL12" s="276">
        <v>0</v>
      </c>
      <c r="BM12" s="277">
        <v>0</v>
      </c>
      <c r="BN12" s="276">
        <v>260</v>
      </c>
      <c r="BO12" s="277">
        <v>398817</v>
      </c>
      <c r="BP12" s="276">
        <v>0</v>
      </c>
      <c r="BQ12" s="277">
        <v>0</v>
      </c>
      <c r="BR12" s="276">
        <v>3470</v>
      </c>
      <c r="BS12" s="277">
        <v>0</v>
      </c>
      <c r="BT12" s="276">
        <v>183</v>
      </c>
    </row>
    <row r="13" spans="1:72" s="265" customFormat="1" ht="21.75" thickBot="1">
      <c r="A13" s="278" t="s">
        <v>14</v>
      </c>
      <c r="B13" s="276">
        <v>4193506</v>
      </c>
      <c r="C13" s="277">
        <v>760488</v>
      </c>
      <c r="D13" s="276">
        <v>26148</v>
      </c>
      <c r="E13" s="277">
        <v>209370</v>
      </c>
      <c r="F13" s="276">
        <v>42140</v>
      </c>
      <c r="G13" s="277">
        <v>4525</v>
      </c>
      <c r="H13" s="276">
        <v>38259</v>
      </c>
      <c r="I13" s="277">
        <v>0</v>
      </c>
      <c r="J13" s="276">
        <v>201759</v>
      </c>
      <c r="K13" s="277">
        <v>5792</v>
      </c>
      <c r="L13" s="276">
        <v>4103</v>
      </c>
      <c r="M13" s="277">
        <v>11702</v>
      </c>
      <c r="N13" s="276">
        <v>2335</v>
      </c>
      <c r="O13" s="276">
        <v>6</v>
      </c>
      <c r="P13" s="277">
        <v>1971</v>
      </c>
      <c r="Q13" s="276">
        <v>762</v>
      </c>
      <c r="R13" s="277">
        <v>0</v>
      </c>
      <c r="S13" s="276">
        <v>71</v>
      </c>
      <c r="T13" s="277">
        <v>0</v>
      </c>
      <c r="U13" s="276">
        <v>361</v>
      </c>
      <c r="V13" s="277">
        <v>47725</v>
      </c>
      <c r="W13" s="276">
        <v>0</v>
      </c>
      <c r="X13" s="277">
        <v>3446</v>
      </c>
      <c r="Y13" s="276">
        <v>0</v>
      </c>
      <c r="Z13" s="277">
        <v>0</v>
      </c>
      <c r="AA13" s="276">
        <v>0</v>
      </c>
      <c r="AB13" s="277">
        <v>0</v>
      </c>
      <c r="AC13" s="276">
        <v>4099</v>
      </c>
      <c r="AD13" s="276">
        <v>580</v>
      </c>
      <c r="AE13" s="277">
        <v>6959</v>
      </c>
      <c r="AF13" s="276">
        <v>1331</v>
      </c>
      <c r="AG13" s="277">
        <v>2959</v>
      </c>
      <c r="AH13" s="276">
        <v>47975</v>
      </c>
      <c r="AI13" s="277">
        <v>3021</v>
      </c>
      <c r="AJ13" s="276">
        <v>0</v>
      </c>
      <c r="AK13" s="277">
        <v>14015</v>
      </c>
      <c r="AL13" s="276">
        <v>142685</v>
      </c>
      <c r="AM13" s="277">
        <v>0</v>
      </c>
      <c r="AN13" s="276">
        <v>0</v>
      </c>
      <c r="AO13" s="277">
        <v>1615</v>
      </c>
      <c r="AP13" s="276">
        <v>0</v>
      </c>
      <c r="AQ13" s="277">
        <v>8262</v>
      </c>
      <c r="AR13" s="276">
        <v>0</v>
      </c>
      <c r="AS13" s="277">
        <v>810</v>
      </c>
      <c r="AT13" s="276">
        <v>190</v>
      </c>
      <c r="AU13" s="277">
        <v>1349</v>
      </c>
      <c r="AV13" s="276">
        <v>0</v>
      </c>
      <c r="AW13" s="277">
        <v>0</v>
      </c>
      <c r="AX13" s="276">
        <v>2528</v>
      </c>
      <c r="AY13" s="277">
        <v>20314</v>
      </c>
      <c r="AZ13" s="276">
        <v>493</v>
      </c>
      <c r="BA13" s="277">
        <v>1218</v>
      </c>
      <c r="BB13" s="276">
        <v>0</v>
      </c>
      <c r="BC13" s="277">
        <v>1266</v>
      </c>
      <c r="BD13" s="276">
        <v>12098</v>
      </c>
      <c r="BE13" s="277">
        <v>7911</v>
      </c>
      <c r="BF13" s="276">
        <v>135682</v>
      </c>
      <c r="BG13" s="277">
        <v>15437</v>
      </c>
      <c r="BH13" s="276">
        <v>0</v>
      </c>
      <c r="BI13" s="277">
        <v>0</v>
      </c>
      <c r="BJ13" s="276">
        <v>0</v>
      </c>
      <c r="BK13" s="277">
        <v>0</v>
      </c>
      <c r="BL13" s="276">
        <v>1663</v>
      </c>
      <c r="BM13" s="277">
        <v>1878</v>
      </c>
      <c r="BN13" s="276">
        <v>10765</v>
      </c>
      <c r="BO13" s="277">
        <v>464227</v>
      </c>
      <c r="BP13" s="276">
        <v>28799</v>
      </c>
      <c r="BQ13" s="277">
        <v>1613</v>
      </c>
      <c r="BR13" s="276">
        <v>36087</v>
      </c>
      <c r="BS13" s="277">
        <v>0</v>
      </c>
      <c r="BT13" s="276">
        <v>10070</v>
      </c>
    </row>
    <row r="14" spans="1:72" s="265" customFormat="1" ht="21.75" thickBot="1">
      <c r="A14" s="278" t="s">
        <v>33</v>
      </c>
      <c r="B14" s="276">
        <v>1335795</v>
      </c>
      <c r="C14" s="277">
        <v>153065</v>
      </c>
      <c r="D14" s="276">
        <v>2336</v>
      </c>
      <c r="E14" s="277">
        <v>45967</v>
      </c>
      <c r="F14" s="276">
        <v>3470</v>
      </c>
      <c r="G14" s="277">
        <v>0</v>
      </c>
      <c r="H14" s="276">
        <v>6681</v>
      </c>
      <c r="I14" s="277">
        <v>0</v>
      </c>
      <c r="J14" s="276">
        <v>54205</v>
      </c>
      <c r="K14" s="277">
        <v>2057</v>
      </c>
      <c r="L14" s="276">
        <v>245</v>
      </c>
      <c r="M14" s="277">
        <v>0</v>
      </c>
      <c r="N14" s="276">
        <v>815</v>
      </c>
      <c r="O14" s="276">
        <v>0</v>
      </c>
      <c r="P14" s="277">
        <v>0</v>
      </c>
      <c r="Q14" s="276">
        <v>0</v>
      </c>
      <c r="R14" s="277">
        <v>0</v>
      </c>
      <c r="S14" s="276">
        <v>0</v>
      </c>
      <c r="T14" s="277">
        <v>0</v>
      </c>
      <c r="U14" s="276">
        <v>0</v>
      </c>
      <c r="V14" s="277">
        <v>0</v>
      </c>
      <c r="W14" s="276">
        <v>0</v>
      </c>
      <c r="X14" s="277">
        <v>0</v>
      </c>
      <c r="Y14" s="276">
        <v>0</v>
      </c>
      <c r="Z14" s="277">
        <v>674</v>
      </c>
      <c r="AA14" s="276">
        <v>86</v>
      </c>
      <c r="AB14" s="277">
        <v>0</v>
      </c>
      <c r="AC14" s="276">
        <v>175</v>
      </c>
      <c r="AD14" s="276">
        <v>0</v>
      </c>
      <c r="AE14" s="277">
        <v>1816</v>
      </c>
      <c r="AF14" s="276">
        <v>0</v>
      </c>
      <c r="AG14" s="277">
        <v>1932</v>
      </c>
      <c r="AH14" s="276">
        <v>21642</v>
      </c>
      <c r="AI14" s="277">
        <v>0</v>
      </c>
      <c r="AJ14" s="276">
        <v>0</v>
      </c>
      <c r="AK14" s="277">
        <v>2970</v>
      </c>
      <c r="AL14" s="276">
        <v>14947</v>
      </c>
      <c r="AM14" s="277">
        <v>0</v>
      </c>
      <c r="AN14" s="276">
        <v>0</v>
      </c>
      <c r="AO14" s="277">
        <v>0</v>
      </c>
      <c r="AP14" s="276">
        <v>0</v>
      </c>
      <c r="AQ14" s="277">
        <v>1385</v>
      </c>
      <c r="AR14" s="276">
        <v>0</v>
      </c>
      <c r="AS14" s="277">
        <v>0</v>
      </c>
      <c r="AT14" s="276">
        <v>0</v>
      </c>
      <c r="AU14" s="277">
        <v>0</v>
      </c>
      <c r="AV14" s="276">
        <v>0</v>
      </c>
      <c r="AW14" s="277">
        <v>0</v>
      </c>
      <c r="AX14" s="276">
        <v>0</v>
      </c>
      <c r="AY14" s="277">
        <v>441</v>
      </c>
      <c r="AZ14" s="276">
        <v>7</v>
      </c>
      <c r="BA14" s="277">
        <v>12</v>
      </c>
      <c r="BB14" s="276">
        <v>0</v>
      </c>
      <c r="BC14" s="277">
        <v>0</v>
      </c>
      <c r="BD14" s="276">
        <v>628</v>
      </c>
      <c r="BE14" s="277">
        <v>715</v>
      </c>
      <c r="BF14" s="276">
        <v>44848</v>
      </c>
      <c r="BG14" s="277">
        <v>566</v>
      </c>
      <c r="BH14" s="276">
        <v>0</v>
      </c>
      <c r="BI14" s="277">
        <v>120</v>
      </c>
      <c r="BJ14" s="276">
        <v>0</v>
      </c>
      <c r="BK14" s="277">
        <v>0</v>
      </c>
      <c r="BL14" s="276">
        <v>0</v>
      </c>
      <c r="BM14" s="277">
        <v>0</v>
      </c>
      <c r="BN14" s="276">
        <v>2345</v>
      </c>
      <c r="BO14" s="277">
        <v>248548</v>
      </c>
      <c r="BP14" s="276">
        <v>1297</v>
      </c>
      <c r="BQ14" s="277">
        <v>176</v>
      </c>
      <c r="BR14" s="276">
        <v>10071</v>
      </c>
      <c r="BS14" s="277">
        <v>1123</v>
      </c>
      <c r="BT14" s="276">
        <v>797</v>
      </c>
    </row>
    <row r="15" spans="1:72" s="265" customFormat="1" ht="21.75" thickBot="1">
      <c r="A15" s="278" t="s">
        <v>15</v>
      </c>
      <c r="B15" s="276">
        <v>625978</v>
      </c>
      <c r="C15" s="277">
        <v>60171</v>
      </c>
      <c r="D15" s="276">
        <v>0</v>
      </c>
      <c r="E15" s="277">
        <v>32631</v>
      </c>
      <c r="F15" s="276">
        <v>8168</v>
      </c>
      <c r="G15" s="277">
        <v>0</v>
      </c>
      <c r="H15" s="276">
        <v>4200</v>
      </c>
      <c r="I15" s="277">
        <v>0</v>
      </c>
      <c r="J15" s="276">
        <v>10360</v>
      </c>
      <c r="K15" s="277">
        <v>759</v>
      </c>
      <c r="L15" s="276">
        <v>497</v>
      </c>
      <c r="M15" s="277">
        <v>0</v>
      </c>
      <c r="N15" s="276">
        <v>0</v>
      </c>
      <c r="O15" s="276">
        <v>0</v>
      </c>
      <c r="P15" s="277">
        <v>0</v>
      </c>
      <c r="Q15" s="276">
        <v>0</v>
      </c>
      <c r="R15" s="277">
        <v>0</v>
      </c>
      <c r="S15" s="276">
        <v>0</v>
      </c>
      <c r="T15" s="277">
        <v>0</v>
      </c>
      <c r="U15" s="276">
        <v>0</v>
      </c>
      <c r="V15" s="277">
        <v>0</v>
      </c>
      <c r="W15" s="276">
        <v>0</v>
      </c>
      <c r="X15" s="277">
        <v>0</v>
      </c>
      <c r="Y15" s="276">
        <v>0</v>
      </c>
      <c r="Z15" s="277">
        <v>0</v>
      </c>
      <c r="AA15" s="276">
        <v>0</v>
      </c>
      <c r="AB15" s="277">
        <v>0</v>
      </c>
      <c r="AC15" s="276">
        <v>0</v>
      </c>
      <c r="AD15" s="276">
        <v>0</v>
      </c>
      <c r="AE15" s="277">
        <v>0</v>
      </c>
      <c r="AF15" s="276">
        <v>0</v>
      </c>
      <c r="AG15" s="277">
        <v>138</v>
      </c>
      <c r="AH15" s="276">
        <v>0</v>
      </c>
      <c r="AI15" s="277">
        <v>0</v>
      </c>
      <c r="AJ15" s="276">
        <v>0</v>
      </c>
      <c r="AK15" s="277">
        <v>0</v>
      </c>
      <c r="AL15" s="276">
        <v>0</v>
      </c>
      <c r="AM15" s="277">
        <v>0</v>
      </c>
      <c r="AN15" s="276">
        <v>0</v>
      </c>
      <c r="AO15" s="277">
        <v>0</v>
      </c>
      <c r="AP15" s="276">
        <v>0</v>
      </c>
      <c r="AQ15" s="277">
        <v>0</v>
      </c>
      <c r="AR15" s="276">
        <v>0</v>
      </c>
      <c r="AS15" s="277">
        <v>0</v>
      </c>
      <c r="AT15" s="276">
        <v>0</v>
      </c>
      <c r="AU15" s="277">
        <v>0</v>
      </c>
      <c r="AV15" s="276">
        <v>0</v>
      </c>
      <c r="AW15" s="277">
        <v>0</v>
      </c>
      <c r="AX15" s="276">
        <v>0</v>
      </c>
      <c r="AY15" s="277">
        <v>597</v>
      </c>
      <c r="AZ15" s="276">
        <v>0</v>
      </c>
      <c r="BA15" s="277">
        <v>0</v>
      </c>
      <c r="BB15" s="276">
        <v>0</v>
      </c>
      <c r="BC15" s="277">
        <v>0</v>
      </c>
      <c r="BD15" s="276">
        <v>0</v>
      </c>
      <c r="BE15" s="277">
        <v>0</v>
      </c>
      <c r="BF15" s="276">
        <v>14457</v>
      </c>
      <c r="BG15" s="277">
        <v>0</v>
      </c>
      <c r="BH15" s="276">
        <v>0</v>
      </c>
      <c r="BI15" s="277">
        <v>13</v>
      </c>
      <c r="BJ15" s="276">
        <v>0</v>
      </c>
      <c r="BK15" s="277">
        <v>0</v>
      </c>
      <c r="BL15" s="276">
        <v>2</v>
      </c>
      <c r="BM15" s="277">
        <v>0</v>
      </c>
      <c r="BN15" s="276">
        <v>0</v>
      </c>
      <c r="BO15" s="277">
        <v>79709</v>
      </c>
      <c r="BP15" s="276">
        <v>0</v>
      </c>
      <c r="BQ15" s="277">
        <v>0</v>
      </c>
      <c r="BR15" s="276">
        <v>2105</v>
      </c>
      <c r="BS15" s="277">
        <v>0</v>
      </c>
      <c r="BT15" s="276">
        <v>0</v>
      </c>
    </row>
    <row r="16" spans="1:72" s="265" customFormat="1" ht="21.75" thickBot="1">
      <c r="A16" s="278" t="s">
        <v>16</v>
      </c>
      <c r="B16" s="276">
        <v>1543669</v>
      </c>
      <c r="C16" s="277">
        <v>290606</v>
      </c>
      <c r="D16" s="276">
        <v>1351</v>
      </c>
      <c r="E16" s="277">
        <v>124653</v>
      </c>
      <c r="F16" s="276">
        <v>39416</v>
      </c>
      <c r="G16" s="277">
        <v>590</v>
      </c>
      <c r="H16" s="276">
        <v>11314</v>
      </c>
      <c r="I16" s="277">
        <v>0</v>
      </c>
      <c r="J16" s="276">
        <v>53122</v>
      </c>
      <c r="K16" s="277">
        <v>1324</v>
      </c>
      <c r="L16" s="276">
        <v>222</v>
      </c>
      <c r="M16" s="277">
        <v>12964</v>
      </c>
      <c r="N16" s="276">
        <v>0</v>
      </c>
      <c r="O16" s="276">
        <v>0</v>
      </c>
      <c r="P16" s="277">
        <v>0</v>
      </c>
      <c r="Q16" s="276">
        <v>0</v>
      </c>
      <c r="R16" s="277">
        <v>0</v>
      </c>
      <c r="S16" s="276">
        <v>0</v>
      </c>
      <c r="T16" s="277">
        <v>0</v>
      </c>
      <c r="U16" s="276">
        <v>0</v>
      </c>
      <c r="V16" s="277">
        <v>18842</v>
      </c>
      <c r="W16" s="276">
        <v>0</v>
      </c>
      <c r="X16" s="277">
        <v>0</v>
      </c>
      <c r="Y16" s="276">
        <v>0</v>
      </c>
      <c r="Z16" s="277">
        <v>0</v>
      </c>
      <c r="AA16" s="276">
        <v>4</v>
      </c>
      <c r="AB16" s="277">
        <v>0</v>
      </c>
      <c r="AC16" s="276">
        <v>1033</v>
      </c>
      <c r="AD16" s="276">
        <v>0</v>
      </c>
      <c r="AE16" s="277">
        <v>2357</v>
      </c>
      <c r="AF16" s="276">
        <v>0</v>
      </c>
      <c r="AG16" s="277">
        <v>4</v>
      </c>
      <c r="AH16" s="276">
        <v>2909</v>
      </c>
      <c r="AI16" s="277">
        <v>0</v>
      </c>
      <c r="AJ16" s="276">
        <v>0</v>
      </c>
      <c r="AK16" s="277">
        <v>419</v>
      </c>
      <c r="AL16" s="276">
        <v>7461</v>
      </c>
      <c r="AM16" s="277">
        <v>0</v>
      </c>
      <c r="AN16" s="276">
        <v>0</v>
      </c>
      <c r="AO16" s="277">
        <v>821</v>
      </c>
      <c r="AP16" s="276">
        <v>0</v>
      </c>
      <c r="AQ16" s="277">
        <v>433</v>
      </c>
      <c r="AR16" s="276">
        <v>0</v>
      </c>
      <c r="AS16" s="277">
        <v>0</v>
      </c>
      <c r="AT16" s="276">
        <v>0</v>
      </c>
      <c r="AU16" s="277">
        <v>0</v>
      </c>
      <c r="AV16" s="276">
        <v>0</v>
      </c>
      <c r="AW16" s="277">
        <v>0</v>
      </c>
      <c r="AX16" s="276">
        <v>537</v>
      </c>
      <c r="AY16" s="277">
        <v>4619</v>
      </c>
      <c r="AZ16" s="276">
        <v>176</v>
      </c>
      <c r="BA16" s="277">
        <v>362</v>
      </c>
      <c r="BB16" s="276">
        <v>0</v>
      </c>
      <c r="BC16" s="277">
        <v>0</v>
      </c>
      <c r="BD16" s="276">
        <v>4625</v>
      </c>
      <c r="BE16" s="277">
        <v>301</v>
      </c>
      <c r="BF16" s="276">
        <v>32368</v>
      </c>
      <c r="BG16" s="277">
        <v>677</v>
      </c>
      <c r="BH16" s="276">
        <v>0</v>
      </c>
      <c r="BI16" s="277">
        <v>14</v>
      </c>
      <c r="BJ16" s="276">
        <v>0</v>
      </c>
      <c r="BK16" s="277">
        <v>0</v>
      </c>
      <c r="BL16" s="276">
        <v>0</v>
      </c>
      <c r="BM16" s="277">
        <v>0</v>
      </c>
      <c r="BN16" s="276">
        <v>0</v>
      </c>
      <c r="BO16" s="277">
        <v>545299</v>
      </c>
      <c r="BP16" s="276">
        <v>3006</v>
      </c>
      <c r="BQ16" s="277">
        <v>512</v>
      </c>
      <c r="BR16" s="276">
        <v>17543</v>
      </c>
      <c r="BS16" s="277">
        <v>91</v>
      </c>
      <c r="BT16" s="276">
        <v>0</v>
      </c>
    </row>
    <row r="17" spans="1:72" s="265" customFormat="1" ht="21.75" thickBot="1">
      <c r="A17" s="278" t="s">
        <v>475</v>
      </c>
      <c r="B17" s="276">
        <v>6170055</v>
      </c>
      <c r="C17" s="277">
        <v>1412700</v>
      </c>
      <c r="D17" s="276">
        <v>29704</v>
      </c>
      <c r="E17" s="277">
        <v>523116</v>
      </c>
      <c r="F17" s="276">
        <v>126280</v>
      </c>
      <c r="G17" s="277">
        <v>8576</v>
      </c>
      <c r="H17" s="276">
        <v>100540</v>
      </c>
      <c r="I17" s="277">
        <v>9748</v>
      </c>
      <c r="J17" s="276">
        <v>397728</v>
      </c>
      <c r="K17" s="277">
        <v>11064</v>
      </c>
      <c r="L17" s="276">
        <v>7256</v>
      </c>
      <c r="M17" s="277">
        <v>4998</v>
      </c>
      <c r="N17" s="276">
        <v>8361</v>
      </c>
      <c r="O17" s="276">
        <v>259</v>
      </c>
      <c r="P17" s="277">
        <v>5192</v>
      </c>
      <c r="Q17" s="276">
        <v>2489</v>
      </c>
      <c r="R17" s="277">
        <v>62</v>
      </c>
      <c r="S17" s="276">
        <v>325</v>
      </c>
      <c r="T17" s="277">
        <v>2339</v>
      </c>
      <c r="U17" s="276">
        <v>9465</v>
      </c>
      <c r="V17" s="277">
        <v>62363</v>
      </c>
      <c r="W17" s="276">
        <v>2490</v>
      </c>
      <c r="X17" s="277">
        <v>3398</v>
      </c>
      <c r="Y17" s="276">
        <v>184</v>
      </c>
      <c r="Z17" s="277">
        <v>4152</v>
      </c>
      <c r="AA17" s="276">
        <v>43</v>
      </c>
      <c r="AB17" s="277">
        <v>4</v>
      </c>
      <c r="AC17" s="276">
        <v>6658</v>
      </c>
      <c r="AD17" s="276">
        <v>80</v>
      </c>
      <c r="AE17" s="277">
        <v>14224</v>
      </c>
      <c r="AF17" s="276">
        <v>789</v>
      </c>
      <c r="AG17" s="277">
        <v>7112</v>
      </c>
      <c r="AH17" s="276">
        <v>185104</v>
      </c>
      <c r="AI17" s="277">
        <v>1205</v>
      </c>
      <c r="AJ17" s="276">
        <v>3397</v>
      </c>
      <c r="AK17" s="277">
        <v>10985</v>
      </c>
      <c r="AL17" s="276">
        <v>204920</v>
      </c>
      <c r="AM17" s="277">
        <v>37176</v>
      </c>
      <c r="AN17" s="276">
        <v>12849</v>
      </c>
      <c r="AO17" s="277">
        <v>3045</v>
      </c>
      <c r="AP17" s="276">
        <v>0</v>
      </c>
      <c r="AQ17" s="277">
        <v>20150</v>
      </c>
      <c r="AR17" s="276">
        <v>161</v>
      </c>
      <c r="AS17" s="277">
        <v>65</v>
      </c>
      <c r="AT17" s="276">
        <v>3229</v>
      </c>
      <c r="AU17" s="277">
        <v>2193</v>
      </c>
      <c r="AV17" s="276">
        <v>476</v>
      </c>
      <c r="AW17" s="277">
        <v>485</v>
      </c>
      <c r="AX17" s="276">
        <v>1850</v>
      </c>
      <c r="AY17" s="277">
        <v>13102</v>
      </c>
      <c r="AZ17" s="276">
        <v>979</v>
      </c>
      <c r="BA17" s="277">
        <v>2455</v>
      </c>
      <c r="BB17" s="276">
        <v>549</v>
      </c>
      <c r="BC17" s="277">
        <v>0</v>
      </c>
      <c r="BD17" s="276">
        <v>17456</v>
      </c>
      <c r="BE17" s="277">
        <v>6198</v>
      </c>
      <c r="BF17" s="276">
        <v>144633</v>
      </c>
      <c r="BG17" s="277">
        <v>2516</v>
      </c>
      <c r="BH17" s="276">
        <v>0</v>
      </c>
      <c r="BI17" s="277">
        <v>218</v>
      </c>
      <c r="BJ17" s="276">
        <v>0</v>
      </c>
      <c r="BK17" s="277">
        <v>7959</v>
      </c>
      <c r="BL17" s="276">
        <v>5253</v>
      </c>
      <c r="BM17" s="277">
        <v>7162</v>
      </c>
      <c r="BN17" s="276">
        <v>2533</v>
      </c>
      <c r="BO17" s="277">
        <v>1180741</v>
      </c>
      <c r="BP17" s="276">
        <v>43037</v>
      </c>
      <c r="BQ17" s="277">
        <v>682</v>
      </c>
      <c r="BR17" s="276">
        <v>33205</v>
      </c>
      <c r="BS17" s="277">
        <v>1063</v>
      </c>
      <c r="BT17" s="276">
        <v>8083</v>
      </c>
    </row>
    <row r="18" spans="1:72" s="265" customFormat="1" ht="21.75" thickBot="1">
      <c r="A18" s="278" t="s">
        <v>122</v>
      </c>
      <c r="B18" s="276">
        <v>1066880</v>
      </c>
      <c r="C18" s="277">
        <v>176311</v>
      </c>
      <c r="D18" s="276">
        <v>3406</v>
      </c>
      <c r="E18" s="277">
        <v>57126</v>
      </c>
      <c r="F18" s="276">
        <v>26145</v>
      </c>
      <c r="G18" s="277">
        <v>2037</v>
      </c>
      <c r="H18" s="276">
        <v>5057</v>
      </c>
      <c r="I18" s="277">
        <v>0</v>
      </c>
      <c r="J18" s="276">
        <v>29596</v>
      </c>
      <c r="K18" s="277">
        <v>2821</v>
      </c>
      <c r="L18" s="276">
        <v>2327</v>
      </c>
      <c r="M18" s="277">
        <v>0</v>
      </c>
      <c r="N18" s="276">
        <v>344</v>
      </c>
      <c r="O18" s="276">
        <v>0</v>
      </c>
      <c r="P18" s="277">
        <v>0</v>
      </c>
      <c r="Q18" s="276">
        <v>0</v>
      </c>
      <c r="R18" s="277">
        <v>0</v>
      </c>
      <c r="S18" s="276">
        <v>0</v>
      </c>
      <c r="T18" s="277">
        <v>0</v>
      </c>
      <c r="U18" s="276">
        <v>0</v>
      </c>
      <c r="V18" s="277">
        <v>8471</v>
      </c>
      <c r="W18" s="276">
        <v>0</v>
      </c>
      <c r="X18" s="277">
        <v>0</v>
      </c>
      <c r="Y18" s="276">
        <v>0</v>
      </c>
      <c r="Z18" s="277">
        <v>0</v>
      </c>
      <c r="AA18" s="276">
        <v>0</v>
      </c>
      <c r="AB18" s="277">
        <v>0</v>
      </c>
      <c r="AC18" s="276">
        <v>0</v>
      </c>
      <c r="AD18" s="276">
        <v>0</v>
      </c>
      <c r="AE18" s="277">
        <v>0</v>
      </c>
      <c r="AF18" s="276">
        <v>0</v>
      </c>
      <c r="AG18" s="277">
        <v>305</v>
      </c>
      <c r="AH18" s="276">
        <v>7205</v>
      </c>
      <c r="AI18" s="277">
        <v>1460</v>
      </c>
      <c r="AJ18" s="276">
        <v>0</v>
      </c>
      <c r="AK18" s="277">
        <v>2556</v>
      </c>
      <c r="AL18" s="276">
        <v>12092</v>
      </c>
      <c r="AM18" s="277">
        <v>0</v>
      </c>
      <c r="AN18" s="276">
        <v>0</v>
      </c>
      <c r="AO18" s="277">
        <v>226</v>
      </c>
      <c r="AP18" s="276">
        <v>0</v>
      </c>
      <c r="AQ18" s="277">
        <v>252</v>
      </c>
      <c r="AR18" s="276">
        <v>0</v>
      </c>
      <c r="AS18" s="277">
        <v>0</v>
      </c>
      <c r="AT18" s="276">
        <v>0</v>
      </c>
      <c r="AU18" s="277">
        <v>0</v>
      </c>
      <c r="AV18" s="276">
        <v>0</v>
      </c>
      <c r="AW18" s="277">
        <v>0</v>
      </c>
      <c r="AX18" s="276">
        <v>0</v>
      </c>
      <c r="AY18" s="277">
        <v>6945</v>
      </c>
      <c r="AZ18" s="276">
        <v>79</v>
      </c>
      <c r="BA18" s="277">
        <v>78</v>
      </c>
      <c r="BB18" s="276">
        <v>0</v>
      </c>
      <c r="BC18" s="277">
        <v>0</v>
      </c>
      <c r="BD18" s="276">
        <v>1778</v>
      </c>
      <c r="BE18" s="277">
        <v>0</v>
      </c>
      <c r="BF18" s="276">
        <v>33456</v>
      </c>
      <c r="BG18" s="277">
        <v>1955</v>
      </c>
      <c r="BH18" s="276">
        <v>0</v>
      </c>
      <c r="BI18" s="277">
        <v>147</v>
      </c>
      <c r="BJ18" s="276">
        <v>3</v>
      </c>
      <c r="BK18" s="277">
        <v>0</v>
      </c>
      <c r="BL18" s="276">
        <v>0</v>
      </c>
      <c r="BM18" s="277">
        <v>0</v>
      </c>
      <c r="BN18" s="276">
        <v>0</v>
      </c>
      <c r="BO18" s="277">
        <v>188608</v>
      </c>
      <c r="BP18" s="276">
        <v>9011</v>
      </c>
      <c r="BQ18" s="277">
        <v>0</v>
      </c>
      <c r="BR18" s="276">
        <v>6187</v>
      </c>
      <c r="BS18" s="277">
        <v>343</v>
      </c>
      <c r="BT18" s="276">
        <v>0</v>
      </c>
    </row>
    <row r="19" spans="1:72" s="265" customFormat="1" ht="21.75" thickBot="1">
      <c r="A19" s="278" t="s">
        <v>476</v>
      </c>
      <c r="B19" s="276">
        <v>2580636</v>
      </c>
      <c r="C19" s="277">
        <v>424654</v>
      </c>
      <c r="D19" s="276">
        <v>9678</v>
      </c>
      <c r="E19" s="277">
        <v>124252</v>
      </c>
      <c r="F19" s="276">
        <v>51941</v>
      </c>
      <c r="G19" s="277">
        <v>3186</v>
      </c>
      <c r="H19" s="276">
        <v>8234</v>
      </c>
      <c r="I19" s="277">
        <v>0</v>
      </c>
      <c r="J19" s="276">
        <v>92052</v>
      </c>
      <c r="K19" s="277">
        <v>5156</v>
      </c>
      <c r="L19" s="276">
        <v>2449</v>
      </c>
      <c r="M19" s="277">
        <v>9500</v>
      </c>
      <c r="N19" s="276">
        <v>184</v>
      </c>
      <c r="O19" s="276">
        <v>0</v>
      </c>
      <c r="P19" s="277">
        <v>0</v>
      </c>
      <c r="Q19" s="276">
        <v>0</v>
      </c>
      <c r="R19" s="277">
        <v>0</v>
      </c>
      <c r="S19" s="276">
        <v>0</v>
      </c>
      <c r="T19" s="277">
        <v>0</v>
      </c>
      <c r="U19" s="276">
        <v>6204</v>
      </c>
      <c r="V19" s="277">
        <v>15183</v>
      </c>
      <c r="W19" s="276">
        <v>0</v>
      </c>
      <c r="X19" s="277">
        <v>0</v>
      </c>
      <c r="Y19" s="276">
        <v>0</v>
      </c>
      <c r="Z19" s="277">
        <v>2823</v>
      </c>
      <c r="AA19" s="276">
        <v>360</v>
      </c>
      <c r="AB19" s="277">
        <v>0</v>
      </c>
      <c r="AC19" s="276">
        <v>895</v>
      </c>
      <c r="AD19" s="276">
        <v>0</v>
      </c>
      <c r="AE19" s="277">
        <v>99</v>
      </c>
      <c r="AF19" s="276">
        <v>0</v>
      </c>
      <c r="AG19" s="277">
        <v>244</v>
      </c>
      <c r="AH19" s="276">
        <v>17186</v>
      </c>
      <c r="AI19" s="277">
        <v>0</v>
      </c>
      <c r="AJ19" s="276">
        <v>0</v>
      </c>
      <c r="AK19" s="277">
        <v>3451</v>
      </c>
      <c r="AL19" s="276">
        <v>71300</v>
      </c>
      <c r="AM19" s="277">
        <v>0</v>
      </c>
      <c r="AN19" s="276">
        <v>0</v>
      </c>
      <c r="AO19" s="277">
        <v>1165</v>
      </c>
      <c r="AP19" s="276">
        <v>0</v>
      </c>
      <c r="AQ19" s="277">
        <v>5697</v>
      </c>
      <c r="AR19" s="276">
        <v>0</v>
      </c>
      <c r="AS19" s="277">
        <v>0</v>
      </c>
      <c r="AT19" s="276">
        <v>0</v>
      </c>
      <c r="AU19" s="277">
        <v>0</v>
      </c>
      <c r="AV19" s="276">
        <v>0</v>
      </c>
      <c r="AW19" s="277">
        <v>0</v>
      </c>
      <c r="AX19" s="276">
        <v>437</v>
      </c>
      <c r="AY19" s="277">
        <v>22947</v>
      </c>
      <c r="AZ19" s="276">
        <v>219</v>
      </c>
      <c r="BA19" s="277">
        <v>752</v>
      </c>
      <c r="BB19" s="276">
        <v>0</v>
      </c>
      <c r="BC19" s="277">
        <v>0</v>
      </c>
      <c r="BD19" s="276">
        <v>5366</v>
      </c>
      <c r="BE19" s="277">
        <v>1374</v>
      </c>
      <c r="BF19" s="276">
        <v>124834</v>
      </c>
      <c r="BG19" s="277">
        <v>2119</v>
      </c>
      <c r="BH19" s="276">
        <v>2835</v>
      </c>
      <c r="BI19" s="277">
        <v>458</v>
      </c>
      <c r="BJ19" s="276">
        <v>0</v>
      </c>
      <c r="BK19" s="277">
        <v>442</v>
      </c>
      <c r="BL19" s="276">
        <v>730</v>
      </c>
      <c r="BM19" s="277">
        <v>0</v>
      </c>
      <c r="BN19" s="276">
        <v>0</v>
      </c>
      <c r="BO19" s="277">
        <v>427806</v>
      </c>
      <c r="BP19" s="276">
        <v>4624</v>
      </c>
      <c r="BQ19" s="277">
        <v>904</v>
      </c>
      <c r="BR19" s="276">
        <v>15381</v>
      </c>
      <c r="BS19" s="277">
        <v>0</v>
      </c>
      <c r="BT19" s="276">
        <v>0</v>
      </c>
    </row>
    <row r="20" spans="1:72" s="265" customFormat="1" ht="21.75" thickBot="1">
      <c r="A20" s="278" t="s">
        <v>29</v>
      </c>
      <c r="B20" s="276">
        <v>644491</v>
      </c>
      <c r="C20" s="277">
        <v>76747</v>
      </c>
      <c r="D20" s="276">
        <v>6</v>
      </c>
      <c r="E20" s="277">
        <v>13968</v>
      </c>
      <c r="F20" s="276">
        <v>14178</v>
      </c>
      <c r="G20" s="277">
        <v>0</v>
      </c>
      <c r="H20" s="276">
        <v>3137</v>
      </c>
      <c r="I20" s="277">
        <v>0</v>
      </c>
      <c r="J20" s="276">
        <v>34599</v>
      </c>
      <c r="K20" s="277">
        <v>0</v>
      </c>
      <c r="L20" s="276">
        <v>1</v>
      </c>
      <c r="M20" s="277">
        <v>0</v>
      </c>
      <c r="N20" s="276">
        <v>0</v>
      </c>
      <c r="O20" s="276">
        <v>0</v>
      </c>
      <c r="P20" s="277">
        <v>0</v>
      </c>
      <c r="Q20" s="276">
        <v>0</v>
      </c>
      <c r="R20" s="277">
        <v>0</v>
      </c>
      <c r="S20" s="276">
        <v>0</v>
      </c>
      <c r="T20" s="277">
        <v>0</v>
      </c>
      <c r="U20" s="276">
        <v>0</v>
      </c>
      <c r="V20" s="277">
        <v>6631</v>
      </c>
      <c r="W20" s="276">
        <v>0</v>
      </c>
      <c r="X20" s="277">
        <v>0</v>
      </c>
      <c r="Y20" s="276">
        <v>0</v>
      </c>
      <c r="Z20" s="277">
        <v>0</v>
      </c>
      <c r="AA20" s="276">
        <v>0</v>
      </c>
      <c r="AB20" s="277">
        <v>0</v>
      </c>
      <c r="AC20" s="276">
        <v>0</v>
      </c>
      <c r="AD20" s="276">
        <v>0</v>
      </c>
      <c r="AE20" s="277">
        <v>156</v>
      </c>
      <c r="AF20" s="276">
        <v>0</v>
      </c>
      <c r="AG20" s="277">
        <v>0</v>
      </c>
      <c r="AH20" s="276">
        <v>0</v>
      </c>
      <c r="AI20" s="277">
        <v>0</v>
      </c>
      <c r="AJ20" s="276">
        <v>0</v>
      </c>
      <c r="AK20" s="277">
        <v>0</v>
      </c>
      <c r="AL20" s="276">
        <v>0</v>
      </c>
      <c r="AM20" s="277">
        <v>0</v>
      </c>
      <c r="AN20" s="276">
        <v>0</v>
      </c>
      <c r="AO20" s="277">
        <v>0</v>
      </c>
      <c r="AP20" s="276">
        <v>0</v>
      </c>
      <c r="AQ20" s="277">
        <v>87</v>
      </c>
      <c r="AR20" s="276">
        <v>0</v>
      </c>
      <c r="AS20" s="277">
        <v>0</v>
      </c>
      <c r="AT20" s="276">
        <v>0</v>
      </c>
      <c r="AU20" s="277">
        <v>0</v>
      </c>
      <c r="AV20" s="276">
        <v>0</v>
      </c>
      <c r="AW20" s="277">
        <v>0</v>
      </c>
      <c r="AX20" s="276">
        <v>0</v>
      </c>
      <c r="AY20" s="277">
        <v>5259</v>
      </c>
      <c r="AZ20" s="276">
        <v>87</v>
      </c>
      <c r="BA20" s="277">
        <v>143</v>
      </c>
      <c r="BB20" s="276">
        <v>0</v>
      </c>
      <c r="BC20" s="277">
        <v>0</v>
      </c>
      <c r="BD20" s="276">
        <v>3252</v>
      </c>
      <c r="BE20" s="277">
        <v>492</v>
      </c>
      <c r="BF20" s="276">
        <v>24249</v>
      </c>
      <c r="BG20" s="277">
        <v>1815</v>
      </c>
      <c r="BH20" s="276">
        <v>0</v>
      </c>
      <c r="BI20" s="277">
        <v>0</v>
      </c>
      <c r="BJ20" s="276">
        <v>0</v>
      </c>
      <c r="BK20" s="277">
        <v>0</v>
      </c>
      <c r="BL20" s="276">
        <v>52</v>
      </c>
      <c r="BM20" s="277">
        <v>0</v>
      </c>
      <c r="BN20" s="276">
        <v>727</v>
      </c>
      <c r="BO20" s="277">
        <v>390081</v>
      </c>
      <c r="BP20" s="276">
        <v>85</v>
      </c>
      <c r="BQ20" s="277">
        <v>19</v>
      </c>
      <c r="BR20" s="276">
        <v>8683</v>
      </c>
      <c r="BS20" s="277">
        <v>0</v>
      </c>
      <c r="BT20" s="276">
        <v>0</v>
      </c>
    </row>
    <row r="21" spans="1:72" s="265" customFormat="1" ht="21.75" thickBot="1">
      <c r="A21" s="278" t="s">
        <v>31</v>
      </c>
      <c r="B21" s="276">
        <v>490920</v>
      </c>
      <c r="C21" s="277">
        <v>74186</v>
      </c>
      <c r="D21" s="276">
        <v>1696</v>
      </c>
      <c r="E21" s="277">
        <v>35187</v>
      </c>
      <c r="F21" s="276">
        <v>11095</v>
      </c>
      <c r="G21" s="277">
        <v>499</v>
      </c>
      <c r="H21" s="276">
        <v>1592</v>
      </c>
      <c r="I21" s="277">
        <v>0</v>
      </c>
      <c r="J21" s="276">
        <v>13258</v>
      </c>
      <c r="K21" s="277">
        <v>531</v>
      </c>
      <c r="L21" s="276">
        <v>0</v>
      </c>
      <c r="M21" s="277">
        <v>0</v>
      </c>
      <c r="N21" s="276">
        <v>558</v>
      </c>
      <c r="O21" s="276">
        <v>0</v>
      </c>
      <c r="P21" s="277">
        <v>0</v>
      </c>
      <c r="Q21" s="276">
        <v>0</v>
      </c>
      <c r="R21" s="277">
        <v>0</v>
      </c>
      <c r="S21" s="276">
        <v>0</v>
      </c>
      <c r="T21" s="277">
        <v>0</v>
      </c>
      <c r="U21" s="276">
        <v>0</v>
      </c>
      <c r="V21" s="277">
        <v>0</v>
      </c>
      <c r="W21" s="276">
        <v>0</v>
      </c>
      <c r="X21" s="277">
        <v>0</v>
      </c>
      <c r="Y21" s="276">
        <v>0</v>
      </c>
      <c r="Z21" s="277">
        <v>0</v>
      </c>
      <c r="AA21" s="276">
        <v>0</v>
      </c>
      <c r="AB21" s="277">
        <v>0</v>
      </c>
      <c r="AC21" s="276">
        <v>0</v>
      </c>
      <c r="AD21" s="276">
        <v>0</v>
      </c>
      <c r="AE21" s="277">
        <v>0</v>
      </c>
      <c r="AF21" s="276">
        <v>0</v>
      </c>
      <c r="AG21" s="277">
        <v>501</v>
      </c>
      <c r="AH21" s="276">
        <v>5485</v>
      </c>
      <c r="AI21" s="277">
        <v>0</v>
      </c>
      <c r="AJ21" s="276">
        <v>0</v>
      </c>
      <c r="AK21" s="277">
        <v>0</v>
      </c>
      <c r="AL21" s="276">
        <v>0</v>
      </c>
      <c r="AM21" s="277">
        <v>0</v>
      </c>
      <c r="AN21" s="276">
        <v>0</v>
      </c>
      <c r="AO21" s="277">
        <v>0</v>
      </c>
      <c r="AP21" s="276">
        <v>0</v>
      </c>
      <c r="AQ21" s="277">
        <v>746</v>
      </c>
      <c r="AR21" s="276">
        <v>0</v>
      </c>
      <c r="AS21" s="277">
        <v>0</v>
      </c>
      <c r="AT21" s="276">
        <v>0</v>
      </c>
      <c r="AU21" s="277">
        <v>0</v>
      </c>
      <c r="AV21" s="276">
        <v>0</v>
      </c>
      <c r="AW21" s="277">
        <v>0</v>
      </c>
      <c r="AX21" s="276">
        <v>0</v>
      </c>
      <c r="AY21" s="277">
        <v>3734</v>
      </c>
      <c r="AZ21" s="276">
        <v>0</v>
      </c>
      <c r="BA21" s="277">
        <v>0</v>
      </c>
      <c r="BB21" s="276">
        <v>0</v>
      </c>
      <c r="BC21" s="277">
        <v>0</v>
      </c>
      <c r="BD21" s="276">
        <v>3866</v>
      </c>
      <c r="BE21" s="277">
        <v>199</v>
      </c>
      <c r="BF21" s="276">
        <v>41196</v>
      </c>
      <c r="BG21" s="277">
        <v>4062</v>
      </c>
      <c r="BH21" s="276">
        <v>0</v>
      </c>
      <c r="BI21" s="277">
        <v>223</v>
      </c>
      <c r="BJ21" s="276">
        <v>8</v>
      </c>
      <c r="BK21" s="277">
        <v>0</v>
      </c>
      <c r="BL21" s="276">
        <v>231</v>
      </c>
      <c r="BM21" s="277">
        <v>0</v>
      </c>
      <c r="BN21" s="276">
        <v>1060</v>
      </c>
      <c r="BO21" s="277">
        <v>235538</v>
      </c>
      <c r="BP21" s="276">
        <v>0</v>
      </c>
      <c r="BQ21" s="277">
        <v>47</v>
      </c>
      <c r="BR21" s="276">
        <v>6024</v>
      </c>
      <c r="BS21" s="277">
        <v>0</v>
      </c>
      <c r="BT21" s="276">
        <v>0</v>
      </c>
    </row>
    <row r="22" spans="1:72" s="265" customFormat="1" ht="21.75" thickBot="1">
      <c r="A22" s="278" t="s">
        <v>17</v>
      </c>
      <c r="B22" s="276">
        <v>4912522</v>
      </c>
      <c r="C22" s="277">
        <v>476049</v>
      </c>
      <c r="D22" s="276">
        <v>0</v>
      </c>
      <c r="E22" s="277">
        <v>157318</v>
      </c>
      <c r="F22" s="276">
        <v>13659</v>
      </c>
      <c r="G22" s="277">
        <v>702</v>
      </c>
      <c r="H22" s="276">
        <v>13511</v>
      </c>
      <c r="I22" s="277">
        <v>0</v>
      </c>
      <c r="J22" s="276">
        <v>136314</v>
      </c>
      <c r="K22" s="277">
        <v>2262</v>
      </c>
      <c r="L22" s="276">
        <v>490</v>
      </c>
      <c r="M22" s="277">
        <v>9121</v>
      </c>
      <c r="N22" s="276">
        <v>0</v>
      </c>
      <c r="O22" s="276">
        <v>0</v>
      </c>
      <c r="P22" s="277">
        <v>0</v>
      </c>
      <c r="Q22" s="276">
        <v>0</v>
      </c>
      <c r="R22" s="277">
        <v>0</v>
      </c>
      <c r="S22" s="276">
        <v>0</v>
      </c>
      <c r="T22" s="277">
        <v>0</v>
      </c>
      <c r="U22" s="276">
        <v>0</v>
      </c>
      <c r="V22" s="277">
        <v>10543</v>
      </c>
      <c r="W22" s="276">
        <v>0</v>
      </c>
      <c r="X22" s="277">
        <v>0</v>
      </c>
      <c r="Y22" s="276">
        <v>0</v>
      </c>
      <c r="Z22" s="277">
        <v>141</v>
      </c>
      <c r="AA22" s="276">
        <v>0</v>
      </c>
      <c r="AB22" s="277">
        <v>0</v>
      </c>
      <c r="AC22" s="276">
        <v>471</v>
      </c>
      <c r="AD22" s="276">
        <v>0</v>
      </c>
      <c r="AE22" s="277">
        <v>1232</v>
      </c>
      <c r="AF22" s="276">
        <v>0</v>
      </c>
      <c r="AG22" s="277">
        <v>2868</v>
      </c>
      <c r="AH22" s="276">
        <v>1231</v>
      </c>
      <c r="AI22" s="277">
        <v>0</v>
      </c>
      <c r="AJ22" s="276">
        <v>0</v>
      </c>
      <c r="AK22" s="277">
        <v>4329</v>
      </c>
      <c r="AL22" s="276">
        <v>43180</v>
      </c>
      <c r="AM22" s="277">
        <v>0</v>
      </c>
      <c r="AN22" s="276">
        <v>0</v>
      </c>
      <c r="AO22" s="277">
        <v>0</v>
      </c>
      <c r="AP22" s="276">
        <v>0</v>
      </c>
      <c r="AQ22" s="277">
        <v>907</v>
      </c>
      <c r="AR22" s="276">
        <v>0</v>
      </c>
      <c r="AS22" s="277">
        <v>0</v>
      </c>
      <c r="AT22" s="276">
        <v>0</v>
      </c>
      <c r="AU22" s="277">
        <v>0</v>
      </c>
      <c r="AV22" s="276">
        <v>0</v>
      </c>
      <c r="AW22" s="277">
        <v>0</v>
      </c>
      <c r="AX22" s="276">
        <v>545</v>
      </c>
      <c r="AY22" s="277">
        <v>11897</v>
      </c>
      <c r="AZ22" s="276">
        <v>183</v>
      </c>
      <c r="BA22" s="277">
        <v>476</v>
      </c>
      <c r="BB22" s="276">
        <v>0</v>
      </c>
      <c r="BC22" s="277">
        <v>5</v>
      </c>
      <c r="BD22" s="276">
        <v>6594</v>
      </c>
      <c r="BE22" s="277">
        <v>1704</v>
      </c>
      <c r="BF22" s="276">
        <v>80918</v>
      </c>
      <c r="BG22" s="277">
        <v>1306</v>
      </c>
      <c r="BH22" s="276">
        <v>0</v>
      </c>
      <c r="BI22" s="277">
        <v>72</v>
      </c>
      <c r="BJ22" s="276">
        <v>12</v>
      </c>
      <c r="BK22" s="277">
        <v>0</v>
      </c>
      <c r="BL22" s="276">
        <v>12</v>
      </c>
      <c r="BM22" s="277">
        <v>0</v>
      </c>
      <c r="BN22" s="276">
        <v>0</v>
      </c>
      <c r="BO22" s="277">
        <v>1479218</v>
      </c>
      <c r="BP22" s="276">
        <v>1005</v>
      </c>
      <c r="BQ22" s="277">
        <v>66</v>
      </c>
      <c r="BR22" s="276">
        <v>31062</v>
      </c>
      <c r="BS22" s="277">
        <v>0</v>
      </c>
      <c r="BT22" s="276">
        <v>4628</v>
      </c>
    </row>
    <row r="23" spans="1:72" s="265" customFormat="1" ht="21.75" thickBot="1">
      <c r="A23" s="278" t="s">
        <v>18</v>
      </c>
      <c r="B23" s="276">
        <v>816022</v>
      </c>
      <c r="C23" s="277">
        <v>167374</v>
      </c>
      <c r="D23" s="276">
        <v>0</v>
      </c>
      <c r="E23" s="277">
        <v>40423</v>
      </c>
      <c r="F23" s="276">
        <v>14201</v>
      </c>
      <c r="G23" s="277">
        <v>876</v>
      </c>
      <c r="H23" s="276">
        <v>2988</v>
      </c>
      <c r="I23" s="277">
        <v>0</v>
      </c>
      <c r="J23" s="276">
        <v>40448</v>
      </c>
      <c r="K23" s="277">
        <v>769</v>
      </c>
      <c r="L23" s="276">
        <v>226</v>
      </c>
      <c r="M23" s="277">
        <v>0</v>
      </c>
      <c r="N23" s="276">
        <v>642</v>
      </c>
      <c r="O23" s="276">
        <v>0</v>
      </c>
      <c r="P23" s="277">
        <v>0</v>
      </c>
      <c r="Q23" s="276">
        <v>0</v>
      </c>
      <c r="R23" s="277">
        <v>0</v>
      </c>
      <c r="S23" s="276">
        <v>0</v>
      </c>
      <c r="T23" s="277">
        <v>0</v>
      </c>
      <c r="U23" s="276">
        <v>0</v>
      </c>
      <c r="V23" s="277">
        <v>5800</v>
      </c>
      <c r="W23" s="276">
        <v>0</v>
      </c>
      <c r="X23" s="277">
        <v>0</v>
      </c>
      <c r="Y23" s="276">
        <v>0</v>
      </c>
      <c r="Z23" s="277">
        <v>0</v>
      </c>
      <c r="AA23" s="276">
        <v>0</v>
      </c>
      <c r="AB23" s="277">
        <v>0</v>
      </c>
      <c r="AC23" s="276">
        <v>49</v>
      </c>
      <c r="AD23" s="276">
        <v>0</v>
      </c>
      <c r="AE23" s="277">
        <v>907</v>
      </c>
      <c r="AF23" s="276">
        <v>0</v>
      </c>
      <c r="AG23" s="277">
        <v>0</v>
      </c>
      <c r="AH23" s="276">
        <v>0</v>
      </c>
      <c r="AI23" s="277">
        <v>0</v>
      </c>
      <c r="AJ23" s="276">
        <v>0</v>
      </c>
      <c r="AK23" s="277">
        <v>0</v>
      </c>
      <c r="AL23" s="276">
        <v>0</v>
      </c>
      <c r="AM23" s="277">
        <v>0</v>
      </c>
      <c r="AN23" s="276">
        <v>0</v>
      </c>
      <c r="AO23" s="277">
        <v>0</v>
      </c>
      <c r="AP23" s="276">
        <v>0</v>
      </c>
      <c r="AQ23" s="277">
        <v>860</v>
      </c>
      <c r="AR23" s="276">
        <v>0</v>
      </c>
      <c r="AS23" s="277">
        <v>0</v>
      </c>
      <c r="AT23" s="276">
        <v>0</v>
      </c>
      <c r="AU23" s="277">
        <v>0</v>
      </c>
      <c r="AV23" s="276">
        <v>0</v>
      </c>
      <c r="AW23" s="277">
        <v>0</v>
      </c>
      <c r="AX23" s="276">
        <v>0</v>
      </c>
      <c r="AY23" s="277">
        <v>12826</v>
      </c>
      <c r="AZ23" s="276">
        <v>78</v>
      </c>
      <c r="BA23" s="277">
        <v>127</v>
      </c>
      <c r="BB23" s="276">
        <v>0</v>
      </c>
      <c r="BC23" s="277">
        <v>0</v>
      </c>
      <c r="BD23" s="276">
        <v>1243</v>
      </c>
      <c r="BE23" s="277">
        <v>0</v>
      </c>
      <c r="BF23" s="276">
        <v>45476</v>
      </c>
      <c r="BG23" s="277">
        <v>1256</v>
      </c>
      <c r="BH23" s="276">
        <v>0</v>
      </c>
      <c r="BI23" s="277">
        <v>181</v>
      </c>
      <c r="BJ23" s="276">
        <v>0</v>
      </c>
      <c r="BK23" s="277">
        <v>0</v>
      </c>
      <c r="BL23" s="276">
        <v>0</v>
      </c>
      <c r="BM23" s="277">
        <v>450</v>
      </c>
      <c r="BN23" s="276">
        <v>1287</v>
      </c>
      <c r="BO23" s="277">
        <v>178848</v>
      </c>
      <c r="BP23" s="276">
        <v>143</v>
      </c>
      <c r="BQ23" s="277">
        <v>0</v>
      </c>
      <c r="BR23" s="276">
        <v>7924</v>
      </c>
      <c r="BS23" s="277">
        <v>0</v>
      </c>
      <c r="BT23" s="276">
        <v>561</v>
      </c>
    </row>
    <row r="24" spans="1:72" s="265" customFormat="1" ht="21.75" thickBot="1">
      <c r="A24" s="278" t="s">
        <v>19</v>
      </c>
      <c r="B24" s="276">
        <v>1252647</v>
      </c>
      <c r="C24" s="277">
        <v>109710</v>
      </c>
      <c r="D24" s="276">
        <v>2939</v>
      </c>
      <c r="E24" s="277">
        <v>47300</v>
      </c>
      <c r="F24" s="276">
        <v>6954</v>
      </c>
      <c r="G24" s="277">
        <v>0</v>
      </c>
      <c r="H24" s="276">
        <v>6380</v>
      </c>
      <c r="I24" s="277">
        <v>0</v>
      </c>
      <c r="J24" s="276">
        <v>27063</v>
      </c>
      <c r="K24" s="277">
        <v>0</v>
      </c>
      <c r="L24" s="276">
        <v>0</v>
      </c>
      <c r="M24" s="277">
        <v>0</v>
      </c>
      <c r="N24" s="276">
        <v>196</v>
      </c>
      <c r="O24" s="276">
        <v>0</v>
      </c>
      <c r="P24" s="277">
        <v>0</v>
      </c>
      <c r="Q24" s="276">
        <v>0</v>
      </c>
      <c r="R24" s="277">
        <v>0</v>
      </c>
      <c r="S24" s="276">
        <v>0</v>
      </c>
      <c r="T24" s="277">
        <v>0</v>
      </c>
      <c r="U24" s="276">
        <v>0</v>
      </c>
      <c r="V24" s="277">
        <v>5070</v>
      </c>
      <c r="W24" s="276">
        <v>0</v>
      </c>
      <c r="X24" s="277">
        <v>0</v>
      </c>
      <c r="Y24" s="276">
        <v>0</v>
      </c>
      <c r="Z24" s="277">
        <v>0</v>
      </c>
      <c r="AA24" s="276">
        <v>0</v>
      </c>
      <c r="AB24" s="277">
        <v>0</v>
      </c>
      <c r="AC24" s="276">
        <v>72</v>
      </c>
      <c r="AD24" s="276">
        <v>4</v>
      </c>
      <c r="AE24" s="277">
        <v>245</v>
      </c>
      <c r="AF24" s="276">
        <v>0</v>
      </c>
      <c r="AG24" s="277">
        <v>111</v>
      </c>
      <c r="AH24" s="276">
        <v>0</v>
      </c>
      <c r="AI24" s="277">
        <v>0</v>
      </c>
      <c r="AJ24" s="276">
        <v>0</v>
      </c>
      <c r="AK24" s="277">
        <v>1591</v>
      </c>
      <c r="AL24" s="276">
        <v>5618</v>
      </c>
      <c r="AM24" s="277">
        <v>0</v>
      </c>
      <c r="AN24" s="276">
        <v>0</v>
      </c>
      <c r="AO24" s="277">
        <v>3021</v>
      </c>
      <c r="AP24" s="276">
        <v>0</v>
      </c>
      <c r="AQ24" s="277">
        <v>1126</v>
      </c>
      <c r="AR24" s="276">
        <v>0</v>
      </c>
      <c r="AS24" s="277">
        <v>0</v>
      </c>
      <c r="AT24" s="276">
        <v>0</v>
      </c>
      <c r="AU24" s="277">
        <v>0</v>
      </c>
      <c r="AV24" s="276">
        <v>0</v>
      </c>
      <c r="AW24" s="277">
        <v>0</v>
      </c>
      <c r="AX24" s="276">
        <v>0</v>
      </c>
      <c r="AY24" s="277">
        <v>1781</v>
      </c>
      <c r="AZ24" s="276">
        <v>25</v>
      </c>
      <c r="BA24" s="277">
        <v>59</v>
      </c>
      <c r="BB24" s="276">
        <v>0</v>
      </c>
      <c r="BC24" s="277">
        <v>4</v>
      </c>
      <c r="BD24" s="276">
        <v>1773</v>
      </c>
      <c r="BE24" s="277">
        <v>0</v>
      </c>
      <c r="BF24" s="276">
        <v>47853</v>
      </c>
      <c r="BG24" s="277">
        <v>1473</v>
      </c>
      <c r="BH24" s="276">
        <v>6</v>
      </c>
      <c r="BI24" s="277">
        <v>62</v>
      </c>
      <c r="BJ24" s="276">
        <v>0</v>
      </c>
      <c r="BK24" s="277">
        <v>10640</v>
      </c>
      <c r="BL24" s="276">
        <v>0</v>
      </c>
      <c r="BM24" s="277">
        <v>0</v>
      </c>
      <c r="BN24" s="276">
        <v>0</v>
      </c>
      <c r="BO24" s="277">
        <v>329652</v>
      </c>
      <c r="BP24" s="276">
        <v>482</v>
      </c>
      <c r="BQ24" s="277">
        <v>0</v>
      </c>
      <c r="BR24" s="276">
        <v>9978</v>
      </c>
      <c r="BS24" s="277">
        <v>28</v>
      </c>
      <c r="BT24" s="276">
        <v>2323</v>
      </c>
    </row>
    <row r="25" spans="1:72" s="265" customFormat="1" ht="21.75" thickBot="1">
      <c r="A25" s="279" t="s">
        <v>261</v>
      </c>
      <c r="B25" s="276">
        <v>1406339</v>
      </c>
      <c r="C25" s="277">
        <v>164213</v>
      </c>
      <c r="D25" s="276">
        <v>1114</v>
      </c>
      <c r="E25" s="277">
        <v>54962</v>
      </c>
      <c r="F25" s="276">
        <v>14555</v>
      </c>
      <c r="G25" s="277">
        <v>396</v>
      </c>
      <c r="H25" s="276">
        <v>12128</v>
      </c>
      <c r="I25" s="277">
        <v>4068</v>
      </c>
      <c r="J25" s="276">
        <v>48750</v>
      </c>
      <c r="K25" s="277">
        <v>0</v>
      </c>
      <c r="L25" s="276">
        <v>441</v>
      </c>
      <c r="M25" s="277">
        <v>0</v>
      </c>
      <c r="N25" s="276">
        <v>45</v>
      </c>
      <c r="O25" s="276">
        <v>0</v>
      </c>
      <c r="P25" s="277">
        <v>0</v>
      </c>
      <c r="Q25" s="276">
        <v>0</v>
      </c>
      <c r="R25" s="277">
        <v>0</v>
      </c>
      <c r="S25" s="276">
        <v>0</v>
      </c>
      <c r="T25" s="277">
        <v>0</v>
      </c>
      <c r="U25" s="276">
        <v>5701</v>
      </c>
      <c r="V25" s="277">
        <v>7820</v>
      </c>
      <c r="W25" s="276">
        <v>0</v>
      </c>
      <c r="X25" s="277">
        <v>0</v>
      </c>
      <c r="Y25" s="276">
        <v>0</v>
      </c>
      <c r="Z25" s="277">
        <v>0</v>
      </c>
      <c r="AA25" s="276">
        <v>0</v>
      </c>
      <c r="AB25" s="277">
        <v>0</v>
      </c>
      <c r="AC25" s="276">
        <v>0</v>
      </c>
      <c r="AD25" s="276">
        <v>0</v>
      </c>
      <c r="AE25" s="277">
        <v>0</v>
      </c>
      <c r="AF25" s="276">
        <v>0</v>
      </c>
      <c r="AG25" s="277">
        <v>40</v>
      </c>
      <c r="AH25" s="276">
        <v>39345</v>
      </c>
      <c r="AI25" s="277">
        <v>0</v>
      </c>
      <c r="AJ25" s="276">
        <v>0</v>
      </c>
      <c r="AK25" s="277">
        <v>0</v>
      </c>
      <c r="AL25" s="276">
        <v>12520</v>
      </c>
      <c r="AM25" s="277">
        <v>0</v>
      </c>
      <c r="AN25" s="276">
        <v>0</v>
      </c>
      <c r="AO25" s="277">
        <v>44</v>
      </c>
      <c r="AP25" s="276">
        <v>0</v>
      </c>
      <c r="AQ25" s="277">
        <v>787</v>
      </c>
      <c r="AR25" s="276">
        <v>0</v>
      </c>
      <c r="AS25" s="277">
        <v>0</v>
      </c>
      <c r="AT25" s="276">
        <v>0</v>
      </c>
      <c r="AU25" s="277">
        <v>6815</v>
      </c>
      <c r="AV25" s="276">
        <v>0</v>
      </c>
      <c r="AW25" s="277">
        <v>0</v>
      </c>
      <c r="AX25" s="276">
        <v>90</v>
      </c>
      <c r="AY25" s="277">
        <v>1039</v>
      </c>
      <c r="AZ25" s="276">
        <v>56</v>
      </c>
      <c r="BA25" s="277">
        <v>228</v>
      </c>
      <c r="BB25" s="276">
        <v>0</v>
      </c>
      <c r="BC25" s="277">
        <v>0</v>
      </c>
      <c r="BD25" s="276">
        <v>265</v>
      </c>
      <c r="BE25" s="277">
        <v>0</v>
      </c>
      <c r="BF25" s="276">
        <v>32524</v>
      </c>
      <c r="BG25" s="277">
        <v>0</v>
      </c>
      <c r="BH25" s="276">
        <v>0</v>
      </c>
      <c r="BI25" s="277">
        <v>0</v>
      </c>
      <c r="BJ25" s="276">
        <v>0</v>
      </c>
      <c r="BK25" s="277">
        <v>0</v>
      </c>
      <c r="BL25" s="276">
        <v>0</v>
      </c>
      <c r="BM25" s="277">
        <v>0</v>
      </c>
      <c r="BN25" s="276">
        <v>0</v>
      </c>
      <c r="BO25" s="277">
        <v>302828</v>
      </c>
      <c r="BP25" s="276">
        <v>3806</v>
      </c>
      <c r="BQ25" s="277">
        <v>0</v>
      </c>
      <c r="BR25" s="276">
        <v>6434</v>
      </c>
      <c r="BS25" s="277">
        <v>0</v>
      </c>
      <c r="BT25" s="276">
        <v>20702</v>
      </c>
    </row>
    <row r="26" spans="1:72" s="265" customFormat="1" ht="21.75" thickBot="1">
      <c r="A26" s="278" t="s">
        <v>20</v>
      </c>
      <c r="B26" s="276">
        <v>1490175</v>
      </c>
      <c r="C26" s="277">
        <v>445619</v>
      </c>
      <c r="D26" s="276">
        <v>8621</v>
      </c>
      <c r="E26" s="277">
        <v>108617</v>
      </c>
      <c r="F26" s="276">
        <v>38909</v>
      </c>
      <c r="G26" s="277">
        <v>0</v>
      </c>
      <c r="H26" s="276">
        <v>11158</v>
      </c>
      <c r="I26" s="277">
        <v>0</v>
      </c>
      <c r="J26" s="276">
        <v>74732</v>
      </c>
      <c r="K26" s="277">
        <v>2637</v>
      </c>
      <c r="L26" s="276">
        <v>83</v>
      </c>
      <c r="M26" s="277">
        <v>12583</v>
      </c>
      <c r="N26" s="276">
        <v>2003</v>
      </c>
      <c r="O26" s="276">
        <v>0</v>
      </c>
      <c r="P26" s="277">
        <v>3376</v>
      </c>
      <c r="Q26" s="276">
        <v>2189</v>
      </c>
      <c r="R26" s="277">
        <v>0</v>
      </c>
      <c r="S26" s="276">
        <v>70</v>
      </c>
      <c r="T26" s="277">
        <v>0</v>
      </c>
      <c r="U26" s="276">
        <v>0</v>
      </c>
      <c r="V26" s="277">
        <v>16852</v>
      </c>
      <c r="W26" s="276">
        <v>0</v>
      </c>
      <c r="X26" s="277">
        <v>0</v>
      </c>
      <c r="Y26" s="276">
        <v>155</v>
      </c>
      <c r="Z26" s="277">
        <v>0</v>
      </c>
      <c r="AA26" s="276">
        <v>0</v>
      </c>
      <c r="AB26" s="277">
        <v>0</v>
      </c>
      <c r="AC26" s="276">
        <v>856</v>
      </c>
      <c r="AD26" s="276">
        <v>0</v>
      </c>
      <c r="AE26" s="277">
        <v>3856</v>
      </c>
      <c r="AF26" s="276">
        <v>0</v>
      </c>
      <c r="AG26" s="277">
        <v>637</v>
      </c>
      <c r="AH26" s="276">
        <v>40504</v>
      </c>
      <c r="AI26" s="277">
        <v>0</v>
      </c>
      <c r="AJ26" s="276">
        <v>0</v>
      </c>
      <c r="AK26" s="277">
        <v>6998</v>
      </c>
      <c r="AL26" s="276">
        <v>25749</v>
      </c>
      <c r="AM26" s="277">
        <v>0</v>
      </c>
      <c r="AN26" s="276">
        <v>0</v>
      </c>
      <c r="AO26" s="277">
        <v>1458</v>
      </c>
      <c r="AP26" s="276">
        <v>0</v>
      </c>
      <c r="AQ26" s="277">
        <v>2931</v>
      </c>
      <c r="AR26" s="276">
        <v>0</v>
      </c>
      <c r="AS26" s="277">
        <v>1333</v>
      </c>
      <c r="AT26" s="276">
        <v>2333</v>
      </c>
      <c r="AU26" s="277">
        <v>0</v>
      </c>
      <c r="AV26" s="276">
        <v>0</v>
      </c>
      <c r="AW26" s="277">
        <v>0</v>
      </c>
      <c r="AX26" s="276">
        <v>304</v>
      </c>
      <c r="AY26" s="277">
        <v>8019</v>
      </c>
      <c r="AZ26" s="276">
        <v>392</v>
      </c>
      <c r="BA26" s="277">
        <v>417</v>
      </c>
      <c r="BB26" s="276">
        <v>0</v>
      </c>
      <c r="BC26" s="277">
        <v>0</v>
      </c>
      <c r="BD26" s="276">
        <v>4914</v>
      </c>
      <c r="BE26" s="277">
        <v>645</v>
      </c>
      <c r="BF26" s="276">
        <v>119291</v>
      </c>
      <c r="BG26" s="277">
        <v>8225</v>
      </c>
      <c r="BH26" s="276">
        <v>0</v>
      </c>
      <c r="BI26" s="277">
        <v>209</v>
      </c>
      <c r="BJ26" s="276">
        <v>352</v>
      </c>
      <c r="BK26" s="277">
        <v>0</v>
      </c>
      <c r="BL26" s="276">
        <v>995</v>
      </c>
      <c r="BM26" s="277">
        <v>0</v>
      </c>
      <c r="BN26" s="276">
        <v>57</v>
      </c>
      <c r="BO26" s="277">
        <v>254140</v>
      </c>
      <c r="BP26" s="276">
        <v>26031</v>
      </c>
      <c r="BQ26" s="277">
        <v>692</v>
      </c>
      <c r="BR26" s="276">
        <v>6498</v>
      </c>
      <c r="BS26" s="277">
        <v>0</v>
      </c>
      <c r="BT26" s="276">
        <v>0</v>
      </c>
    </row>
    <row r="27" spans="1:72" s="265" customFormat="1" ht="21.75" thickBot="1">
      <c r="A27" s="278" t="s">
        <v>127</v>
      </c>
      <c r="B27" s="276">
        <v>1288793</v>
      </c>
      <c r="C27" s="277">
        <v>241151</v>
      </c>
      <c r="D27" s="276">
        <v>7020</v>
      </c>
      <c r="E27" s="277">
        <v>86482</v>
      </c>
      <c r="F27" s="276">
        <v>17037</v>
      </c>
      <c r="G27" s="277">
        <v>495</v>
      </c>
      <c r="H27" s="276">
        <v>18094</v>
      </c>
      <c r="I27" s="277">
        <v>0</v>
      </c>
      <c r="J27" s="276">
        <v>100891</v>
      </c>
      <c r="K27" s="277">
        <v>0</v>
      </c>
      <c r="L27" s="276">
        <v>0</v>
      </c>
      <c r="M27" s="277">
        <v>11058</v>
      </c>
      <c r="N27" s="276">
        <v>86</v>
      </c>
      <c r="O27" s="276">
        <v>0</v>
      </c>
      <c r="P27" s="277">
        <v>0</v>
      </c>
      <c r="Q27" s="276">
        <v>0</v>
      </c>
      <c r="R27" s="277">
        <v>0</v>
      </c>
      <c r="S27" s="276">
        <v>0</v>
      </c>
      <c r="T27" s="277">
        <v>0</v>
      </c>
      <c r="U27" s="276">
        <v>0</v>
      </c>
      <c r="V27" s="277">
        <v>24630</v>
      </c>
      <c r="W27" s="276">
        <v>0</v>
      </c>
      <c r="X27" s="277">
        <v>0</v>
      </c>
      <c r="Y27" s="276">
        <v>0</v>
      </c>
      <c r="Z27" s="277">
        <v>5283</v>
      </c>
      <c r="AA27" s="276">
        <v>803</v>
      </c>
      <c r="AB27" s="277">
        <v>0</v>
      </c>
      <c r="AC27" s="276">
        <v>985</v>
      </c>
      <c r="AD27" s="276">
        <v>0</v>
      </c>
      <c r="AE27" s="277">
        <v>0</v>
      </c>
      <c r="AF27" s="276">
        <v>0</v>
      </c>
      <c r="AG27" s="277">
        <v>173</v>
      </c>
      <c r="AH27" s="276">
        <v>0</v>
      </c>
      <c r="AI27" s="277">
        <v>0</v>
      </c>
      <c r="AJ27" s="276">
        <v>0</v>
      </c>
      <c r="AK27" s="277">
        <v>1430</v>
      </c>
      <c r="AL27" s="276">
        <v>36921</v>
      </c>
      <c r="AM27" s="277">
        <v>0</v>
      </c>
      <c r="AN27" s="276">
        <v>0</v>
      </c>
      <c r="AO27" s="277">
        <v>816</v>
      </c>
      <c r="AP27" s="276">
        <v>0</v>
      </c>
      <c r="AQ27" s="277">
        <v>3923</v>
      </c>
      <c r="AR27" s="276">
        <v>0</v>
      </c>
      <c r="AS27" s="277">
        <v>0</v>
      </c>
      <c r="AT27" s="276">
        <v>0</v>
      </c>
      <c r="AU27" s="277">
        <v>0</v>
      </c>
      <c r="AV27" s="276">
        <v>0</v>
      </c>
      <c r="AW27" s="277">
        <v>0</v>
      </c>
      <c r="AX27" s="276">
        <v>0</v>
      </c>
      <c r="AY27" s="277">
        <v>5095</v>
      </c>
      <c r="AZ27" s="276">
        <v>236</v>
      </c>
      <c r="BA27" s="277">
        <v>569</v>
      </c>
      <c r="BB27" s="276">
        <v>102</v>
      </c>
      <c r="BC27" s="277">
        <v>0</v>
      </c>
      <c r="BD27" s="276">
        <v>3850</v>
      </c>
      <c r="BE27" s="277">
        <v>1272</v>
      </c>
      <c r="BF27" s="276">
        <v>61525</v>
      </c>
      <c r="BG27" s="277">
        <v>580</v>
      </c>
      <c r="BH27" s="276">
        <v>0</v>
      </c>
      <c r="BI27" s="277">
        <v>76</v>
      </c>
      <c r="BJ27" s="276">
        <v>0</v>
      </c>
      <c r="BK27" s="277">
        <v>0</v>
      </c>
      <c r="BL27" s="276">
        <v>128</v>
      </c>
      <c r="BM27" s="277">
        <v>0</v>
      </c>
      <c r="BN27" s="276">
        <v>3865</v>
      </c>
      <c r="BO27" s="277">
        <v>404558</v>
      </c>
      <c r="BP27" s="276">
        <v>9221</v>
      </c>
      <c r="BQ27" s="277">
        <v>70</v>
      </c>
      <c r="BR27" s="276">
        <v>11895</v>
      </c>
      <c r="BS27" s="277">
        <v>935</v>
      </c>
      <c r="BT27" s="276">
        <v>0</v>
      </c>
    </row>
    <row r="28" spans="1:72" s="265" customFormat="1" ht="21.75" thickBot="1">
      <c r="A28" s="278" t="s">
        <v>22</v>
      </c>
      <c r="B28" s="276">
        <v>927076</v>
      </c>
      <c r="C28" s="277">
        <v>162159</v>
      </c>
      <c r="D28" s="276">
        <v>3091</v>
      </c>
      <c r="E28" s="277">
        <v>40953</v>
      </c>
      <c r="F28" s="276">
        <v>9282</v>
      </c>
      <c r="G28" s="277">
        <v>535</v>
      </c>
      <c r="H28" s="276">
        <v>4111</v>
      </c>
      <c r="I28" s="277">
        <v>0</v>
      </c>
      <c r="J28" s="276">
        <v>30173</v>
      </c>
      <c r="K28" s="277">
        <v>854</v>
      </c>
      <c r="L28" s="276">
        <v>62</v>
      </c>
      <c r="M28" s="277">
        <v>0</v>
      </c>
      <c r="N28" s="276">
        <v>146</v>
      </c>
      <c r="O28" s="276">
        <v>0</v>
      </c>
      <c r="P28" s="277">
        <v>0</v>
      </c>
      <c r="Q28" s="276">
        <v>0</v>
      </c>
      <c r="R28" s="277">
        <v>0</v>
      </c>
      <c r="S28" s="276">
        <v>0</v>
      </c>
      <c r="T28" s="277">
        <v>0</v>
      </c>
      <c r="U28" s="276">
        <v>0</v>
      </c>
      <c r="V28" s="277">
        <v>7066</v>
      </c>
      <c r="W28" s="276">
        <v>0</v>
      </c>
      <c r="X28" s="277">
        <v>176</v>
      </c>
      <c r="Y28" s="276">
        <v>0</v>
      </c>
      <c r="Z28" s="277">
        <v>0</v>
      </c>
      <c r="AA28" s="276">
        <v>0</v>
      </c>
      <c r="AB28" s="277">
        <v>0</v>
      </c>
      <c r="AC28" s="276">
        <v>341</v>
      </c>
      <c r="AD28" s="276">
        <v>0</v>
      </c>
      <c r="AE28" s="277">
        <v>774</v>
      </c>
      <c r="AF28" s="276">
        <v>0</v>
      </c>
      <c r="AG28" s="277">
        <v>85</v>
      </c>
      <c r="AH28" s="276">
        <v>11391</v>
      </c>
      <c r="AI28" s="277">
        <v>0</v>
      </c>
      <c r="AJ28" s="276">
        <v>0</v>
      </c>
      <c r="AK28" s="277">
        <v>1513</v>
      </c>
      <c r="AL28" s="276">
        <v>3425</v>
      </c>
      <c r="AM28" s="277">
        <v>0</v>
      </c>
      <c r="AN28" s="276">
        <v>0</v>
      </c>
      <c r="AO28" s="277">
        <v>0</v>
      </c>
      <c r="AP28" s="276">
        <v>0</v>
      </c>
      <c r="AQ28" s="277">
        <v>644</v>
      </c>
      <c r="AR28" s="276">
        <v>0</v>
      </c>
      <c r="AS28" s="277">
        <v>0</v>
      </c>
      <c r="AT28" s="276">
        <v>0</v>
      </c>
      <c r="AU28" s="277">
        <v>0</v>
      </c>
      <c r="AV28" s="276">
        <v>0</v>
      </c>
      <c r="AW28" s="277">
        <v>0</v>
      </c>
      <c r="AX28" s="276">
        <v>0</v>
      </c>
      <c r="AY28" s="277">
        <v>3199</v>
      </c>
      <c r="AZ28" s="276">
        <v>102</v>
      </c>
      <c r="BA28" s="277">
        <v>219</v>
      </c>
      <c r="BB28" s="276">
        <v>0</v>
      </c>
      <c r="BC28" s="277">
        <v>0</v>
      </c>
      <c r="BD28" s="276">
        <v>1355</v>
      </c>
      <c r="BE28" s="277">
        <v>2</v>
      </c>
      <c r="BF28" s="276">
        <v>22790</v>
      </c>
      <c r="BG28" s="277">
        <v>1200</v>
      </c>
      <c r="BH28" s="276">
        <v>0</v>
      </c>
      <c r="BI28" s="277">
        <v>23</v>
      </c>
      <c r="BJ28" s="276">
        <v>0</v>
      </c>
      <c r="BK28" s="277">
        <v>0</v>
      </c>
      <c r="BL28" s="276">
        <v>0</v>
      </c>
      <c r="BM28" s="277">
        <v>0</v>
      </c>
      <c r="BN28" s="276">
        <v>0</v>
      </c>
      <c r="BO28" s="277">
        <v>170807</v>
      </c>
      <c r="BP28" s="276">
        <v>412</v>
      </c>
      <c r="BQ28" s="277">
        <v>56</v>
      </c>
      <c r="BR28" s="276">
        <v>9080</v>
      </c>
      <c r="BS28" s="277">
        <v>0</v>
      </c>
      <c r="BT28" s="276">
        <v>0</v>
      </c>
    </row>
    <row r="29" spans="1:72" s="265" customFormat="1" ht="21.75" thickBot="1">
      <c r="A29" s="278" t="s">
        <v>477</v>
      </c>
      <c r="B29" s="276">
        <v>375897</v>
      </c>
      <c r="C29" s="277">
        <v>92287</v>
      </c>
      <c r="D29" s="276">
        <v>0</v>
      </c>
      <c r="E29" s="277">
        <v>48537</v>
      </c>
      <c r="F29" s="276">
        <v>8389</v>
      </c>
      <c r="G29" s="277">
        <v>4344</v>
      </c>
      <c r="H29" s="276">
        <v>0</v>
      </c>
      <c r="I29" s="277">
        <v>0</v>
      </c>
      <c r="J29" s="276">
        <v>6350</v>
      </c>
      <c r="K29" s="277">
        <v>659</v>
      </c>
      <c r="L29" s="276">
        <v>0</v>
      </c>
      <c r="M29" s="277">
        <v>0</v>
      </c>
      <c r="N29" s="276">
        <v>0</v>
      </c>
      <c r="O29" s="276">
        <v>0</v>
      </c>
      <c r="P29" s="277">
        <v>0</v>
      </c>
      <c r="Q29" s="276">
        <v>0</v>
      </c>
      <c r="R29" s="277">
        <v>0</v>
      </c>
      <c r="S29" s="276">
        <v>0</v>
      </c>
      <c r="T29" s="277">
        <v>0</v>
      </c>
      <c r="U29" s="276">
        <v>0</v>
      </c>
      <c r="V29" s="277">
        <v>0</v>
      </c>
      <c r="W29" s="276">
        <v>0</v>
      </c>
      <c r="X29" s="277">
        <v>0</v>
      </c>
      <c r="Y29" s="276">
        <v>0</v>
      </c>
      <c r="Z29" s="277">
        <v>0</v>
      </c>
      <c r="AA29" s="276">
        <v>0</v>
      </c>
      <c r="AB29" s="277">
        <v>0</v>
      </c>
      <c r="AC29" s="276">
        <v>0</v>
      </c>
      <c r="AD29" s="276">
        <v>0</v>
      </c>
      <c r="AE29" s="277">
        <v>0</v>
      </c>
      <c r="AF29" s="276">
        <v>0</v>
      </c>
      <c r="AG29" s="277">
        <v>53</v>
      </c>
      <c r="AH29" s="276">
        <v>0</v>
      </c>
      <c r="AI29" s="277">
        <v>0</v>
      </c>
      <c r="AJ29" s="276">
        <v>0</v>
      </c>
      <c r="AK29" s="277">
        <v>178</v>
      </c>
      <c r="AL29" s="276">
        <v>3999</v>
      </c>
      <c r="AM29" s="277">
        <v>0</v>
      </c>
      <c r="AN29" s="276">
        <v>0</v>
      </c>
      <c r="AO29" s="277">
        <v>0</v>
      </c>
      <c r="AP29" s="276">
        <v>0</v>
      </c>
      <c r="AQ29" s="277">
        <v>0</v>
      </c>
      <c r="AR29" s="276">
        <v>0</v>
      </c>
      <c r="AS29" s="277">
        <v>0</v>
      </c>
      <c r="AT29" s="276">
        <v>0</v>
      </c>
      <c r="AU29" s="277">
        <v>0</v>
      </c>
      <c r="AV29" s="276">
        <v>0</v>
      </c>
      <c r="AW29" s="277">
        <v>0</v>
      </c>
      <c r="AX29" s="276">
        <v>0</v>
      </c>
      <c r="AY29" s="277">
        <v>8360</v>
      </c>
      <c r="AZ29" s="276">
        <v>48</v>
      </c>
      <c r="BA29" s="277">
        <v>1</v>
      </c>
      <c r="BB29" s="276">
        <v>0</v>
      </c>
      <c r="BC29" s="277">
        <v>19</v>
      </c>
      <c r="BD29" s="276">
        <v>67</v>
      </c>
      <c r="BE29" s="277">
        <v>0</v>
      </c>
      <c r="BF29" s="276">
        <v>798</v>
      </c>
      <c r="BG29" s="277">
        <v>0</v>
      </c>
      <c r="BH29" s="276">
        <v>0</v>
      </c>
      <c r="BI29" s="277">
        <v>9</v>
      </c>
      <c r="BJ29" s="276">
        <v>0</v>
      </c>
      <c r="BK29" s="277">
        <v>0</v>
      </c>
      <c r="BL29" s="276">
        <v>0</v>
      </c>
      <c r="BM29" s="277">
        <v>0</v>
      </c>
      <c r="BN29" s="276">
        <v>178</v>
      </c>
      <c r="BO29" s="277">
        <v>64836</v>
      </c>
      <c r="BP29" s="276">
        <v>46</v>
      </c>
      <c r="BQ29" s="277">
        <v>0</v>
      </c>
      <c r="BR29" s="276">
        <v>618</v>
      </c>
      <c r="BS29" s="277">
        <v>134</v>
      </c>
      <c r="BT29" s="276">
        <v>0</v>
      </c>
    </row>
    <row r="30" spans="1:72" s="265" customFormat="1" ht="21.75" thickBot="1">
      <c r="A30" s="278" t="s">
        <v>219</v>
      </c>
      <c r="B30" s="276">
        <v>1024621</v>
      </c>
      <c r="C30" s="277">
        <v>153334</v>
      </c>
      <c r="D30" s="276">
        <v>2161</v>
      </c>
      <c r="E30" s="277">
        <v>40755</v>
      </c>
      <c r="F30" s="276">
        <v>2277</v>
      </c>
      <c r="G30" s="277">
        <v>1737</v>
      </c>
      <c r="H30" s="276">
        <v>7674</v>
      </c>
      <c r="I30" s="277">
        <v>0</v>
      </c>
      <c r="J30" s="276">
        <v>34250</v>
      </c>
      <c r="K30" s="277">
        <v>243</v>
      </c>
      <c r="L30" s="276">
        <v>0</v>
      </c>
      <c r="M30" s="277">
        <v>2950</v>
      </c>
      <c r="N30" s="276">
        <v>0</v>
      </c>
      <c r="O30" s="276">
        <v>0</v>
      </c>
      <c r="P30" s="277">
        <v>0</v>
      </c>
      <c r="Q30" s="276">
        <v>0</v>
      </c>
      <c r="R30" s="277">
        <v>0</v>
      </c>
      <c r="S30" s="276">
        <v>0</v>
      </c>
      <c r="T30" s="277">
        <v>0</v>
      </c>
      <c r="U30" s="276">
        <v>0</v>
      </c>
      <c r="V30" s="277">
        <v>4267</v>
      </c>
      <c r="W30" s="276">
        <v>0</v>
      </c>
      <c r="X30" s="277">
        <v>0</v>
      </c>
      <c r="Y30" s="276">
        <v>0</v>
      </c>
      <c r="Z30" s="277">
        <v>3384</v>
      </c>
      <c r="AA30" s="276">
        <v>0</v>
      </c>
      <c r="AB30" s="277">
        <v>0</v>
      </c>
      <c r="AC30" s="276">
        <v>206</v>
      </c>
      <c r="AD30" s="276">
        <v>0</v>
      </c>
      <c r="AE30" s="277">
        <v>0</v>
      </c>
      <c r="AF30" s="276">
        <v>0</v>
      </c>
      <c r="AG30" s="277">
        <v>259</v>
      </c>
      <c r="AH30" s="276">
        <v>5860</v>
      </c>
      <c r="AI30" s="277">
        <v>0</v>
      </c>
      <c r="AJ30" s="276">
        <v>184</v>
      </c>
      <c r="AK30" s="277">
        <v>36</v>
      </c>
      <c r="AL30" s="276">
        <v>10405</v>
      </c>
      <c r="AM30" s="277">
        <v>0</v>
      </c>
      <c r="AN30" s="276">
        <v>0</v>
      </c>
      <c r="AO30" s="277">
        <v>0</v>
      </c>
      <c r="AP30" s="276">
        <v>0</v>
      </c>
      <c r="AQ30" s="277">
        <v>552</v>
      </c>
      <c r="AR30" s="276">
        <v>0</v>
      </c>
      <c r="AS30" s="277">
        <v>0</v>
      </c>
      <c r="AT30" s="276">
        <v>0</v>
      </c>
      <c r="AU30" s="277">
        <v>0</v>
      </c>
      <c r="AV30" s="276">
        <v>0</v>
      </c>
      <c r="AW30" s="277">
        <v>0</v>
      </c>
      <c r="AX30" s="276">
        <v>0</v>
      </c>
      <c r="AY30" s="277">
        <v>4221</v>
      </c>
      <c r="AZ30" s="276">
        <v>49</v>
      </c>
      <c r="BA30" s="277">
        <v>42</v>
      </c>
      <c r="BB30" s="276">
        <v>0</v>
      </c>
      <c r="BC30" s="277">
        <v>0</v>
      </c>
      <c r="BD30" s="276">
        <v>1025</v>
      </c>
      <c r="BE30" s="277">
        <v>228</v>
      </c>
      <c r="BF30" s="276">
        <v>46998</v>
      </c>
      <c r="BG30" s="277">
        <v>0</v>
      </c>
      <c r="BH30" s="276">
        <v>0</v>
      </c>
      <c r="BI30" s="277">
        <v>0</v>
      </c>
      <c r="BJ30" s="276">
        <v>0</v>
      </c>
      <c r="BK30" s="277">
        <v>0</v>
      </c>
      <c r="BL30" s="276">
        <v>0</v>
      </c>
      <c r="BM30" s="277">
        <v>0</v>
      </c>
      <c r="BN30" s="276">
        <v>0</v>
      </c>
      <c r="BO30" s="277">
        <v>325314</v>
      </c>
      <c r="BP30" s="276">
        <v>0</v>
      </c>
      <c r="BQ30" s="277">
        <v>0</v>
      </c>
      <c r="BR30" s="276">
        <v>8265</v>
      </c>
      <c r="BS30" s="277">
        <v>0</v>
      </c>
      <c r="BT30" s="276">
        <v>0</v>
      </c>
    </row>
    <row r="31" spans="1:72" s="265" customFormat="1" ht="21.75" thickBot="1">
      <c r="A31" s="278" t="s">
        <v>220</v>
      </c>
      <c r="B31" s="276">
        <v>1625422</v>
      </c>
      <c r="C31" s="277">
        <v>426679</v>
      </c>
      <c r="D31" s="276">
        <v>11251</v>
      </c>
      <c r="E31" s="277">
        <v>110084</v>
      </c>
      <c r="F31" s="276">
        <v>45843</v>
      </c>
      <c r="G31" s="277">
        <v>1679</v>
      </c>
      <c r="H31" s="276">
        <v>14554</v>
      </c>
      <c r="I31" s="277">
        <v>0</v>
      </c>
      <c r="J31" s="276">
        <v>101300</v>
      </c>
      <c r="K31" s="277">
        <v>3974</v>
      </c>
      <c r="L31" s="276">
        <v>2631</v>
      </c>
      <c r="M31" s="277">
        <v>8782</v>
      </c>
      <c r="N31" s="276">
        <v>172</v>
      </c>
      <c r="O31" s="276">
        <v>0</v>
      </c>
      <c r="P31" s="277">
        <v>1054</v>
      </c>
      <c r="Q31" s="276">
        <v>399</v>
      </c>
      <c r="R31" s="277">
        <v>0</v>
      </c>
      <c r="S31" s="276">
        <v>99</v>
      </c>
      <c r="T31" s="277">
        <v>0</v>
      </c>
      <c r="U31" s="276">
        <v>0</v>
      </c>
      <c r="V31" s="277">
        <v>35766</v>
      </c>
      <c r="W31" s="276">
        <v>0</v>
      </c>
      <c r="X31" s="277">
        <v>0</v>
      </c>
      <c r="Y31" s="276">
        <v>0</v>
      </c>
      <c r="Z31" s="277">
        <v>1</v>
      </c>
      <c r="AA31" s="276">
        <v>298</v>
      </c>
      <c r="AB31" s="277">
        <v>0</v>
      </c>
      <c r="AC31" s="276">
        <v>233</v>
      </c>
      <c r="AD31" s="276">
        <v>0</v>
      </c>
      <c r="AE31" s="277">
        <v>2136</v>
      </c>
      <c r="AF31" s="276">
        <v>0</v>
      </c>
      <c r="AG31" s="277">
        <v>137</v>
      </c>
      <c r="AH31" s="276">
        <v>37797</v>
      </c>
      <c r="AI31" s="277">
        <v>0</v>
      </c>
      <c r="AJ31" s="276">
        <v>0</v>
      </c>
      <c r="AK31" s="277">
        <v>8308</v>
      </c>
      <c r="AL31" s="276">
        <v>30444</v>
      </c>
      <c r="AM31" s="277">
        <v>0</v>
      </c>
      <c r="AN31" s="276">
        <v>0</v>
      </c>
      <c r="AO31" s="277">
        <v>189</v>
      </c>
      <c r="AP31" s="276">
        <v>0</v>
      </c>
      <c r="AQ31" s="277">
        <v>991</v>
      </c>
      <c r="AR31" s="276">
        <v>0</v>
      </c>
      <c r="AS31" s="277">
        <v>0</v>
      </c>
      <c r="AT31" s="276">
        <v>56</v>
      </c>
      <c r="AU31" s="277">
        <v>0</v>
      </c>
      <c r="AV31" s="276">
        <v>0</v>
      </c>
      <c r="AW31" s="277">
        <v>0</v>
      </c>
      <c r="AX31" s="276">
        <v>0</v>
      </c>
      <c r="AY31" s="277">
        <v>19536</v>
      </c>
      <c r="AZ31" s="276">
        <v>554</v>
      </c>
      <c r="BA31" s="277">
        <v>1019</v>
      </c>
      <c r="BB31" s="276">
        <v>0</v>
      </c>
      <c r="BC31" s="277">
        <v>0</v>
      </c>
      <c r="BD31" s="276">
        <v>6456</v>
      </c>
      <c r="BE31" s="277">
        <v>4029</v>
      </c>
      <c r="BF31" s="276">
        <v>43076</v>
      </c>
      <c r="BG31" s="277">
        <v>2543</v>
      </c>
      <c r="BH31" s="276">
        <v>0</v>
      </c>
      <c r="BI31" s="277">
        <v>69</v>
      </c>
      <c r="BJ31" s="276">
        <v>0</v>
      </c>
      <c r="BK31" s="277">
        <v>0</v>
      </c>
      <c r="BL31" s="276">
        <v>2465</v>
      </c>
      <c r="BM31" s="277">
        <v>2857</v>
      </c>
      <c r="BN31" s="276">
        <v>3247</v>
      </c>
      <c r="BO31" s="277">
        <v>268590</v>
      </c>
      <c r="BP31" s="276">
        <v>17884</v>
      </c>
      <c r="BQ31" s="277">
        <v>0</v>
      </c>
      <c r="BR31" s="276">
        <v>16692</v>
      </c>
      <c r="BS31" s="277">
        <v>904</v>
      </c>
      <c r="BT31" s="276">
        <v>1527</v>
      </c>
    </row>
    <row r="32" spans="1:72" s="265" customFormat="1" ht="21.75" thickBot="1">
      <c r="A32" s="278" t="s">
        <v>221</v>
      </c>
      <c r="B32" s="276">
        <v>1135078</v>
      </c>
      <c r="C32" s="277">
        <v>156646</v>
      </c>
      <c r="D32" s="276">
        <v>3372</v>
      </c>
      <c r="E32" s="277">
        <v>95407</v>
      </c>
      <c r="F32" s="276">
        <v>9656</v>
      </c>
      <c r="G32" s="277">
        <v>1805</v>
      </c>
      <c r="H32" s="276">
        <v>3505</v>
      </c>
      <c r="I32" s="277">
        <v>0</v>
      </c>
      <c r="J32" s="276">
        <v>37546</v>
      </c>
      <c r="K32" s="277">
        <v>2258</v>
      </c>
      <c r="L32" s="276">
        <v>0</v>
      </c>
      <c r="M32" s="277">
        <v>0</v>
      </c>
      <c r="N32" s="276">
        <v>0</v>
      </c>
      <c r="O32" s="276">
        <v>0</v>
      </c>
      <c r="P32" s="277">
        <v>0</v>
      </c>
      <c r="Q32" s="276">
        <v>0</v>
      </c>
      <c r="R32" s="277">
        <v>0</v>
      </c>
      <c r="S32" s="276">
        <v>0</v>
      </c>
      <c r="T32" s="277">
        <v>0</v>
      </c>
      <c r="U32" s="276">
        <v>0</v>
      </c>
      <c r="V32" s="277">
        <v>11601</v>
      </c>
      <c r="W32" s="276">
        <v>0</v>
      </c>
      <c r="X32" s="277">
        <v>0</v>
      </c>
      <c r="Y32" s="276">
        <v>0</v>
      </c>
      <c r="Z32" s="277">
        <v>1201</v>
      </c>
      <c r="AA32" s="276">
        <v>0</v>
      </c>
      <c r="AB32" s="277">
        <v>0</v>
      </c>
      <c r="AC32" s="276">
        <v>0</v>
      </c>
      <c r="AD32" s="276">
        <v>45</v>
      </c>
      <c r="AE32" s="277">
        <v>669</v>
      </c>
      <c r="AF32" s="276">
        <v>0</v>
      </c>
      <c r="AG32" s="277">
        <v>5</v>
      </c>
      <c r="AH32" s="276">
        <v>6180</v>
      </c>
      <c r="AI32" s="277">
        <v>0</v>
      </c>
      <c r="AJ32" s="276">
        <v>0</v>
      </c>
      <c r="AK32" s="277">
        <v>612</v>
      </c>
      <c r="AL32" s="276">
        <v>12293</v>
      </c>
      <c r="AM32" s="277">
        <v>0</v>
      </c>
      <c r="AN32" s="276">
        <v>0</v>
      </c>
      <c r="AO32" s="277">
        <v>0</v>
      </c>
      <c r="AP32" s="276">
        <v>0</v>
      </c>
      <c r="AQ32" s="277">
        <v>1663</v>
      </c>
      <c r="AR32" s="276">
        <v>0</v>
      </c>
      <c r="AS32" s="277">
        <v>0</v>
      </c>
      <c r="AT32" s="276">
        <v>0</v>
      </c>
      <c r="AU32" s="277">
        <v>0</v>
      </c>
      <c r="AV32" s="276">
        <v>0</v>
      </c>
      <c r="AW32" s="277">
        <v>0</v>
      </c>
      <c r="AX32" s="276">
        <v>634</v>
      </c>
      <c r="AY32" s="277">
        <v>3195</v>
      </c>
      <c r="AZ32" s="276">
        <v>137</v>
      </c>
      <c r="BA32" s="277">
        <v>141</v>
      </c>
      <c r="BB32" s="276">
        <v>0</v>
      </c>
      <c r="BC32" s="277">
        <v>0</v>
      </c>
      <c r="BD32" s="276">
        <v>63</v>
      </c>
      <c r="BE32" s="277">
        <v>0</v>
      </c>
      <c r="BF32" s="276">
        <v>27454</v>
      </c>
      <c r="BG32" s="277">
        <v>1065</v>
      </c>
      <c r="BH32" s="276">
        <v>0</v>
      </c>
      <c r="BI32" s="277">
        <v>37</v>
      </c>
      <c r="BJ32" s="276">
        <v>0</v>
      </c>
      <c r="BK32" s="277">
        <v>0</v>
      </c>
      <c r="BL32" s="276">
        <v>0</v>
      </c>
      <c r="BM32" s="277">
        <v>0</v>
      </c>
      <c r="BN32" s="276">
        <v>358</v>
      </c>
      <c r="BO32" s="277">
        <v>324007</v>
      </c>
      <c r="BP32" s="276">
        <v>17889</v>
      </c>
      <c r="BQ32" s="277">
        <v>0</v>
      </c>
      <c r="BR32" s="276">
        <v>2821</v>
      </c>
      <c r="BS32" s="277">
        <v>33</v>
      </c>
      <c r="BT32" s="276">
        <v>0</v>
      </c>
    </row>
    <row r="33" spans="1:72" s="265" customFormat="1" ht="21.75" thickBot="1">
      <c r="A33" s="278" t="s">
        <v>478</v>
      </c>
      <c r="B33" s="276">
        <v>668888</v>
      </c>
      <c r="C33" s="277">
        <v>76547</v>
      </c>
      <c r="D33" s="276">
        <v>4607</v>
      </c>
      <c r="E33" s="277">
        <v>49832</v>
      </c>
      <c r="F33" s="276">
        <v>18029</v>
      </c>
      <c r="G33" s="277">
        <v>625</v>
      </c>
      <c r="H33" s="276">
        <v>4067</v>
      </c>
      <c r="I33" s="277">
        <v>2</v>
      </c>
      <c r="J33" s="276">
        <v>17780</v>
      </c>
      <c r="K33" s="277">
        <v>0</v>
      </c>
      <c r="L33" s="276">
        <v>0</v>
      </c>
      <c r="M33" s="277">
        <v>0</v>
      </c>
      <c r="N33" s="276">
        <v>27</v>
      </c>
      <c r="O33" s="276">
        <v>0</v>
      </c>
      <c r="P33" s="277">
        <v>0</v>
      </c>
      <c r="Q33" s="276">
        <v>0</v>
      </c>
      <c r="R33" s="277">
        <v>0</v>
      </c>
      <c r="S33" s="276">
        <v>0</v>
      </c>
      <c r="T33" s="277">
        <v>0</v>
      </c>
      <c r="U33" s="276">
        <v>125</v>
      </c>
      <c r="V33" s="277">
        <v>3754</v>
      </c>
      <c r="W33" s="276">
        <v>0</v>
      </c>
      <c r="X33" s="277">
        <v>0</v>
      </c>
      <c r="Y33" s="276">
        <v>0</v>
      </c>
      <c r="Z33" s="277">
        <v>0</v>
      </c>
      <c r="AA33" s="276">
        <v>0</v>
      </c>
      <c r="AB33" s="277">
        <v>0</v>
      </c>
      <c r="AC33" s="276">
        <v>1</v>
      </c>
      <c r="AD33" s="276">
        <v>0</v>
      </c>
      <c r="AE33" s="277">
        <v>693</v>
      </c>
      <c r="AF33" s="276">
        <v>0</v>
      </c>
      <c r="AG33" s="277">
        <v>60</v>
      </c>
      <c r="AH33" s="276">
        <v>8267</v>
      </c>
      <c r="AI33" s="277">
        <v>0</v>
      </c>
      <c r="AJ33" s="276">
        <v>0</v>
      </c>
      <c r="AK33" s="277">
        <v>2629</v>
      </c>
      <c r="AL33" s="276">
        <v>7525</v>
      </c>
      <c r="AM33" s="277">
        <v>0</v>
      </c>
      <c r="AN33" s="276">
        <v>0</v>
      </c>
      <c r="AO33" s="277">
        <v>0</v>
      </c>
      <c r="AP33" s="276">
        <v>0</v>
      </c>
      <c r="AQ33" s="277">
        <v>540</v>
      </c>
      <c r="AR33" s="276">
        <v>0</v>
      </c>
      <c r="AS33" s="277">
        <v>16</v>
      </c>
      <c r="AT33" s="276">
        <v>0</v>
      </c>
      <c r="AU33" s="277">
        <v>0</v>
      </c>
      <c r="AV33" s="276">
        <v>0</v>
      </c>
      <c r="AW33" s="277">
        <v>0</v>
      </c>
      <c r="AX33" s="276">
        <v>0</v>
      </c>
      <c r="AY33" s="277">
        <v>2220</v>
      </c>
      <c r="AZ33" s="276">
        <v>12</v>
      </c>
      <c r="BA33" s="277">
        <v>16</v>
      </c>
      <c r="BB33" s="276">
        <v>0</v>
      </c>
      <c r="BC33" s="277">
        <v>0</v>
      </c>
      <c r="BD33" s="276">
        <v>2404</v>
      </c>
      <c r="BE33" s="277">
        <v>341</v>
      </c>
      <c r="BF33" s="276">
        <v>16588</v>
      </c>
      <c r="BG33" s="277">
        <v>0</v>
      </c>
      <c r="BH33" s="276">
        <v>0</v>
      </c>
      <c r="BI33" s="277">
        <v>8</v>
      </c>
      <c r="BJ33" s="276">
        <v>0</v>
      </c>
      <c r="BK33" s="277">
        <v>0</v>
      </c>
      <c r="BL33" s="276">
        <v>374</v>
      </c>
      <c r="BM33" s="277">
        <v>1966</v>
      </c>
      <c r="BN33" s="276">
        <v>113</v>
      </c>
      <c r="BO33" s="277">
        <v>190228</v>
      </c>
      <c r="BP33" s="276">
        <v>792</v>
      </c>
      <c r="BQ33" s="277">
        <v>0</v>
      </c>
      <c r="BR33" s="276">
        <v>4272</v>
      </c>
      <c r="BS33" s="277">
        <v>0</v>
      </c>
      <c r="BT33" s="276">
        <v>147</v>
      </c>
    </row>
    <row r="34" spans="1:72" s="265" customFormat="1" ht="21.75" thickBot="1">
      <c r="A34" s="278" t="s">
        <v>131</v>
      </c>
      <c r="B34" s="276">
        <v>1274256</v>
      </c>
      <c r="C34" s="277">
        <v>260480</v>
      </c>
      <c r="D34" s="276">
        <v>8998</v>
      </c>
      <c r="E34" s="277">
        <v>67726</v>
      </c>
      <c r="F34" s="276">
        <v>14782</v>
      </c>
      <c r="G34" s="277">
        <v>1815</v>
      </c>
      <c r="H34" s="276">
        <v>11208</v>
      </c>
      <c r="I34" s="277">
        <v>0</v>
      </c>
      <c r="J34" s="276">
        <v>61434</v>
      </c>
      <c r="K34" s="277">
        <v>0</v>
      </c>
      <c r="L34" s="276">
        <v>0</v>
      </c>
      <c r="M34" s="277">
        <v>0</v>
      </c>
      <c r="N34" s="276">
        <v>367</v>
      </c>
      <c r="O34" s="276">
        <v>0</v>
      </c>
      <c r="P34" s="277">
        <v>0</v>
      </c>
      <c r="Q34" s="276">
        <v>0</v>
      </c>
      <c r="R34" s="277">
        <v>0</v>
      </c>
      <c r="S34" s="276">
        <v>0</v>
      </c>
      <c r="T34" s="277">
        <v>0</v>
      </c>
      <c r="U34" s="276">
        <v>0</v>
      </c>
      <c r="V34" s="277">
        <v>22879</v>
      </c>
      <c r="W34" s="276">
        <v>0</v>
      </c>
      <c r="X34" s="277">
        <v>0</v>
      </c>
      <c r="Y34" s="276">
        <v>0</v>
      </c>
      <c r="Z34" s="277">
        <v>2159</v>
      </c>
      <c r="AA34" s="276">
        <v>193</v>
      </c>
      <c r="AB34" s="277">
        <v>0</v>
      </c>
      <c r="AC34" s="276">
        <v>280</v>
      </c>
      <c r="AD34" s="276">
        <v>0</v>
      </c>
      <c r="AE34" s="277">
        <v>0</v>
      </c>
      <c r="AF34" s="276">
        <v>0</v>
      </c>
      <c r="AG34" s="277">
        <v>0</v>
      </c>
      <c r="AH34" s="276">
        <v>3510</v>
      </c>
      <c r="AI34" s="277">
        <v>0</v>
      </c>
      <c r="AJ34" s="276">
        <v>67</v>
      </c>
      <c r="AK34" s="277">
        <v>0</v>
      </c>
      <c r="AL34" s="276">
        <v>15502</v>
      </c>
      <c r="AM34" s="277">
        <v>0</v>
      </c>
      <c r="AN34" s="276">
        <v>0</v>
      </c>
      <c r="AO34" s="277">
        <v>773</v>
      </c>
      <c r="AP34" s="276">
        <v>0</v>
      </c>
      <c r="AQ34" s="277">
        <v>1060</v>
      </c>
      <c r="AR34" s="276">
        <v>0</v>
      </c>
      <c r="AS34" s="277">
        <v>0</v>
      </c>
      <c r="AT34" s="276">
        <v>0</v>
      </c>
      <c r="AU34" s="277">
        <v>751</v>
      </c>
      <c r="AV34" s="276">
        <v>0</v>
      </c>
      <c r="AW34" s="277">
        <v>0</v>
      </c>
      <c r="AX34" s="276">
        <v>246</v>
      </c>
      <c r="AY34" s="277">
        <v>7913</v>
      </c>
      <c r="AZ34" s="276">
        <v>351</v>
      </c>
      <c r="BA34" s="277">
        <v>735</v>
      </c>
      <c r="BB34" s="276">
        <v>0</v>
      </c>
      <c r="BC34" s="277">
        <v>0</v>
      </c>
      <c r="BD34" s="276">
        <v>4736</v>
      </c>
      <c r="BE34" s="277">
        <v>1170</v>
      </c>
      <c r="BF34" s="276">
        <v>40166</v>
      </c>
      <c r="BG34" s="277">
        <v>0</v>
      </c>
      <c r="BH34" s="276">
        <v>0</v>
      </c>
      <c r="BI34" s="277">
        <v>0</v>
      </c>
      <c r="BJ34" s="276">
        <v>0</v>
      </c>
      <c r="BK34" s="277">
        <v>0</v>
      </c>
      <c r="BL34" s="276">
        <v>0</v>
      </c>
      <c r="BM34" s="277">
        <v>0</v>
      </c>
      <c r="BN34" s="276">
        <v>1238</v>
      </c>
      <c r="BO34" s="277">
        <v>376074</v>
      </c>
      <c r="BP34" s="276">
        <v>8879</v>
      </c>
      <c r="BQ34" s="277">
        <v>0</v>
      </c>
      <c r="BR34" s="276">
        <v>8399</v>
      </c>
      <c r="BS34" s="277">
        <v>0</v>
      </c>
      <c r="BT34" s="276">
        <v>0</v>
      </c>
    </row>
    <row r="35" spans="1:72" s="265" customFormat="1" ht="21.75" thickBot="1">
      <c r="A35" s="278" t="s">
        <v>23</v>
      </c>
      <c r="B35" s="276">
        <v>1460121</v>
      </c>
      <c r="C35" s="277">
        <v>292493</v>
      </c>
      <c r="D35" s="276">
        <v>7372</v>
      </c>
      <c r="E35" s="277">
        <v>43460</v>
      </c>
      <c r="F35" s="276">
        <v>946</v>
      </c>
      <c r="G35" s="277">
        <v>0</v>
      </c>
      <c r="H35" s="276">
        <v>12375</v>
      </c>
      <c r="I35" s="277">
        <v>0</v>
      </c>
      <c r="J35" s="276">
        <v>57504</v>
      </c>
      <c r="K35" s="277">
        <v>2595</v>
      </c>
      <c r="L35" s="276">
        <v>1140</v>
      </c>
      <c r="M35" s="277">
        <v>9938</v>
      </c>
      <c r="N35" s="276">
        <v>601</v>
      </c>
      <c r="O35" s="276">
        <v>0</v>
      </c>
      <c r="P35" s="277">
        <v>0</v>
      </c>
      <c r="Q35" s="276">
        <v>0</v>
      </c>
      <c r="R35" s="277">
        <v>0</v>
      </c>
      <c r="S35" s="276">
        <v>0</v>
      </c>
      <c r="T35" s="277">
        <v>0</v>
      </c>
      <c r="U35" s="276">
        <v>1290</v>
      </c>
      <c r="V35" s="277">
        <v>11592</v>
      </c>
      <c r="W35" s="276">
        <v>0</v>
      </c>
      <c r="X35" s="277">
        <v>0</v>
      </c>
      <c r="Y35" s="276">
        <v>0</v>
      </c>
      <c r="Z35" s="277">
        <v>2726</v>
      </c>
      <c r="AA35" s="276">
        <v>0</v>
      </c>
      <c r="AB35" s="277">
        <v>0</v>
      </c>
      <c r="AC35" s="276">
        <v>382</v>
      </c>
      <c r="AD35" s="276">
        <v>50</v>
      </c>
      <c r="AE35" s="277">
        <v>0</v>
      </c>
      <c r="AF35" s="276">
        <v>0</v>
      </c>
      <c r="AG35" s="277">
        <v>254</v>
      </c>
      <c r="AH35" s="276">
        <v>8397</v>
      </c>
      <c r="AI35" s="277">
        <v>0</v>
      </c>
      <c r="AJ35" s="276">
        <v>0</v>
      </c>
      <c r="AK35" s="277">
        <v>1519</v>
      </c>
      <c r="AL35" s="276">
        <v>33427</v>
      </c>
      <c r="AM35" s="277">
        <v>0</v>
      </c>
      <c r="AN35" s="276">
        <v>534</v>
      </c>
      <c r="AO35" s="277">
        <v>0</v>
      </c>
      <c r="AP35" s="276">
        <v>0</v>
      </c>
      <c r="AQ35" s="277">
        <v>2565</v>
      </c>
      <c r="AR35" s="276">
        <v>0</v>
      </c>
      <c r="AS35" s="277">
        <v>0</v>
      </c>
      <c r="AT35" s="276">
        <v>0</v>
      </c>
      <c r="AU35" s="277">
        <v>0</v>
      </c>
      <c r="AV35" s="276">
        <v>0</v>
      </c>
      <c r="AW35" s="277">
        <v>0</v>
      </c>
      <c r="AX35" s="276">
        <v>0</v>
      </c>
      <c r="AY35" s="277">
        <v>625</v>
      </c>
      <c r="AZ35" s="276">
        <v>266</v>
      </c>
      <c r="BA35" s="277">
        <v>431</v>
      </c>
      <c r="BB35" s="276">
        <v>0</v>
      </c>
      <c r="BC35" s="277">
        <v>5</v>
      </c>
      <c r="BD35" s="276">
        <v>1318</v>
      </c>
      <c r="BE35" s="277">
        <v>114</v>
      </c>
      <c r="BF35" s="276">
        <v>64702</v>
      </c>
      <c r="BG35" s="277">
        <v>2991</v>
      </c>
      <c r="BH35" s="276">
        <v>0</v>
      </c>
      <c r="BI35" s="277">
        <v>0</v>
      </c>
      <c r="BJ35" s="276">
        <v>0</v>
      </c>
      <c r="BK35" s="277">
        <v>0</v>
      </c>
      <c r="BL35" s="276">
        <v>40</v>
      </c>
      <c r="BM35" s="277">
        <v>676</v>
      </c>
      <c r="BN35" s="276">
        <v>1498</v>
      </c>
      <c r="BO35" s="277">
        <v>937778</v>
      </c>
      <c r="BP35" s="276">
        <v>2880</v>
      </c>
      <c r="BQ35" s="277">
        <v>0</v>
      </c>
      <c r="BR35" s="276">
        <v>19747</v>
      </c>
      <c r="BS35" s="277">
        <v>0</v>
      </c>
      <c r="BT35" s="276">
        <v>1521</v>
      </c>
    </row>
    <row r="36" spans="1:72" s="265" customFormat="1" ht="21.75" thickBot="1">
      <c r="A36" s="278" t="s">
        <v>24</v>
      </c>
      <c r="B36" s="276">
        <v>2325331</v>
      </c>
      <c r="C36" s="277">
        <v>206163</v>
      </c>
      <c r="D36" s="276">
        <v>3189</v>
      </c>
      <c r="E36" s="277">
        <v>83527</v>
      </c>
      <c r="F36" s="276">
        <v>19285</v>
      </c>
      <c r="G36" s="277">
        <v>3383</v>
      </c>
      <c r="H36" s="276">
        <v>12674</v>
      </c>
      <c r="I36" s="277">
        <v>0</v>
      </c>
      <c r="J36" s="276">
        <v>56283</v>
      </c>
      <c r="K36" s="277">
        <v>2855</v>
      </c>
      <c r="L36" s="276">
        <v>782</v>
      </c>
      <c r="M36" s="277">
        <v>8150</v>
      </c>
      <c r="N36" s="276">
        <v>0</v>
      </c>
      <c r="O36" s="276">
        <v>0</v>
      </c>
      <c r="P36" s="277">
        <v>0</v>
      </c>
      <c r="Q36" s="276">
        <v>0</v>
      </c>
      <c r="R36" s="277">
        <v>0</v>
      </c>
      <c r="S36" s="276">
        <v>0</v>
      </c>
      <c r="T36" s="277">
        <v>0</v>
      </c>
      <c r="U36" s="276">
        <v>0</v>
      </c>
      <c r="V36" s="277">
        <v>9654</v>
      </c>
      <c r="W36" s="276">
        <v>0</v>
      </c>
      <c r="X36" s="277">
        <v>0</v>
      </c>
      <c r="Y36" s="276">
        <v>0</v>
      </c>
      <c r="Z36" s="277">
        <v>65</v>
      </c>
      <c r="AA36" s="276">
        <v>0</v>
      </c>
      <c r="AB36" s="277">
        <v>0</v>
      </c>
      <c r="AC36" s="276">
        <v>11</v>
      </c>
      <c r="AD36" s="276">
        <v>0</v>
      </c>
      <c r="AE36" s="277">
        <v>158</v>
      </c>
      <c r="AF36" s="276">
        <v>0</v>
      </c>
      <c r="AG36" s="277">
        <v>0</v>
      </c>
      <c r="AH36" s="276">
        <v>0</v>
      </c>
      <c r="AI36" s="277">
        <v>0</v>
      </c>
      <c r="AJ36" s="276">
        <v>0</v>
      </c>
      <c r="AK36" s="277">
        <v>0</v>
      </c>
      <c r="AL36" s="276">
        <v>10539</v>
      </c>
      <c r="AM36" s="277">
        <v>0</v>
      </c>
      <c r="AN36" s="276">
        <v>0</v>
      </c>
      <c r="AO36" s="277">
        <v>0</v>
      </c>
      <c r="AP36" s="276">
        <v>0</v>
      </c>
      <c r="AQ36" s="277">
        <v>1666</v>
      </c>
      <c r="AR36" s="276">
        <v>0</v>
      </c>
      <c r="AS36" s="277">
        <v>0</v>
      </c>
      <c r="AT36" s="276">
        <v>0</v>
      </c>
      <c r="AU36" s="277">
        <v>0</v>
      </c>
      <c r="AV36" s="276">
        <v>0</v>
      </c>
      <c r="AW36" s="277">
        <v>0</v>
      </c>
      <c r="AX36" s="276">
        <v>1052</v>
      </c>
      <c r="AY36" s="277">
        <v>7352</v>
      </c>
      <c r="AZ36" s="276">
        <v>134</v>
      </c>
      <c r="BA36" s="277">
        <v>310</v>
      </c>
      <c r="BB36" s="276">
        <v>0</v>
      </c>
      <c r="BC36" s="277">
        <v>0</v>
      </c>
      <c r="BD36" s="276">
        <v>2696</v>
      </c>
      <c r="BE36" s="277">
        <v>1012</v>
      </c>
      <c r="BF36" s="276">
        <v>55304</v>
      </c>
      <c r="BG36" s="277">
        <v>0</v>
      </c>
      <c r="BH36" s="276">
        <v>0</v>
      </c>
      <c r="BI36" s="277">
        <v>57</v>
      </c>
      <c r="BJ36" s="276">
        <v>0</v>
      </c>
      <c r="BK36" s="277">
        <v>0</v>
      </c>
      <c r="BL36" s="276">
        <v>0</v>
      </c>
      <c r="BM36" s="277">
        <v>0</v>
      </c>
      <c r="BN36" s="276">
        <v>600</v>
      </c>
      <c r="BO36" s="277">
        <v>338562</v>
      </c>
      <c r="BP36" s="276">
        <v>5504</v>
      </c>
      <c r="BQ36" s="277">
        <v>0</v>
      </c>
      <c r="BR36" s="276">
        <v>13341</v>
      </c>
      <c r="BS36" s="277">
        <v>0</v>
      </c>
      <c r="BT36" s="276">
        <v>0</v>
      </c>
    </row>
    <row r="37" spans="1:72" s="265" customFormat="1" ht="21.75" thickBot="1">
      <c r="A37" s="278" t="s">
        <v>25</v>
      </c>
      <c r="B37" s="276">
        <v>1685373</v>
      </c>
      <c r="C37" s="277">
        <v>405917</v>
      </c>
      <c r="D37" s="276">
        <v>5755</v>
      </c>
      <c r="E37" s="277">
        <v>94673</v>
      </c>
      <c r="F37" s="276">
        <v>32541</v>
      </c>
      <c r="G37" s="277">
        <v>378</v>
      </c>
      <c r="H37" s="276">
        <v>19000</v>
      </c>
      <c r="I37" s="277">
        <v>0</v>
      </c>
      <c r="J37" s="276">
        <v>87700</v>
      </c>
      <c r="K37" s="277">
        <v>2449</v>
      </c>
      <c r="L37" s="276">
        <v>728</v>
      </c>
      <c r="M37" s="277">
        <v>8350</v>
      </c>
      <c r="N37" s="276">
        <v>0</v>
      </c>
      <c r="O37" s="276">
        <v>0</v>
      </c>
      <c r="P37" s="277">
        <v>3595</v>
      </c>
      <c r="Q37" s="276">
        <v>922</v>
      </c>
      <c r="R37" s="277">
        <v>0</v>
      </c>
      <c r="S37" s="276">
        <v>630</v>
      </c>
      <c r="T37" s="277">
        <v>0</v>
      </c>
      <c r="U37" s="276">
        <v>0</v>
      </c>
      <c r="V37" s="277">
        <v>19382</v>
      </c>
      <c r="W37" s="276">
        <v>0</v>
      </c>
      <c r="X37" s="277">
        <v>583</v>
      </c>
      <c r="Y37" s="276">
        <v>91</v>
      </c>
      <c r="Z37" s="277">
        <v>5108</v>
      </c>
      <c r="AA37" s="276">
        <v>445</v>
      </c>
      <c r="AB37" s="277">
        <v>0</v>
      </c>
      <c r="AC37" s="276">
        <v>1050</v>
      </c>
      <c r="AD37" s="276">
        <v>234</v>
      </c>
      <c r="AE37" s="277">
        <v>0</v>
      </c>
      <c r="AF37" s="276">
        <v>0</v>
      </c>
      <c r="AG37" s="277">
        <v>570</v>
      </c>
      <c r="AH37" s="276">
        <v>7839</v>
      </c>
      <c r="AI37" s="277">
        <v>0</v>
      </c>
      <c r="AJ37" s="276">
        <v>0</v>
      </c>
      <c r="AK37" s="277">
        <v>0</v>
      </c>
      <c r="AL37" s="276">
        <v>15161</v>
      </c>
      <c r="AM37" s="277">
        <v>0</v>
      </c>
      <c r="AN37" s="276">
        <v>0</v>
      </c>
      <c r="AO37" s="277">
        <v>2158</v>
      </c>
      <c r="AP37" s="276">
        <v>597</v>
      </c>
      <c r="AQ37" s="277">
        <v>5543</v>
      </c>
      <c r="AR37" s="276">
        <v>0</v>
      </c>
      <c r="AS37" s="277">
        <v>0</v>
      </c>
      <c r="AT37" s="276">
        <v>0</v>
      </c>
      <c r="AU37" s="277">
        <v>0</v>
      </c>
      <c r="AV37" s="276">
        <v>0</v>
      </c>
      <c r="AW37" s="277">
        <v>0</v>
      </c>
      <c r="AX37" s="276">
        <v>589</v>
      </c>
      <c r="AY37" s="277">
        <v>2089</v>
      </c>
      <c r="AZ37" s="276">
        <v>334</v>
      </c>
      <c r="BA37" s="277">
        <v>928</v>
      </c>
      <c r="BB37" s="276">
        <v>0</v>
      </c>
      <c r="BC37" s="277">
        <v>311</v>
      </c>
      <c r="BD37" s="276">
        <v>6775</v>
      </c>
      <c r="BE37" s="277">
        <v>2536</v>
      </c>
      <c r="BF37" s="276">
        <v>46506</v>
      </c>
      <c r="BG37" s="277">
        <v>1769</v>
      </c>
      <c r="BH37" s="276">
        <v>296</v>
      </c>
      <c r="BI37" s="277">
        <v>2</v>
      </c>
      <c r="BJ37" s="276">
        <v>0</v>
      </c>
      <c r="BK37" s="277">
        <v>526</v>
      </c>
      <c r="BL37" s="276">
        <v>0</v>
      </c>
      <c r="BM37" s="277">
        <v>0</v>
      </c>
      <c r="BN37" s="276">
        <v>297</v>
      </c>
      <c r="BO37" s="277">
        <v>335752</v>
      </c>
      <c r="BP37" s="276">
        <v>17620</v>
      </c>
      <c r="BQ37" s="277">
        <v>11</v>
      </c>
      <c r="BR37" s="276">
        <v>20645</v>
      </c>
      <c r="BS37" s="277">
        <v>642</v>
      </c>
      <c r="BT37" s="276">
        <v>456</v>
      </c>
    </row>
    <row r="38" spans="1:72" s="265" customFormat="1" ht="21.75" thickBot="1">
      <c r="A38" s="278" t="s">
        <v>133</v>
      </c>
      <c r="B38" s="276">
        <v>1913341</v>
      </c>
      <c r="C38" s="277">
        <v>321143</v>
      </c>
      <c r="D38" s="276">
        <v>8748</v>
      </c>
      <c r="E38" s="277">
        <v>79823</v>
      </c>
      <c r="F38" s="276">
        <v>25827</v>
      </c>
      <c r="G38" s="277">
        <v>1018</v>
      </c>
      <c r="H38" s="276">
        <v>14546</v>
      </c>
      <c r="I38" s="277">
        <v>0</v>
      </c>
      <c r="J38" s="276">
        <v>82349</v>
      </c>
      <c r="K38" s="277">
        <v>1919</v>
      </c>
      <c r="L38" s="276">
        <v>351</v>
      </c>
      <c r="M38" s="277">
        <v>15724</v>
      </c>
      <c r="N38" s="276">
        <v>163</v>
      </c>
      <c r="O38" s="276">
        <v>0</v>
      </c>
      <c r="P38" s="277">
        <v>0</v>
      </c>
      <c r="Q38" s="276">
        <v>0</v>
      </c>
      <c r="R38" s="277">
        <v>0</v>
      </c>
      <c r="S38" s="276">
        <v>0</v>
      </c>
      <c r="T38" s="277">
        <v>0</v>
      </c>
      <c r="U38" s="276">
        <v>284</v>
      </c>
      <c r="V38" s="277">
        <v>16392</v>
      </c>
      <c r="W38" s="276">
        <v>0</v>
      </c>
      <c r="X38" s="277">
        <v>0</v>
      </c>
      <c r="Y38" s="276">
        <v>6</v>
      </c>
      <c r="Z38" s="277">
        <v>1797</v>
      </c>
      <c r="AA38" s="276">
        <v>0</v>
      </c>
      <c r="AB38" s="277">
        <v>0</v>
      </c>
      <c r="AC38" s="276">
        <v>310</v>
      </c>
      <c r="AD38" s="276">
        <v>34</v>
      </c>
      <c r="AE38" s="277">
        <v>0</v>
      </c>
      <c r="AF38" s="276">
        <v>0</v>
      </c>
      <c r="AG38" s="277">
        <v>0</v>
      </c>
      <c r="AH38" s="276">
        <v>6508</v>
      </c>
      <c r="AI38" s="277">
        <v>0</v>
      </c>
      <c r="AJ38" s="276">
        <v>0</v>
      </c>
      <c r="AK38" s="277">
        <v>2223</v>
      </c>
      <c r="AL38" s="276">
        <v>24002</v>
      </c>
      <c r="AM38" s="277">
        <v>0</v>
      </c>
      <c r="AN38" s="276">
        <v>0</v>
      </c>
      <c r="AO38" s="277">
        <v>473</v>
      </c>
      <c r="AP38" s="276">
        <v>0</v>
      </c>
      <c r="AQ38" s="277">
        <v>943</v>
      </c>
      <c r="AR38" s="276">
        <v>0</v>
      </c>
      <c r="AS38" s="277">
        <v>0</v>
      </c>
      <c r="AT38" s="276">
        <v>0</v>
      </c>
      <c r="AU38" s="277">
        <v>0</v>
      </c>
      <c r="AV38" s="276">
        <v>0</v>
      </c>
      <c r="AW38" s="277">
        <v>0</v>
      </c>
      <c r="AX38" s="276">
        <v>1262</v>
      </c>
      <c r="AY38" s="277">
        <v>15908</v>
      </c>
      <c r="AZ38" s="276">
        <v>170</v>
      </c>
      <c r="BA38" s="277">
        <v>270</v>
      </c>
      <c r="BB38" s="276">
        <v>0</v>
      </c>
      <c r="BC38" s="277">
        <v>0</v>
      </c>
      <c r="BD38" s="276">
        <v>8890</v>
      </c>
      <c r="BE38" s="277">
        <v>2602</v>
      </c>
      <c r="BF38" s="276">
        <v>47928</v>
      </c>
      <c r="BG38" s="277">
        <v>1645</v>
      </c>
      <c r="BH38" s="276">
        <v>0</v>
      </c>
      <c r="BI38" s="277">
        <v>125</v>
      </c>
      <c r="BJ38" s="276">
        <v>0</v>
      </c>
      <c r="BK38" s="277">
        <v>0</v>
      </c>
      <c r="BL38" s="276">
        <v>0</v>
      </c>
      <c r="BM38" s="277">
        <v>0</v>
      </c>
      <c r="BN38" s="276">
        <v>131</v>
      </c>
      <c r="BO38" s="277">
        <v>601602</v>
      </c>
      <c r="BP38" s="276">
        <v>12943</v>
      </c>
      <c r="BQ38" s="277">
        <v>104</v>
      </c>
      <c r="BR38" s="276">
        <v>18205</v>
      </c>
      <c r="BS38" s="277">
        <v>0</v>
      </c>
      <c r="BT38" s="276">
        <v>8234</v>
      </c>
    </row>
    <row r="39" spans="1:72" s="265" customFormat="1" ht="21.75" thickBot="1">
      <c r="A39" s="278" t="s">
        <v>26</v>
      </c>
      <c r="B39" s="276">
        <v>520469</v>
      </c>
      <c r="C39" s="277">
        <v>153809</v>
      </c>
      <c r="D39" s="276">
        <v>3562</v>
      </c>
      <c r="E39" s="277">
        <v>40733</v>
      </c>
      <c r="F39" s="276">
        <v>4978</v>
      </c>
      <c r="G39" s="277">
        <v>0</v>
      </c>
      <c r="H39" s="276">
        <v>8185</v>
      </c>
      <c r="I39" s="277">
        <v>0</v>
      </c>
      <c r="J39" s="276">
        <v>33164</v>
      </c>
      <c r="K39" s="277">
        <v>689</v>
      </c>
      <c r="L39" s="276">
        <v>0</v>
      </c>
      <c r="M39" s="277">
        <v>11261</v>
      </c>
      <c r="N39" s="276">
        <v>4686</v>
      </c>
      <c r="O39" s="276">
        <v>0</v>
      </c>
      <c r="P39" s="277">
        <v>0</v>
      </c>
      <c r="Q39" s="276">
        <v>0</v>
      </c>
      <c r="R39" s="277">
        <v>0</v>
      </c>
      <c r="S39" s="276">
        <v>0</v>
      </c>
      <c r="T39" s="277">
        <v>0</v>
      </c>
      <c r="U39" s="276">
        <v>0</v>
      </c>
      <c r="V39" s="277">
        <v>8031</v>
      </c>
      <c r="W39" s="276">
        <v>0</v>
      </c>
      <c r="X39" s="277">
        <v>0</v>
      </c>
      <c r="Y39" s="276">
        <v>0</v>
      </c>
      <c r="Z39" s="277">
        <v>0</v>
      </c>
      <c r="AA39" s="276">
        <v>0</v>
      </c>
      <c r="AB39" s="277">
        <v>0</v>
      </c>
      <c r="AC39" s="276">
        <v>0</v>
      </c>
      <c r="AD39" s="276">
        <v>30</v>
      </c>
      <c r="AE39" s="277">
        <v>259</v>
      </c>
      <c r="AF39" s="276">
        <v>0</v>
      </c>
      <c r="AG39" s="277">
        <v>129</v>
      </c>
      <c r="AH39" s="276">
        <v>0</v>
      </c>
      <c r="AI39" s="277">
        <v>0</v>
      </c>
      <c r="AJ39" s="276">
        <v>0</v>
      </c>
      <c r="AK39" s="277">
        <v>0</v>
      </c>
      <c r="AL39" s="276">
        <v>5881</v>
      </c>
      <c r="AM39" s="277">
        <v>0</v>
      </c>
      <c r="AN39" s="276">
        <v>0</v>
      </c>
      <c r="AO39" s="277">
        <v>460</v>
      </c>
      <c r="AP39" s="276">
        <v>0</v>
      </c>
      <c r="AQ39" s="277">
        <v>636</v>
      </c>
      <c r="AR39" s="276">
        <v>0</v>
      </c>
      <c r="AS39" s="277">
        <v>0</v>
      </c>
      <c r="AT39" s="276">
        <v>0</v>
      </c>
      <c r="AU39" s="277">
        <v>0</v>
      </c>
      <c r="AV39" s="276">
        <v>0</v>
      </c>
      <c r="AW39" s="277">
        <v>0</v>
      </c>
      <c r="AX39" s="276">
        <v>1251</v>
      </c>
      <c r="AY39" s="277">
        <v>6479</v>
      </c>
      <c r="AZ39" s="276">
        <v>185</v>
      </c>
      <c r="BA39" s="277">
        <v>247</v>
      </c>
      <c r="BB39" s="276">
        <v>0</v>
      </c>
      <c r="BC39" s="277">
        <v>0</v>
      </c>
      <c r="BD39" s="276">
        <v>2655</v>
      </c>
      <c r="BE39" s="277">
        <v>1383</v>
      </c>
      <c r="BF39" s="276">
        <v>46172</v>
      </c>
      <c r="BG39" s="277">
        <v>815</v>
      </c>
      <c r="BH39" s="276">
        <v>0</v>
      </c>
      <c r="BI39" s="277">
        <v>43</v>
      </c>
      <c r="BJ39" s="276">
        <v>0</v>
      </c>
      <c r="BK39" s="277">
        <v>1067</v>
      </c>
      <c r="BL39" s="276">
        <v>139</v>
      </c>
      <c r="BM39" s="277">
        <v>0</v>
      </c>
      <c r="BN39" s="276">
        <v>1832</v>
      </c>
      <c r="BO39" s="277">
        <v>167238</v>
      </c>
      <c r="BP39" s="276">
        <v>7266</v>
      </c>
      <c r="BQ39" s="277">
        <v>24</v>
      </c>
      <c r="BR39" s="276">
        <v>10107</v>
      </c>
      <c r="BS39" s="277">
        <v>51</v>
      </c>
      <c r="BT39" s="276">
        <v>0</v>
      </c>
    </row>
    <row r="40" spans="1:72" s="265" customFormat="1" ht="21.75" thickBot="1">
      <c r="A40" s="278" t="s">
        <v>27</v>
      </c>
      <c r="B40" s="276">
        <v>1376576</v>
      </c>
      <c r="C40" s="277">
        <v>236900</v>
      </c>
      <c r="D40" s="276">
        <v>8132</v>
      </c>
      <c r="E40" s="277">
        <v>81327</v>
      </c>
      <c r="F40" s="276">
        <v>15609</v>
      </c>
      <c r="G40" s="277">
        <v>373</v>
      </c>
      <c r="H40" s="276">
        <v>7480</v>
      </c>
      <c r="I40" s="277">
        <v>0</v>
      </c>
      <c r="J40" s="276">
        <v>45494</v>
      </c>
      <c r="K40" s="277">
        <v>307</v>
      </c>
      <c r="L40" s="276">
        <v>375</v>
      </c>
      <c r="M40" s="277">
        <v>13422</v>
      </c>
      <c r="N40" s="276">
        <v>235</v>
      </c>
      <c r="O40" s="276">
        <v>0</v>
      </c>
      <c r="P40" s="277">
        <v>0</v>
      </c>
      <c r="Q40" s="276">
        <v>0</v>
      </c>
      <c r="R40" s="277">
        <v>0</v>
      </c>
      <c r="S40" s="276">
        <v>0</v>
      </c>
      <c r="T40" s="277">
        <v>0</v>
      </c>
      <c r="U40" s="276">
        <v>0</v>
      </c>
      <c r="V40" s="277">
        <v>14470</v>
      </c>
      <c r="W40" s="276">
        <v>0</v>
      </c>
      <c r="X40" s="277">
        <v>0</v>
      </c>
      <c r="Y40" s="276">
        <v>0</v>
      </c>
      <c r="Z40" s="277">
        <v>0</v>
      </c>
      <c r="AA40" s="276">
        <v>3</v>
      </c>
      <c r="AB40" s="277">
        <v>0</v>
      </c>
      <c r="AC40" s="276">
        <v>115</v>
      </c>
      <c r="AD40" s="276">
        <v>0</v>
      </c>
      <c r="AE40" s="277">
        <v>2816</v>
      </c>
      <c r="AF40" s="276">
        <v>0</v>
      </c>
      <c r="AG40" s="277">
        <v>0</v>
      </c>
      <c r="AH40" s="276">
        <v>13045</v>
      </c>
      <c r="AI40" s="277">
        <v>0</v>
      </c>
      <c r="AJ40" s="276">
        <v>0</v>
      </c>
      <c r="AK40" s="277">
        <v>2242</v>
      </c>
      <c r="AL40" s="276">
        <v>8278</v>
      </c>
      <c r="AM40" s="277">
        <v>0</v>
      </c>
      <c r="AN40" s="276">
        <v>0</v>
      </c>
      <c r="AO40" s="277">
        <v>243</v>
      </c>
      <c r="AP40" s="276">
        <v>0</v>
      </c>
      <c r="AQ40" s="277">
        <v>2428</v>
      </c>
      <c r="AR40" s="276">
        <v>0</v>
      </c>
      <c r="AS40" s="277">
        <v>0</v>
      </c>
      <c r="AT40" s="276">
        <v>0</v>
      </c>
      <c r="AU40" s="277">
        <v>0</v>
      </c>
      <c r="AV40" s="276">
        <v>0</v>
      </c>
      <c r="AW40" s="277">
        <v>0</v>
      </c>
      <c r="AX40" s="276">
        <v>0</v>
      </c>
      <c r="AY40" s="277">
        <v>8546</v>
      </c>
      <c r="AZ40" s="276">
        <v>200</v>
      </c>
      <c r="BA40" s="277">
        <v>282</v>
      </c>
      <c r="BB40" s="276">
        <v>0</v>
      </c>
      <c r="BC40" s="277">
        <v>0</v>
      </c>
      <c r="BD40" s="276">
        <v>1086</v>
      </c>
      <c r="BE40" s="277">
        <v>0</v>
      </c>
      <c r="BF40" s="276">
        <v>71331</v>
      </c>
      <c r="BG40" s="277">
        <v>5984</v>
      </c>
      <c r="BH40" s="276">
        <v>0</v>
      </c>
      <c r="BI40" s="277">
        <v>106</v>
      </c>
      <c r="BJ40" s="276">
        <v>0</v>
      </c>
      <c r="BK40" s="277">
        <v>0</v>
      </c>
      <c r="BL40" s="276">
        <v>0</v>
      </c>
      <c r="BM40" s="277">
        <v>0</v>
      </c>
      <c r="BN40" s="276">
        <v>0</v>
      </c>
      <c r="BO40" s="277">
        <v>447396</v>
      </c>
      <c r="BP40" s="276">
        <v>9466</v>
      </c>
      <c r="BQ40" s="277">
        <v>0</v>
      </c>
      <c r="BR40" s="276">
        <v>5223</v>
      </c>
      <c r="BS40" s="277">
        <v>0</v>
      </c>
      <c r="BT40" s="276">
        <v>0</v>
      </c>
    </row>
    <row r="41" spans="1:72" s="265" customFormat="1" ht="21.75" thickBot="1">
      <c r="A41" s="278" t="s">
        <v>134</v>
      </c>
      <c r="B41" s="280">
        <v>1284169</v>
      </c>
      <c r="C41" s="281">
        <v>213111</v>
      </c>
      <c r="D41" s="280">
        <v>6123</v>
      </c>
      <c r="E41" s="281">
        <v>78516</v>
      </c>
      <c r="F41" s="280">
        <v>26743</v>
      </c>
      <c r="G41" s="281">
        <v>0</v>
      </c>
      <c r="H41" s="280">
        <v>6934</v>
      </c>
      <c r="I41" s="281">
        <v>0</v>
      </c>
      <c r="J41" s="280">
        <v>33689</v>
      </c>
      <c r="K41" s="281">
        <v>2725</v>
      </c>
      <c r="L41" s="280">
        <v>1345</v>
      </c>
      <c r="M41" s="281">
        <v>0</v>
      </c>
      <c r="N41" s="280">
        <v>186</v>
      </c>
      <c r="O41" s="280">
        <v>0</v>
      </c>
      <c r="P41" s="281">
        <v>0</v>
      </c>
      <c r="Q41" s="280">
        <v>0</v>
      </c>
      <c r="R41" s="281">
        <v>0</v>
      </c>
      <c r="S41" s="280">
        <v>0</v>
      </c>
      <c r="T41" s="281">
        <v>0</v>
      </c>
      <c r="U41" s="280">
        <v>0</v>
      </c>
      <c r="V41" s="281">
        <v>7219</v>
      </c>
      <c r="W41" s="280">
        <v>0</v>
      </c>
      <c r="X41" s="281">
        <v>0</v>
      </c>
      <c r="Y41" s="280">
        <v>4</v>
      </c>
      <c r="Z41" s="281">
        <v>0</v>
      </c>
      <c r="AA41" s="280">
        <v>0</v>
      </c>
      <c r="AB41" s="281">
        <v>0</v>
      </c>
      <c r="AC41" s="280">
        <v>0</v>
      </c>
      <c r="AD41" s="280">
        <v>208</v>
      </c>
      <c r="AE41" s="281">
        <v>844</v>
      </c>
      <c r="AF41" s="280">
        <v>574</v>
      </c>
      <c r="AG41" s="281">
        <v>174</v>
      </c>
      <c r="AH41" s="280">
        <v>17378</v>
      </c>
      <c r="AI41" s="281">
        <v>0</v>
      </c>
      <c r="AJ41" s="280">
        <v>0</v>
      </c>
      <c r="AK41" s="281">
        <v>6259</v>
      </c>
      <c r="AL41" s="280">
        <v>21651</v>
      </c>
      <c r="AM41" s="281">
        <v>0</v>
      </c>
      <c r="AN41" s="280">
        <v>0</v>
      </c>
      <c r="AO41" s="281">
        <v>759</v>
      </c>
      <c r="AP41" s="280">
        <v>0</v>
      </c>
      <c r="AQ41" s="281">
        <v>1143</v>
      </c>
      <c r="AR41" s="280">
        <v>0</v>
      </c>
      <c r="AS41" s="281">
        <v>0</v>
      </c>
      <c r="AT41" s="280">
        <v>0</v>
      </c>
      <c r="AU41" s="281">
        <v>0</v>
      </c>
      <c r="AV41" s="280">
        <v>247</v>
      </c>
      <c r="AW41" s="281">
        <v>0</v>
      </c>
      <c r="AX41" s="280">
        <v>2321</v>
      </c>
      <c r="AY41" s="281">
        <v>5538</v>
      </c>
      <c r="AZ41" s="280">
        <v>241</v>
      </c>
      <c r="BA41" s="281">
        <v>240</v>
      </c>
      <c r="BB41" s="280">
        <v>244</v>
      </c>
      <c r="BC41" s="281">
        <v>0</v>
      </c>
      <c r="BD41" s="280">
        <v>3088</v>
      </c>
      <c r="BE41" s="281">
        <v>1660</v>
      </c>
      <c r="BF41" s="280">
        <v>39214</v>
      </c>
      <c r="BG41" s="281">
        <v>1099</v>
      </c>
      <c r="BH41" s="280">
        <v>0</v>
      </c>
      <c r="BI41" s="281">
        <v>50</v>
      </c>
      <c r="BJ41" s="280">
        <v>0</v>
      </c>
      <c r="BK41" s="281">
        <v>0</v>
      </c>
      <c r="BL41" s="280">
        <v>0</v>
      </c>
      <c r="BM41" s="281">
        <v>5834</v>
      </c>
      <c r="BN41" s="280">
        <v>640</v>
      </c>
      <c r="BO41" s="281">
        <v>342575</v>
      </c>
      <c r="BP41" s="280">
        <v>13495</v>
      </c>
      <c r="BQ41" s="281">
        <v>410</v>
      </c>
      <c r="BR41" s="280">
        <v>11661</v>
      </c>
      <c r="BS41" s="281">
        <v>0</v>
      </c>
      <c r="BT41" s="280">
        <v>0</v>
      </c>
    </row>
    <row r="43" spans="1:72">
      <c r="G43" s="1012"/>
      <c r="H43" s="1012"/>
      <c r="L43" s="190"/>
      <c r="P43" s="190"/>
      <c r="V43" s="190"/>
      <c r="AA43" s="190"/>
      <c r="AE43" s="190"/>
      <c r="AK43" s="190"/>
      <c r="AP43" s="190"/>
      <c r="AU43" s="190"/>
      <c r="BA43" s="190"/>
      <c r="BG43" s="1012"/>
      <c r="BH43" s="1012"/>
      <c r="BO43" s="190"/>
    </row>
  </sheetData>
  <mergeCells count="7">
    <mergeCell ref="G43:H43"/>
    <mergeCell ref="BG43:BH43"/>
    <mergeCell ref="A1:N1"/>
    <mergeCell ref="O1:AC1"/>
    <mergeCell ref="AD1:AQ1"/>
    <mergeCell ref="AR1:BE1"/>
    <mergeCell ref="BF1:BT1"/>
  </mergeCells>
  <pageMargins left="0.7" right="0.7" top="0.75" bottom="0.75" header="0.3" footer="0.3"/>
  <pageSetup paperSize="9" scale="70" orientation="portrait" horizontalDpi="300" verticalDpi="300" r:id="rId1"/>
  <colBreaks count="4" manualBreakCount="4">
    <brk id="14" max="1048575" man="1"/>
    <brk id="29" max="1048575" man="1"/>
    <brk id="43" max="1048575" man="1"/>
    <brk id="57"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9107D-AFC5-40AF-98EA-416072FCF7C7}">
  <sheetPr>
    <tabColor rgb="FF00B050"/>
  </sheetPr>
  <dimension ref="A1:D41"/>
  <sheetViews>
    <sheetView rightToLeft="1" view="pageBreakPreview" zoomScale="60" zoomScaleNormal="100" workbookViewId="0">
      <selection activeCell="A25" sqref="A25"/>
    </sheetView>
  </sheetViews>
  <sheetFormatPr defaultColWidth="9.140625" defaultRowHeight="18.75"/>
  <cols>
    <col min="1" max="1" width="23.140625" style="190" customWidth="1"/>
    <col min="2" max="2" width="16.42578125" style="222" customWidth="1"/>
    <col min="3" max="3" width="19.5703125" style="222" customWidth="1"/>
    <col min="4" max="4" width="20" style="221" customWidth="1"/>
    <col min="5" max="16384" width="9.140625" style="190"/>
  </cols>
  <sheetData>
    <row r="1" spans="1:4" ht="24.75" thickBot="1">
      <c r="A1" s="1014" t="s">
        <v>972</v>
      </c>
      <c r="B1" s="1015"/>
      <c r="C1" s="1015"/>
      <c r="D1" s="1015"/>
    </row>
    <row r="2" spans="1:4" ht="21">
      <c r="A2" s="285" t="s">
        <v>973</v>
      </c>
      <c r="B2" s="286" t="s">
        <v>974</v>
      </c>
      <c r="C2" s="286" t="s">
        <v>975</v>
      </c>
      <c r="D2" s="195" t="s">
        <v>976</v>
      </c>
    </row>
    <row r="3" spans="1:4" ht="21" customHeight="1">
      <c r="A3" s="178">
        <v>1396</v>
      </c>
      <c r="B3" s="179">
        <v>49</v>
      </c>
      <c r="C3" s="287">
        <v>8790</v>
      </c>
      <c r="D3" s="287">
        <v>10049</v>
      </c>
    </row>
    <row r="4" spans="1:4" ht="21">
      <c r="A4" s="178">
        <v>1397</v>
      </c>
      <c r="B4" s="179">
        <v>50</v>
      </c>
      <c r="C4" s="287">
        <v>8479</v>
      </c>
      <c r="D4" s="287">
        <v>8871</v>
      </c>
    </row>
    <row r="5" spans="1:4" ht="21">
      <c r="A5" s="178">
        <v>1398</v>
      </c>
      <c r="B5" s="179">
        <v>50</v>
      </c>
      <c r="C5" s="287">
        <v>7576</v>
      </c>
      <c r="D5" s="287">
        <v>7822</v>
      </c>
    </row>
    <row r="6" spans="1:4" ht="21">
      <c r="A6" s="178">
        <v>1399</v>
      </c>
      <c r="B6" s="179">
        <v>47.49</v>
      </c>
      <c r="C6" s="287">
        <v>3944</v>
      </c>
      <c r="D6" s="287">
        <v>4045</v>
      </c>
    </row>
    <row r="7" spans="1:4" ht="21">
      <c r="A7" s="200">
        <v>1400</v>
      </c>
      <c r="B7" s="288">
        <v>50</v>
      </c>
      <c r="C7" s="202">
        <v>4985</v>
      </c>
      <c r="D7" s="202">
        <v>5208</v>
      </c>
    </row>
    <row r="8" spans="1:4" ht="21">
      <c r="A8" s="200">
        <v>1401</v>
      </c>
      <c r="B8" s="288">
        <v>50</v>
      </c>
      <c r="C8" s="202">
        <v>6140</v>
      </c>
      <c r="D8" s="202">
        <v>6772</v>
      </c>
    </row>
    <row r="9" spans="1:4" ht="21.75" thickBot="1">
      <c r="A9" s="289">
        <v>1402</v>
      </c>
      <c r="B9" s="290">
        <f t="shared" ref="B9:C9" si="0">SUM(B10:B14)</f>
        <v>50</v>
      </c>
      <c r="C9" s="291">
        <f t="shared" si="0"/>
        <v>5655</v>
      </c>
      <c r="D9" s="291">
        <f>SUM(D10:D14)</f>
        <v>6268</v>
      </c>
    </row>
    <row r="10" spans="1:4" ht="21.75" thickBot="1">
      <c r="A10" s="292" t="s">
        <v>977</v>
      </c>
      <c r="B10" s="293">
        <v>10</v>
      </c>
      <c r="C10" s="294">
        <v>429</v>
      </c>
      <c r="D10" s="295">
        <v>475</v>
      </c>
    </row>
    <row r="11" spans="1:4" ht="21.75" thickBot="1">
      <c r="A11" s="296" t="s">
        <v>978</v>
      </c>
      <c r="B11" s="297">
        <v>10</v>
      </c>
      <c r="C11" s="298">
        <v>1220</v>
      </c>
      <c r="D11" s="299">
        <v>1552</v>
      </c>
    </row>
    <row r="12" spans="1:4" ht="21.75" thickBot="1">
      <c r="A12" s="296" t="s">
        <v>979</v>
      </c>
      <c r="B12" s="297">
        <v>10</v>
      </c>
      <c r="C12" s="298">
        <v>1132</v>
      </c>
      <c r="D12" s="299">
        <v>1193</v>
      </c>
    </row>
    <row r="13" spans="1:4" ht="21.75" thickBot="1">
      <c r="A13" s="296" t="s">
        <v>980</v>
      </c>
      <c r="B13" s="297">
        <v>10</v>
      </c>
      <c r="C13" s="298">
        <v>1344</v>
      </c>
      <c r="D13" s="299">
        <v>1518</v>
      </c>
    </row>
    <row r="14" spans="1:4" ht="21.75" thickBot="1">
      <c r="A14" s="300" t="s">
        <v>981</v>
      </c>
      <c r="B14" s="301">
        <v>10</v>
      </c>
      <c r="C14" s="302">
        <v>1530</v>
      </c>
      <c r="D14" s="303">
        <v>1530</v>
      </c>
    </row>
    <row r="15" spans="1:4" ht="19.5">
      <c r="A15" s="304"/>
      <c r="B15" s="305"/>
      <c r="C15" s="305"/>
      <c r="D15" s="306"/>
    </row>
    <row r="16" spans="1:4" ht="21">
      <c r="A16" s="307"/>
      <c r="B16" s="305"/>
      <c r="C16" s="305"/>
      <c r="D16" s="306"/>
    </row>
    <row r="17" spans="1:4" ht="21">
      <c r="A17" s="307"/>
      <c r="B17" s="305"/>
      <c r="C17" s="305"/>
      <c r="D17" s="306"/>
    </row>
    <row r="18" spans="1:4" ht="21">
      <c r="A18" s="307"/>
      <c r="B18" s="305"/>
      <c r="C18" s="305"/>
      <c r="D18" s="306"/>
    </row>
    <row r="19" spans="1:4" ht="21">
      <c r="A19" s="307"/>
      <c r="B19" s="305"/>
      <c r="C19" s="305"/>
      <c r="D19" s="306"/>
    </row>
    <row r="20" spans="1:4" ht="21">
      <c r="A20" s="307"/>
      <c r="B20" s="305"/>
      <c r="C20" s="305"/>
      <c r="D20" s="306"/>
    </row>
    <row r="21" spans="1:4" ht="21">
      <c r="A21" s="307"/>
      <c r="B21" s="305"/>
      <c r="C21" s="305"/>
      <c r="D21" s="306"/>
    </row>
    <row r="22" spans="1:4" ht="21">
      <c r="A22" s="307"/>
      <c r="B22" s="305"/>
      <c r="C22" s="305"/>
      <c r="D22" s="306"/>
    </row>
    <row r="23" spans="1:4" ht="21">
      <c r="A23" s="307"/>
      <c r="B23" s="305"/>
      <c r="C23" s="305"/>
      <c r="D23" s="306"/>
    </row>
    <row r="24" spans="1:4" ht="21">
      <c r="A24" s="307"/>
      <c r="B24" s="305"/>
      <c r="C24" s="305"/>
      <c r="D24" s="306"/>
    </row>
    <row r="25" spans="1:4" ht="21">
      <c r="A25" s="307"/>
      <c r="B25" s="305"/>
      <c r="C25" s="305"/>
      <c r="D25" s="306"/>
    </row>
    <row r="26" spans="1:4" ht="21">
      <c r="A26" s="307"/>
      <c r="B26" s="305"/>
      <c r="C26" s="305"/>
      <c r="D26" s="306"/>
    </row>
    <row r="27" spans="1:4" ht="21">
      <c r="A27" s="307"/>
      <c r="B27" s="305"/>
      <c r="C27" s="305"/>
      <c r="D27" s="306"/>
    </row>
    <row r="28" spans="1:4" ht="21">
      <c r="A28" s="307"/>
      <c r="B28" s="305"/>
      <c r="C28" s="305"/>
      <c r="D28" s="306"/>
    </row>
    <row r="29" spans="1:4" ht="21">
      <c r="A29" s="307"/>
      <c r="B29" s="305"/>
      <c r="C29" s="305"/>
      <c r="D29" s="306"/>
    </row>
    <row r="30" spans="1:4" ht="21">
      <c r="A30" s="307"/>
      <c r="B30" s="305"/>
      <c r="C30" s="305"/>
      <c r="D30" s="306"/>
    </row>
    <row r="31" spans="1:4" ht="19.5">
      <c r="A31" s="308"/>
      <c r="B31" s="305"/>
      <c r="C31" s="305"/>
      <c r="D31" s="306"/>
    </row>
    <row r="32" spans="1:4" ht="21">
      <c r="A32" s="307"/>
      <c r="B32" s="305"/>
      <c r="C32" s="305"/>
      <c r="D32" s="306"/>
    </row>
    <row r="33" spans="1:4" ht="21">
      <c r="A33" s="307"/>
      <c r="B33" s="305"/>
      <c r="C33" s="305"/>
      <c r="D33" s="306"/>
    </row>
    <row r="34" spans="1:4" ht="21">
      <c r="A34" s="307"/>
      <c r="B34" s="305"/>
      <c r="C34" s="305"/>
      <c r="D34" s="306"/>
    </row>
    <row r="35" spans="1:4" ht="21">
      <c r="A35" s="307"/>
      <c r="B35" s="305"/>
      <c r="C35" s="305"/>
      <c r="D35" s="306"/>
    </row>
    <row r="36" spans="1:4" ht="21">
      <c r="A36" s="307"/>
      <c r="B36" s="305"/>
      <c r="C36" s="305"/>
      <c r="D36" s="306"/>
    </row>
    <row r="37" spans="1:4" ht="21">
      <c r="A37" s="307"/>
      <c r="B37" s="305"/>
      <c r="C37" s="305"/>
      <c r="D37" s="306"/>
    </row>
    <row r="38" spans="1:4" ht="21">
      <c r="A38" s="307"/>
      <c r="B38" s="305"/>
      <c r="C38" s="305"/>
      <c r="D38" s="306"/>
    </row>
    <row r="39" spans="1:4" ht="21">
      <c r="A39" s="307"/>
      <c r="B39" s="305"/>
      <c r="C39" s="305"/>
      <c r="D39" s="306"/>
    </row>
    <row r="40" spans="1:4">
      <c r="A40" s="1016"/>
      <c r="B40" s="1016"/>
      <c r="C40" s="1016"/>
      <c r="D40" s="1016"/>
    </row>
    <row r="41" spans="1:4">
      <c r="A41" s="1016"/>
      <c r="B41" s="1016"/>
      <c r="C41" s="1016"/>
      <c r="D41" s="1016"/>
    </row>
  </sheetData>
  <mergeCells count="2">
    <mergeCell ref="A1:D1"/>
    <mergeCell ref="A40:D41"/>
  </mergeCells>
  <pageMargins left="0.7" right="0.7" top="0.75" bottom="0.75" header="0.3" footer="0.3"/>
  <pageSetup paperSize="9" orientation="portrait" horizontalDpi="300" verticalDpi="300" r:id="rId1"/>
  <rowBreaks count="1" manualBreakCount="1">
    <brk id="33"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F9654-BC9B-4F8C-BC7F-69FFE535BCBA}">
  <sheetPr>
    <tabColor rgb="FF00B050"/>
  </sheetPr>
  <dimension ref="A1:N44"/>
  <sheetViews>
    <sheetView rightToLeft="1" view="pageBreakPreview" zoomScale="60" zoomScaleNormal="100" workbookViewId="0">
      <selection activeCell="A25" sqref="A25"/>
    </sheetView>
  </sheetViews>
  <sheetFormatPr defaultColWidth="9.140625" defaultRowHeight="18.75"/>
  <cols>
    <col min="1" max="1" width="18.28515625" style="221" customWidth="1"/>
    <col min="2" max="2" width="10.140625" style="222" customWidth="1"/>
    <col min="3" max="3" width="11.28515625" style="282" customWidth="1"/>
    <col min="4" max="4" width="13.42578125" style="282" customWidth="1"/>
    <col min="5" max="5" width="14.85546875" style="282" customWidth="1"/>
    <col min="6" max="6" width="14.42578125" style="283" customWidth="1"/>
    <col min="7" max="7" width="13.42578125" style="210" customWidth="1"/>
    <col min="8" max="16384" width="9.140625" style="190"/>
  </cols>
  <sheetData>
    <row r="1" spans="1:14" ht="24.75" thickBot="1">
      <c r="A1" s="1014" t="s">
        <v>982</v>
      </c>
      <c r="B1" s="1015"/>
      <c r="C1" s="1015"/>
      <c r="D1" s="1015"/>
      <c r="E1" s="1015"/>
      <c r="F1" s="1015"/>
      <c r="G1" s="1015"/>
    </row>
    <row r="2" spans="1:14" ht="63">
      <c r="A2" s="194" t="s">
        <v>466</v>
      </c>
      <c r="B2" s="286" t="s">
        <v>974</v>
      </c>
      <c r="C2" s="309" t="s">
        <v>983</v>
      </c>
      <c r="D2" s="310" t="s">
        <v>984</v>
      </c>
      <c r="E2" s="310" t="s">
        <v>985</v>
      </c>
      <c r="F2" s="310" t="s">
        <v>986</v>
      </c>
      <c r="G2" s="286" t="s">
        <v>987</v>
      </c>
    </row>
    <row r="3" spans="1:14" ht="21">
      <c r="A3" s="178">
        <v>1396</v>
      </c>
      <c r="B3" s="179">
        <v>9115.0999999999985</v>
      </c>
      <c r="C3" s="311">
        <v>76.8</v>
      </c>
      <c r="D3" s="311">
        <v>2.8</v>
      </c>
      <c r="E3" s="311">
        <v>7.8</v>
      </c>
      <c r="F3" s="311">
        <v>19.899999999999999</v>
      </c>
      <c r="G3" s="179">
        <v>102</v>
      </c>
    </row>
    <row r="4" spans="1:14" ht="21">
      <c r="A4" s="178">
        <v>1397</v>
      </c>
      <c r="B4" s="179">
        <v>9286.6399999999976</v>
      </c>
      <c r="C4" s="311">
        <v>76.7</v>
      </c>
      <c r="D4" s="311">
        <v>2.7</v>
      </c>
      <c r="E4" s="311">
        <v>8.11</v>
      </c>
      <c r="F4" s="311">
        <v>19.5</v>
      </c>
      <c r="G4" s="179">
        <v>104.4</v>
      </c>
    </row>
    <row r="5" spans="1:14" ht="21">
      <c r="A5" s="178">
        <v>1398</v>
      </c>
      <c r="B5" s="179">
        <v>9291.1399999999976</v>
      </c>
      <c r="C5" s="311">
        <v>73.5</v>
      </c>
      <c r="D5" s="311">
        <v>2.8</v>
      </c>
      <c r="E5" s="311">
        <v>9.1999999999999993</v>
      </c>
      <c r="F5" s="311">
        <v>23.9</v>
      </c>
      <c r="G5" s="179">
        <v>97.1</v>
      </c>
    </row>
    <row r="6" spans="1:14" ht="21">
      <c r="A6" s="178">
        <v>1399</v>
      </c>
      <c r="B6" s="179">
        <v>8952.1999999999971</v>
      </c>
      <c r="C6" s="311">
        <v>54.6</v>
      </c>
      <c r="D6" s="311">
        <v>2.9</v>
      </c>
      <c r="E6" s="311">
        <v>20.6</v>
      </c>
      <c r="F6" s="311">
        <v>57.2</v>
      </c>
      <c r="G6" s="179">
        <v>69.8</v>
      </c>
    </row>
    <row r="7" spans="1:14" ht="21">
      <c r="A7" s="200">
        <v>1400</v>
      </c>
      <c r="B7" s="288">
        <v>8982</v>
      </c>
      <c r="C7" s="312">
        <v>68.5</v>
      </c>
      <c r="D7" s="312">
        <v>3</v>
      </c>
      <c r="E7" s="312">
        <v>18.7</v>
      </c>
      <c r="F7" s="312">
        <v>32.5</v>
      </c>
      <c r="G7" s="288">
        <v>84.9</v>
      </c>
    </row>
    <row r="8" spans="1:14" ht="21">
      <c r="A8" s="178">
        <v>1401</v>
      </c>
      <c r="B8" s="179">
        <v>9042</v>
      </c>
      <c r="C8" s="178">
        <v>72.599999999999994</v>
      </c>
      <c r="D8" s="311">
        <v>2.8</v>
      </c>
      <c r="E8" s="178">
        <v>10.199999999999999</v>
      </c>
      <c r="F8" s="311">
        <v>25.6</v>
      </c>
      <c r="G8" s="178">
        <v>93.6</v>
      </c>
    </row>
    <row r="9" spans="1:14" ht="21.75" thickBot="1">
      <c r="A9" s="178">
        <v>1402</v>
      </c>
      <c r="B9" s="181">
        <v>9230</v>
      </c>
      <c r="C9" s="313">
        <v>73.900000000000006</v>
      </c>
      <c r="D9" s="314">
        <v>2.8</v>
      </c>
      <c r="E9" s="313">
        <v>9.91</v>
      </c>
      <c r="F9" s="314">
        <v>23.6</v>
      </c>
      <c r="G9" s="180">
        <v>96.7</v>
      </c>
    </row>
    <row r="10" spans="1:14" ht="21.75" thickBot="1">
      <c r="A10" s="315" t="s">
        <v>119</v>
      </c>
      <c r="B10" s="316">
        <v>401.99</v>
      </c>
      <c r="C10" s="317">
        <v>79.31</v>
      </c>
      <c r="D10" s="318">
        <v>3.61</v>
      </c>
      <c r="E10" s="317">
        <v>18.22</v>
      </c>
      <c r="F10" s="318">
        <v>21.76</v>
      </c>
      <c r="G10" s="319">
        <v>83.26</v>
      </c>
    </row>
    <row r="11" spans="1:14" ht="21.75" thickBot="1">
      <c r="A11" s="315" t="s">
        <v>120</v>
      </c>
      <c r="B11" s="320">
        <v>276.75</v>
      </c>
      <c r="C11" s="321">
        <v>81.489999999999995</v>
      </c>
      <c r="D11" s="322">
        <v>3.04</v>
      </c>
      <c r="E11" s="321">
        <v>6.96</v>
      </c>
      <c r="F11" s="322">
        <v>16.649999999999999</v>
      </c>
      <c r="G11" s="323">
        <v>97.36</v>
      </c>
    </row>
    <row r="12" spans="1:14" ht="21.75" thickBot="1">
      <c r="A12" s="315" t="s">
        <v>13</v>
      </c>
      <c r="B12" s="320">
        <v>205.99</v>
      </c>
      <c r="C12" s="321">
        <v>72.489999999999995</v>
      </c>
      <c r="D12" s="322">
        <v>2.7</v>
      </c>
      <c r="E12" s="321">
        <v>5.28</v>
      </c>
      <c r="F12" s="322">
        <v>24.08</v>
      </c>
      <c r="G12" s="323">
        <v>100.05</v>
      </c>
    </row>
    <row r="13" spans="1:14" ht="21.75" thickBot="1">
      <c r="A13" s="315" t="s">
        <v>14</v>
      </c>
      <c r="B13" s="320">
        <v>629.66</v>
      </c>
      <c r="C13" s="321">
        <v>87.54</v>
      </c>
      <c r="D13" s="322">
        <v>2.58</v>
      </c>
      <c r="E13" s="321">
        <v>9.9499999999999993</v>
      </c>
      <c r="F13" s="322">
        <v>8.6300000000000008</v>
      </c>
      <c r="G13" s="323">
        <v>126.35</v>
      </c>
    </row>
    <row r="14" spans="1:14" ht="21.75" thickBot="1">
      <c r="A14" s="315" t="s">
        <v>33</v>
      </c>
      <c r="B14" s="324">
        <v>42</v>
      </c>
      <c r="C14" s="321">
        <v>66.3</v>
      </c>
      <c r="D14" s="322">
        <v>1.8</v>
      </c>
      <c r="E14" s="325">
        <v>0</v>
      </c>
      <c r="F14" s="322">
        <v>22.57</v>
      </c>
      <c r="G14" s="323">
        <v>130.79</v>
      </c>
    </row>
    <row r="15" spans="1:14" ht="21.75" thickBot="1">
      <c r="A15" s="315" t="s">
        <v>15</v>
      </c>
      <c r="B15" s="320">
        <v>47.99</v>
      </c>
      <c r="C15" s="321">
        <v>48.99</v>
      </c>
      <c r="D15" s="322">
        <v>1.98</v>
      </c>
      <c r="E15" s="321">
        <v>0.44</v>
      </c>
      <c r="F15" s="322">
        <v>37.770000000000003</v>
      </c>
      <c r="G15" s="323">
        <v>118.32</v>
      </c>
      <c r="N15" s="210"/>
    </row>
    <row r="16" spans="1:14" ht="21.75" thickBot="1">
      <c r="A16" s="315" t="s">
        <v>16</v>
      </c>
      <c r="B16" s="320">
        <v>284.33</v>
      </c>
      <c r="C16" s="321">
        <v>86.61</v>
      </c>
      <c r="D16" s="322">
        <v>2.81</v>
      </c>
      <c r="E16" s="321">
        <v>10.32</v>
      </c>
      <c r="F16" s="322">
        <v>10.38</v>
      </c>
      <c r="G16" s="323">
        <v>112.78</v>
      </c>
    </row>
    <row r="17" spans="1:7" ht="21.75" thickBot="1">
      <c r="A17" s="315" t="s">
        <v>475</v>
      </c>
      <c r="B17" s="320">
        <v>1532.99</v>
      </c>
      <c r="C17" s="321">
        <v>69.400000000000006</v>
      </c>
      <c r="D17" s="322">
        <v>3.46</v>
      </c>
      <c r="E17" s="321">
        <v>12.61</v>
      </c>
      <c r="F17" s="322">
        <v>36.83</v>
      </c>
      <c r="G17" s="323">
        <v>72.77</v>
      </c>
    </row>
    <row r="18" spans="1:7" ht="20.25" thickBot="1">
      <c r="A18" s="326" t="s">
        <v>122</v>
      </c>
      <c r="B18" s="324">
        <v>149</v>
      </c>
      <c r="C18" s="321">
        <v>70.72</v>
      </c>
      <c r="D18" s="322">
        <v>2.59</v>
      </c>
      <c r="E18" s="321">
        <v>4.09</v>
      </c>
      <c r="F18" s="322">
        <v>26.04</v>
      </c>
      <c r="G18" s="323">
        <v>98.44</v>
      </c>
    </row>
    <row r="19" spans="1:7" ht="21.75" thickBot="1">
      <c r="A19" s="315" t="s">
        <v>476</v>
      </c>
      <c r="B19" s="320">
        <v>462.99</v>
      </c>
      <c r="C19" s="321">
        <v>66.84</v>
      </c>
      <c r="D19" s="322">
        <v>2.46</v>
      </c>
      <c r="E19" s="321">
        <v>9.76</v>
      </c>
      <c r="F19" s="322">
        <v>29.05</v>
      </c>
      <c r="G19" s="323">
        <v>99.98</v>
      </c>
    </row>
    <row r="20" spans="1:7" ht="21.75" thickBot="1">
      <c r="A20" s="315" t="s">
        <v>29</v>
      </c>
      <c r="B20" s="320">
        <v>111.91</v>
      </c>
      <c r="C20" s="321">
        <v>75.03</v>
      </c>
      <c r="D20" s="322">
        <v>2.4900000000000002</v>
      </c>
      <c r="E20" s="321">
        <v>7.68</v>
      </c>
      <c r="F20" s="322">
        <v>19.37</v>
      </c>
      <c r="G20" s="323">
        <v>112.83</v>
      </c>
    </row>
    <row r="21" spans="1:7" ht="21.75" thickBot="1">
      <c r="A21" s="315" t="s">
        <v>31</v>
      </c>
      <c r="B21" s="320">
        <v>36</v>
      </c>
      <c r="C21" s="321">
        <v>69.16</v>
      </c>
      <c r="D21" s="322">
        <v>1.97</v>
      </c>
      <c r="E21" s="325">
        <v>0</v>
      </c>
      <c r="F21" s="322">
        <v>18.36</v>
      </c>
      <c r="G21" s="323">
        <v>147.08000000000001</v>
      </c>
    </row>
    <row r="22" spans="1:7" ht="21.75" thickBot="1">
      <c r="A22" s="315" t="s">
        <v>17</v>
      </c>
      <c r="B22" s="324">
        <v>546.66</v>
      </c>
      <c r="C22" s="321">
        <v>62.29</v>
      </c>
      <c r="D22" s="322">
        <v>2.81</v>
      </c>
      <c r="E22" s="321">
        <v>7.43</v>
      </c>
      <c r="F22" s="322">
        <v>40.659999999999997</v>
      </c>
      <c r="G22" s="323">
        <v>81.22</v>
      </c>
    </row>
    <row r="23" spans="1:7" ht="21.75" thickBot="1">
      <c r="A23" s="315" t="s">
        <v>18</v>
      </c>
      <c r="B23" s="320">
        <v>194</v>
      </c>
      <c r="C23" s="321">
        <v>71.3</v>
      </c>
      <c r="D23" s="322">
        <v>2.8</v>
      </c>
      <c r="E23" s="321">
        <v>2.91</v>
      </c>
      <c r="F23" s="322">
        <v>27.32</v>
      </c>
      <c r="G23" s="323">
        <v>91.96</v>
      </c>
    </row>
    <row r="24" spans="1:7" ht="21.75" thickBot="1">
      <c r="A24" s="315" t="s">
        <v>19</v>
      </c>
      <c r="B24" s="320">
        <v>109.75</v>
      </c>
      <c r="C24" s="321">
        <v>63</v>
      </c>
      <c r="D24" s="322">
        <v>2.19</v>
      </c>
      <c r="E24" s="321">
        <v>4.96</v>
      </c>
      <c r="F24" s="322">
        <v>33.299999999999997</v>
      </c>
      <c r="G24" s="323">
        <v>97.26</v>
      </c>
    </row>
    <row r="25" spans="1:7" ht="21.75" thickBot="1">
      <c r="A25" s="327" t="s">
        <v>261</v>
      </c>
      <c r="B25" s="320">
        <v>209.41</v>
      </c>
      <c r="C25" s="321">
        <v>83.99</v>
      </c>
      <c r="D25" s="322">
        <v>2.35</v>
      </c>
      <c r="E25" s="321">
        <v>7.41</v>
      </c>
      <c r="F25" s="322">
        <v>10.71</v>
      </c>
      <c r="G25" s="323">
        <v>130.77000000000001</v>
      </c>
    </row>
    <row r="26" spans="1:7" ht="21.75" thickBot="1">
      <c r="A26" s="315" t="s">
        <v>20</v>
      </c>
      <c r="B26" s="324">
        <v>225.5</v>
      </c>
      <c r="C26" s="321">
        <v>74.760000000000005</v>
      </c>
      <c r="D26" s="322">
        <v>2.83</v>
      </c>
      <c r="E26" s="321">
        <v>14.98</v>
      </c>
      <c r="F26" s="322">
        <v>23.13</v>
      </c>
      <c r="G26" s="323">
        <v>95.56</v>
      </c>
    </row>
    <row r="27" spans="1:7" ht="21.75" thickBot="1">
      <c r="A27" s="315" t="s">
        <v>127</v>
      </c>
      <c r="B27" s="320">
        <v>322.33</v>
      </c>
      <c r="C27" s="321">
        <v>69.91</v>
      </c>
      <c r="D27" s="322">
        <v>2.63</v>
      </c>
      <c r="E27" s="321">
        <v>12.77</v>
      </c>
      <c r="F27" s="322">
        <v>27.55</v>
      </c>
      <c r="G27" s="323">
        <v>95.68</v>
      </c>
    </row>
    <row r="28" spans="1:7" ht="21.75" thickBot="1">
      <c r="A28" s="315" t="s">
        <v>22</v>
      </c>
      <c r="B28" s="320">
        <v>116.99</v>
      </c>
      <c r="C28" s="321">
        <v>74.099999999999994</v>
      </c>
      <c r="D28" s="322">
        <v>2.82</v>
      </c>
      <c r="E28" s="321">
        <v>13.21</v>
      </c>
      <c r="F28" s="322">
        <v>23.7</v>
      </c>
      <c r="G28" s="323">
        <v>95.71</v>
      </c>
    </row>
    <row r="29" spans="1:7" ht="21.75" thickBot="1">
      <c r="A29" s="315" t="s">
        <v>477</v>
      </c>
      <c r="B29" s="320">
        <v>80</v>
      </c>
      <c r="C29" s="321">
        <v>39.340000000000003</v>
      </c>
      <c r="D29" s="322">
        <v>1.66</v>
      </c>
      <c r="E29" s="321">
        <v>0</v>
      </c>
      <c r="F29" s="322">
        <v>64.599999999999994</v>
      </c>
      <c r="G29" s="323">
        <v>82.25</v>
      </c>
    </row>
    <row r="30" spans="1:7" ht="21.75" thickBot="1">
      <c r="A30" s="315" t="s">
        <v>219</v>
      </c>
      <c r="B30" s="324">
        <v>199</v>
      </c>
      <c r="C30" s="321">
        <v>69.13</v>
      </c>
      <c r="D30" s="322">
        <v>2.31</v>
      </c>
      <c r="E30" s="321">
        <v>1.39</v>
      </c>
      <c r="F30" s="322">
        <v>23.42</v>
      </c>
      <c r="G30" s="323">
        <v>115.38</v>
      </c>
    </row>
    <row r="31" spans="1:7" ht="21.75" thickBot="1">
      <c r="A31" s="315" t="s">
        <v>220</v>
      </c>
      <c r="B31" s="320">
        <v>496.33</v>
      </c>
      <c r="C31" s="321">
        <v>82.09</v>
      </c>
      <c r="D31" s="322">
        <v>2.66</v>
      </c>
      <c r="E31" s="321">
        <v>13.01</v>
      </c>
      <c r="F31" s="322">
        <v>13.84</v>
      </c>
      <c r="G31" s="323">
        <v>113.31</v>
      </c>
    </row>
    <row r="32" spans="1:7" ht="21.75" thickBot="1">
      <c r="A32" s="315" t="s">
        <v>221</v>
      </c>
      <c r="B32" s="320">
        <v>212</v>
      </c>
      <c r="C32" s="321">
        <v>67.84</v>
      </c>
      <c r="D32" s="322">
        <v>2.42</v>
      </c>
      <c r="E32" s="321">
        <v>4.59</v>
      </c>
      <c r="F32" s="322">
        <v>27.14</v>
      </c>
      <c r="G32" s="323">
        <v>103.77</v>
      </c>
    </row>
    <row r="33" spans="1:7" ht="20.25" thickBot="1">
      <c r="A33" s="326" t="s">
        <v>478</v>
      </c>
      <c r="B33" s="320">
        <v>66</v>
      </c>
      <c r="C33" s="321">
        <v>64.849999999999994</v>
      </c>
      <c r="D33" s="322">
        <v>2.12</v>
      </c>
      <c r="E33" s="321">
        <v>1.63</v>
      </c>
      <c r="F33" s="322">
        <v>27.67</v>
      </c>
      <c r="G33" s="323">
        <v>111.24</v>
      </c>
    </row>
    <row r="34" spans="1:7" ht="21.75" thickBot="1">
      <c r="A34" s="315" t="s">
        <v>131</v>
      </c>
      <c r="B34" s="324">
        <v>269.5</v>
      </c>
      <c r="C34" s="321">
        <v>86.04</v>
      </c>
      <c r="D34" s="322">
        <v>2.91</v>
      </c>
      <c r="E34" s="321">
        <v>18.95</v>
      </c>
      <c r="F34" s="322">
        <v>11.45</v>
      </c>
      <c r="G34" s="323">
        <v>106.5</v>
      </c>
    </row>
    <row r="35" spans="1:7" ht="21.75" thickBot="1">
      <c r="A35" s="315" t="s">
        <v>23</v>
      </c>
      <c r="B35" s="320">
        <v>229.99</v>
      </c>
      <c r="C35" s="321">
        <v>63.61</v>
      </c>
      <c r="D35" s="322">
        <v>3.66</v>
      </c>
      <c r="E35" s="321">
        <v>23.42</v>
      </c>
      <c r="F35" s="322">
        <v>50.35</v>
      </c>
      <c r="G35" s="323">
        <v>63.3</v>
      </c>
    </row>
    <row r="36" spans="1:7" ht="21.75" thickBot="1">
      <c r="A36" s="315" t="s">
        <v>24</v>
      </c>
      <c r="B36" s="320">
        <v>241.58</v>
      </c>
      <c r="C36" s="321">
        <v>66.83</v>
      </c>
      <c r="D36" s="322">
        <v>2.41</v>
      </c>
      <c r="E36" s="321">
        <v>8.64</v>
      </c>
      <c r="F36" s="322">
        <v>28.46</v>
      </c>
      <c r="G36" s="323">
        <v>102.02</v>
      </c>
    </row>
    <row r="37" spans="1:7" ht="21.75" thickBot="1">
      <c r="A37" s="315" t="s">
        <v>25</v>
      </c>
      <c r="B37" s="320">
        <v>483.74</v>
      </c>
      <c r="C37" s="321">
        <v>80.25</v>
      </c>
      <c r="D37" s="322">
        <v>3.4</v>
      </c>
      <c r="E37" s="321">
        <v>13.28</v>
      </c>
      <c r="F37" s="322">
        <v>21.36</v>
      </c>
      <c r="G37" s="323">
        <v>80.900000000000006</v>
      </c>
    </row>
    <row r="38" spans="1:7" ht="21.75" thickBot="1">
      <c r="A38" s="315" t="s">
        <v>133</v>
      </c>
      <c r="B38" s="324">
        <v>326.16000000000003</v>
      </c>
      <c r="C38" s="321">
        <v>73.319999999999993</v>
      </c>
      <c r="D38" s="322">
        <v>2.6</v>
      </c>
      <c r="E38" s="321">
        <v>7.59</v>
      </c>
      <c r="F38" s="322">
        <v>23.91</v>
      </c>
      <c r="G38" s="323">
        <v>97.74</v>
      </c>
    </row>
    <row r="39" spans="1:7" ht="21.75" thickBot="1">
      <c r="A39" s="315" t="s">
        <v>26</v>
      </c>
      <c r="B39" s="320">
        <v>200.99</v>
      </c>
      <c r="C39" s="321">
        <v>73.510000000000005</v>
      </c>
      <c r="D39" s="322">
        <v>2.61</v>
      </c>
      <c r="E39" s="321">
        <v>7.28</v>
      </c>
      <c r="F39" s="322">
        <v>21.76</v>
      </c>
      <c r="G39" s="323">
        <v>106.47</v>
      </c>
    </row>
    <row r="40" spans="1:7" ht="21.75" thickBot="1">
      <c r="A40" s="315" t="s">
        <v>27</v>
      </c>
      <c r="B40" s="320">
        <v>286.91000000000003</v>
      </c>
      <c r="C40" s="321">
        <v>74.87</v>
      </c>
      <c r="D40" s="322">
        <v>2.2400000000000002</v>
      </c>
      <c r="E40" s="321">
        <v>6.12</v>
      </c>
      <c r="F40" s="322">
        <v>17.809999999999999</v>
      </c>
      <c r="G40" s="323">
        <v>123.54</v>
      </c>
    </row>
    <row r="41" spans="1:7" ht="21.75" thickBot="1">
      <c r="A41" s="315" t="s">
        <v>134</v>
      </c>
      <c r="B41" s="328">
        <v>231.99</v>
      </c>
      <c r="C41" s="329">
        <v>83.06</v>
      </c>
      <c r="D41" s="330">
        <v>2.95</v>
      </c>
      <c r="E41" s="329">
        <v>6.84</v>
      </c>
      <c r="F41" s="330">
        <v>14.46</v>
      </c>
      <c r="G41" s="331">
        <v>102.6</v>
      </c>
    </row>
    <row r="42" spans="1:7">
      <c r="B42" s="282"/>
    </row>
    <row r="44" spans="1:7">
      <c r="G44" s="284"/>
    </row>
  </sheetData>
  <mergeCells count="1">
    <mergeCell ref="A1:G1"/>
  </mergeCells>
  <pageMargins left="0.7" right="0.7" top="0.75" bottom="0.75" header="0.3" footer="0.3"/>
  <pageSetup paperSize="9" scale="83" orientation="portrait"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605C3-7CDE-44BE-830C-F5A207C7F431}">
  <sheetPr>
    <tabColor rgb="FF92D050"/>
  </sheetPr>
  <dimension ref="A1:H76"/>
  <sheetViews>
    <sheetView rightToLeft="1" view="pageBreakPreview" zoomScale="60" zoomScaleNormal="100" workbookViewId="0">
      <selection activeCell="A17" sqref="A17:A26"/>
    </sheetView>
  </sheetViews>
  <sheetFormatPr defaultColWidth="9.140625" defaultRowHeight="18.75"/>
  <cols>
    <col min="1" max="1" width="17.85546875" style="332" customWidth="1"/>
    <col min="2" max="2" width="39.28515625" style="332" customWidth="1"/>
    <col min="3" max="3" width="9.7109375" style="221" customWidth="1"/>
    <col min="4" max="4" width="10.7109375" style="351" customWidth="1"/>
    <col min="5" max="5" width="10.7109375" style="221" customWidth="1"/>
    <col min="6" max="6" width="11.5703125" style="351" customWidth="1"/>
    <col min="7" max="7" width="11.140625" style="351" customWidth="1"/>
    <col min="8" max="8" width="10.7109375" style="351" customWidth="1"/>
    <col min="9" max="9" width="2.7109375" style="332" customWidth="1"/>
    <col min="10" max="16384" width="9.140625" style="332"/>
  </cols>
  <sheetData>
    <row r="1" spans="1:8" ht="30" customHeight="1" thickBot="1">
      <c r="A1" s="1014" t="s">
        <v>988</v>
      </c>
      <c r="B1" s="1014"/>
      <c r="C1" s="1014"/>
      <c r="D1" s="1014"/>
      <c r="E1" s="1014"/>
      <c r="F1" s="1014"/>
      <c r="G1" s="1014"/>
      <c r="H1" s="1014"/>
    </row>
    <row r="2" spans="1:8" ht="46.5" customHeight="1">
      <c r="A2" s="333" t="s">
        <v>488</v>
      </c>
      <c r="B2" s="333" t="s">
        <v>989</v>
      </c>
      <c r="C2" s="334" t="s">
        <v>974</v>
      </c>
      <c r="D2" s="335" t="s">
        <v>983</v>
      </c>
      <c r="E2" s="335" t="s">
        <v>984</v>
      </c>
      <c r="F2" s="335" t="s">
        <v>985</v>
      </c>
      <c r="G2" s="335" t="s">
        <v>986</v>
      </c>
      <c r="H2" s="334" t="s">
        <v>987</v>
      </c>
    </row>
    <row r="3" spans="1:8" ht="24" customHeight="1" thickBot="1">
      <c r="A3" s="336" t="s">
        <v>493</v>
      </c>
      <c r="B3" s="336">
        <v>1402</v>
      </c>
      <c r="C3" s="337">
        <v>9230</v>
      </c>
      <c r="D3" s="338">
        <v>73.900000000000006</v>
      </c>
      <c r="E3" s="338">
        <v>2.8</v>
      </c>
      <c r="F3" s="338">
        <v>9.91</v>
      </c>
      <c r="G3" s="314">
        <v>23.6</v>
      </c>
      <c r="H3" s="314">
        <v>96.7</v>
      </c>
    </row>
    <row r="4" spans="1:8" ht="25.5" customHeight="1" thickBot="1">
      <c r="A4" s="1019" t="s">
        <v>119</v>
      </c>
      <c r="B4" s="340" t="s">
        <v>494</v>
      </c>
      <c r="C4" s="341">
        <v>100.99</v>
      </c>
      <c r="D4" s="342">
        <v>73.41</v>
      </c>
      <c r="E4" s="343">
        <v>2.4700000000000002</v>
      </c>
      <c r="F4" s="342">
        <v>5.61</v>
      </c>
      <c r="G4" s="343">
        <v>21.31</v>
      </c>
      <c r="H4" s="344">
        <v>109.27</v>
      </c>
    </row>
    <row r="5" spans="1:8" ht="25.5" customHeight="1" thickBot="1">
      <c r="A5" s="1018"/>
      <c r="B5" s="345" t="s">
        <v>495</v>
      </c>
      <c r="C5" s="341">
        <v>300.99</v>
      </c>
      <c r="D5" s="342">
        <v>81.28</v>
      </c>
      <c r="E5" s="343">
        <v>4.17</v>
      </c>
      <c r="F5" s="342">
        <v>24.42</v>
      </c>
      <c r="G5" s="343">
        <v>21.99</v>
      </c>
      <c r="H5" s="344">
        <v>74.540000000000006</v>
      </c>
    </row>
    <row r="6" spans="1:8" ht="25.5" customHeight="1" thickBot="1">
      <c r="A6" s="346" t="s">
        <v>120</v>
      </c>
      <c r="B6" s="345" t="s">
        <v>512</v>
      </c>
      <c r="C6" s="341">
        <v>266.75</v>
      </c>
      <c r="D6" s="342">
        <v>81.489999999999995</v>
      </c>
      <c r="E6" s="343">
        <v>3.04</v>
      </c>
      <c r="F6" s="342">
        <v>6.96</v>
      </c>
      <c r="G6" s="343">
        <v>16.649999999999999</v>
      </c>
      <c r="H6" s="344">
        <v>97.36</v>
      </c>
    </row>
    <row r="7" spans="1:8" ht="25.5" customHeight="1" thickBot="1">
      <c r="A7" s="1017" t="s">
        <v>13</v>
      </c>
      <c r="B7" s="345" t="s">
        <v>523</v>
      </c>
      <c r="C7" s="341">
        <v>45.99</v>
      </c>
      <c r="D7" s="342">
        <v>79.59</v>
      </c>
      <c r="E7" s="343">
        <v>2.48</v>
      </c>
      <c r="F7" s="347">
        <v>0</v>
      </c>
      <c r="G7" s="343">
        <v>14.83</v>
      </c>
      <c r="H7" s="344">
        <v>120.48</v>
      </c>
    </row>
    <row r="8" spans="1:8" ht="25.5" customHeight="1" thickBot="1">
      <c r="A8" s="1018"/>
      <c r="B8" s="345" t="s">
        <v>524</v>
      </c>
      <c r="C8" s="341">
        <v>160</v>
      </c>
      <c r="D8" s="342">
        <v>70.44</v>
      </c>
      <c r="E8" s="343">
        <v>2.78</v>
      </c>
      <c r="F8" s="342">
        <v>7.23</v>
      </c>
      <c r="G8" s="343">
        <v>27.48</v>
      </c>
      <c r="H8" s="344">
        <v>94.18</v>
      </c>
    </row>
    <row r="9" spans="1:8" ht="25.5" customHeight="1" thickBot="1">
      <c r="A9" s="1020" t="s">
        <v>14</v>
      </c>
      <c r="B9" s="345" t="s">
        <v>529</v>
      </c>
      <c r="C9" s="341">
        <v>106.66</v>
      </c>
      <c r="D9" s="342">
        <v>96.05</v>
      </c>
      <c r="E9" s="343">
        <v>2.4900000000000002</v>
      </c>
      <c r="F9" s="342">
        <v>9.94</v>
      </c>
      <c r="G9" s="343">
        <v>2.46</v>
      </c>
      <c r="H9" s="344">
        <v>140.41</v>
      </c>
    </row>
    <row r="10" spans="1:8" ht="25.5" customHeight="1" thickBot="1">
      <c r="A10" s="1021"/>
      <c r="B10" s="345" t="s">
        <v>530</v>
      </c>
      <c r="C10" s="341">
        <v>304</v>
      </c>
      <c r="D10" s="342">
        <v>85.65</v>
      </c>
      <c r="E10" s="343">
        <v>2.65</v>
      </c>
      <c r="F10" s="342">
        <v>8.84</v>
      </c>
      <c r="G10" s="343">
        <v>10.62</v>
      </c>
      <c r="H10" s="344">
        <v>118.23</v>
      </c>
    </row>
    <row r="11" spans="1:8" ht="25.5" customHeight="1" thickBot="1">
      <c r="A11" s="1022"/>
      <c r="B11" s="345" t="s">
        <v>531</v>
      </c>
      <c r="C11" s="341">
        <v>219</v>
      </c>
      <c r="D11" s="342">
        <v>86.01</v>
      </c>
      <c r="E11" s="343">
        <v>2.5499999999999998</v>
      </c>
      <c r="F11" s="342">
        <v>11.34</v>
      </c>
      <c r="G11" s="343">
        <v>9.36</v>
      </c>
      <c r="H11" s="344">
        <v>130.77000000000001</v>
      </c>
    </row>
    <row r="12" spans="1:8" ht="25.5" customHeight="1" thickBot="1">
      <c r="A12" s="346" t="s">
        <v>33</v>
      </c>
      <c r="B12" s="345" t="s">
        <v>559</v>
      </c>
      <c r="C12" s="341">
        <v>31.99</v>
      </c>
      <c r="D12" s="342">
        <v>66.3</v>
      </c>
      <c r="E12" s="343">
        <v>1.8</v>
      </c>
      <c r="F12" s="342">
        <v>0</v>
      </c>
      <c r="G12" s="343">
        <v>22.57</v>
      </c>
      <c r="H12" s="344">
        <v>130.79</v>
      </c>
    </row>
    <row r="13" spans="1:8" ht="25.5" customHeight="1" thickBot="1">
      <c r="A13" s="346" t="s">
        <v>15</v>
      </c>
      <c r="B13" s="345" t="s">
        <v>567</v>
      </c>
      <c r="C13" s="341">
        <v>37.99</v>
      </c>
      <c r="D13" s="342">
        <v>48.99</v>
      </c>
      <c r="E13" s="343">
        <v>1.98</v>
      </c>
      <c r="F13" s="342">
        <v>0.44</v>
      </c>
      <c r="G13" s="343">
        <v>37.770000000000003</v>
      </c>
      <c r="H13" s="344">
        <v>118.32</v>
      </c>
    </row>
    <row r="14" spans="1:8" ht="25.5" customHeight="1" thickBot="1">
      <c r="A14" s="1017" t="s">
        <v>16</v>
      </c>
      <c r="B14" s="345" t="s">
        <v>571</v>
      </c>
      <c r="C14" s="341">
        <v>39</v>
      </c>
      <c r="D14" s="342">
        <v>61.33</v>
      </c>
      <c r="E14" s="343">
        <v>1.97</v>
      </c>
      <c r="F14" s="342">
        <v>2.93</v>
      </c>
      <c r="G14" s="343">
        <v>29.82</v>
      </c>
      <c r="H14" s="344">
        <v>113.51</v>
      </c>
    </row>
    <row r="15" spans="1:8" ht="25.5" customHeight="1" thickBot="1">
      <c r="A15" s="1023"/>
      <c r="B15" s="345" t="s">
        <v>572</v>
      </c>
      <c r="C15" s="341">
        <v>203.33</v>
      </c>
      <c r="D15" s="342">
        <v>95.65</v>
      </c>
      <c r="E15" s="343">
        <v>3.2</v>
      </c>
      <c r="F15" s="342">
        <v>14.3</v>
      </c>
      <c r="G15" s="343">
        <v>3.48</v>
      </c>
      <c r="H15" s="344">
        <v>109.29</v>
      </c>
    </row>
    <row r="16" spans="1:8" ht="25.5" customHeight="1" thickBot="1">
      <c r="A16" s="1018"/>
      <c r="B16" s="345" t="s">
        <v>573</v>
      </c>
      <c r="C16" s="341">
        <v>42</v>
      </c>
      <c r="D16" s="342">
        <v>66.37</v>
      </c>
      <c r="E16" s="343">
        <v>1.87</v>
      </c>
      <c r="F16" s="342">
        <v>0</v>
      </c>
      <c r="G16" s="343">
        <v>22.83</v>
      </c>
      <c r="H16" s="344">
        <v>129</v>
      </c>
    </row>
    <row r="17" spans="1:8" ht="25.5" customHeight="1" thickBot="1">
      <c r="A17" s="1017" t="s">
        <v>475</v>
      </c>
      <c r="B17" s="345" t="s">
        <v>582</v>
      </c>
      <c r="C17" s="341">
        <v>39.99</v>
      </c>
      <c r="D17" s="342">
        <v>51.84</v>
      </c>
      <c r="E17" s="343">
        <v>2.25</v>
      </c>
      <c r="F17" s="342">
        <v>0.28999999999999998</v>
      </c>
      <c r="G17" s="343">
        <v>50.15</v>
      </c>
      <c r="H17" s="344">
        <v>84.12</v>
      </c>
    </row>
    <row r="18" spans="1:8" ht="25.5" customHeight="1" thickBot="1">
      <c r="A18" s="1023"/>
      <c r="B18" s="345" t="s">
        <v>583</v>
      </c>
      <c r="C18" s="341">
        <v>125.99</v>
      </c>
      <c r="D18" s="342">
        <v>77.2</v>
      </c>
      <c r="E18" s="343">
        <v>2.54</v>
      </c>
      <c r="F18" s="342">
        <v>11.2</v>
      </c>
      <c r="G18" s="343">
        <v>19.05</v>
      </c>
      <c r="H18" s="344">
        <v>104.8</v>
      </c>
    </row>
    <row r="19" spans="1:8" ht="25.5" customHeight="1" thickBot="1">
      <c r="A19" s="1023"/>
      <c r="B19" s="345" t="s">
        <v>584</v>
      </c>
      <c r="C19" s="341">
        <v>117.33</v>
      </c>
      <c r="D19" s="342">
        <v>71.3</v>
      </c>
      <c r="E19" s="343">
        <v>2.81</v>
      </c>
      <c r="F19" s="342">
        <v>9.4700000000000006</v>
      </c>
      <c r="G19" s="343">
        <v>26.86</v>
      </c>
      <c r="H19" s="344">
        <v>93.53</v>
      </c>
    </row>
    <row r="20" spans="1:8" ht="25.5" customHeight="1" thickBot="1">
      <c r="A20" s="1023"/>
      <c r="B20" s="345" t="s">
        <v>586</v>
      </c>
      <c r="C20" s="341">
        <v>148.99</v>
      </c>
      <c r="D20" s="342">
        <v>69.58</v>
      </c>
      <c r="E20" s="343">
        <v>3.73</v>
      </c>
      <c r="F20" s="342">
        <v>9.7100000000000009</v>
      </c>
      <c r="G20" s="343">
        <v>38.94</v>
      </c>
      <c r="H20" s="344">
        <v>68.400000000000006</v>
      </c>
    </row>
    <row r="21" spans="1:8" ht="25.5" customHeight="1" thickBot="1">
      <c r="A21" s="1023"/>
      <c r="B21" s="345" t="s">
        <v>587</v>
      </c>
      <c r="C21" s="341">
        <v>98.41</v>
      </c>
      <c r="D21" s="342">
        <v>76.2</v>
      </c>
      <c r="E21" s="343">
        <v>2.42</v>
      </c>
      <c r="F21" s="342">
        <v>19.07</v>
      </c>
      <c r="G21" s="343">
        <v>18.64</v>
      </c>
      <c r="H21" s="344">
        <v>111.84</v>
      </c>
    </row>
    <row r="22" spans="1:8" ht="25.5" customHeight="1" thickBot="1">
      <c r="A22" s="1023"/>
      <c r="B22" s="345" t="s">
        <v>588</v>
      </c>
      <c r="C22" s="341">
        <v>373.33</v>
      </c>
      <c r="D22" s="342">
        <v>73.56</v>
      </c>
      <c r="E22" s="343">
        <v>4.4000000000000004</v>
      </c>
      <c r="F22" s="342">
        <v>23.19</v>
      </c>
      <c r="G22" s="343">
        <v>39.340000000000003</v>
      </c>
      <c r="H22" s="344">
        <v>58.9</v>
      </c>
    </row>
    <row r="23" spans="1:8" ht="25.5" customHeight="1" thickBot="1">
      <c r="A23" s="1023"/>
      <c r="B23" s="345" t="s">
        <v>589</v>
      </c>
      <c r="C23" s="341">
        <v>252.33</v>
      </c>
      <c r="D23" s="342">
        <v>72.040000000000006</v>
      </c>
      <c r="E23" s="343">
        <v>5.48</v>
      </c>
      <c r="F23" s="342">
        <v>11.91</v>
      </c>
      <c r="G23" s="343">
        <v>49.77</v>
      </c>
      <c r="H23" s="344">
        <v>49.22</v>
      </c>
    </row>
    <row r="24" spans="1:8" ht="25.5" customHeight="1" thickBot="1">
      <c r="A24" s="1023"/>
      <c r="B24" s="345" t="s">
        <v>590</v>
      </c>
      <c r="C24" s="341">
        <v>75.239999999999995</v>
      </c>
      <c r="D24" s="342">
        <v>60.24</v>
      </c>
      <c r="E24" s="343">
        <v>1.91</v>
      </c>
      <c r="F24" s="342">
        <v>0</v>
      </c>
      <c r="G24" s="343">
        <v>26.44</v>
      </c>
      <c r="H24" s="344">
        <v>131.51</v>
      </c>
    </row>
    <row r="25" spans="1:8" ht="25.5" customHeight="1" thickBot="1">
      <c r="A25" s="1023"/>
      <c r="B25" s="345" t="s">
        <v>591</v>
      </c>
      <c r="C25" s="341">
        <v>192.33</v>
      </c>
      <c r="D25" s="342">
        <v>74.040000000000006</v>
      </c>
      <c r="E25" s="343">
        <v>3.78</v>
      </c>
      <c r="F25" s="342">
        <v>11.99</v>
      </c>
      <c r="G25" s="343">
        <v>31.58</v>
      </c>
      <c r="H25" s="344">
        <v>71.930000000000007</v>
      </c>
    </row>
    <row r="26" spans="1:8" ht="25.5" customHeight="1" thickBot="1">
      <c r="A26" s="1018"/>
      <c r="B26" s="345" t="s">
        <v>592</v>
      </c>
      <c r="C26" s="341">
        <v>88.99</v>
      </c>
      <c r="D26" s="342">
        <v>28.61</v>
      </c>
      <c r="E26" s="343">
        <v>2.71</v>
      </c>
      <c r="F26" s="342">
        <v>0.92</v>
      </c>
      <c r="G26" s="343">
        <v>172.53</v>
      </c>
      <c r="H26" s="344">
        <v>36.25</v>
      </c>
    </row>
    <row r="27" spans="1:8" s="348" customFormat="1" ht="25.5" customHeight="1" thickBot="1">
      <c r="A27" s="296" t="s">
        <v>122</v>
      </c>
      <c r="B27" s="345" t="s">
        <v>619</v>
      </c>
      <c r="C27" s="341">
        <v>149</v>
      </c>
      <c r="D27" s="342">
        <v>70.72</v>
      </c>
      <c r="E27" s="343">
        <v>2.59</v>
      </c>
      <c r="F27" s="342">
        <v>4.09</v>
      </c>
      <c r="G27" s="343">
        <v>26.04</v>
      </c>
      <c r="H27" s="344">
        <v>98.44</v>
      </c>
    </row>
    <row r="28" spans="1:8" ht="25.5" customHeight="1" thickBot="1">
      <c r="A28" s="296" t="s">
        <v>31</v>
      </c>
      <c r="B28" s="345" t="s">
        <v>625</v>
      </c>
      <c r="C28" s="341">
        <v>35.99</v>
      </c>
      <c r="D28" s="342">
        <v>69.16</v>
      </c>
      <c r="E28" s="343">
        <v>1.97</v>
      </c>
      <c r="F28" s="342">
        <v>0</v>
      </c>
      <c r="G28" s="343">
        <v>18.36</v>
      </c>
      <c r="H28" s="344">
        <v>147.12</v>
      </c>
    </row>
    <row r="29" spans="1:8" ht="25.5" customHeight="1" thickBot="1">
      <c r="A29" s="1017" t="s">
        <v>476</v>
      </c>
      <c r="B29" s="345" t="s">
        <v>630</v>
      </c>
      <c r="C29" s="341">
        <v>169.99</v>
      </c>
      <c r="D29" s="342">
        <v>67.069999999999993</v>
      </c>
      <c r="E29" s="343">
        <v>2.56</v>
      </c>
      <c r="F29" s="342">
        <v>11.9</v>
      </c>
      <c r="G29" s="343">
        <v>29.48</v>
      </c>
      <c r="H29" s="344">
        <v>97.81</v>
      </c>
    </row>
    <row r="30" spans="1:8" ht="25.5" customHeight="1" thickBot="1">
      <c r="A30" s="1023"/>
      <c r="B30" s="345" t="s">
        <v>631</v>
      </c>
      <c r="C30" s="341">
        <v>112.99</v>
      </c>
      <c r="D30" s="342">
        <v>71.19</v>
      </c>
      <c r="E30" s="343">
        <v>2.14</v>
      </c>
      <c r="F30" s="342">
        <v>10.33</v>
      </c>
      <c r="G30" s="343">
        <v>20.76</v>
      </c>
      <c r="H30" s="344">
        <v>121.56</v>
      </c>
    </row>
    <row r="31" spans="1:8" ht="25.5" customHeight="1" thickBot="1">
      <c r="A31" s="1018"/>
      <c r="B31" s="345" t="s">
        <v>632</v>
      </c>
      <c r="C31" s="341">
        <v>179.99</v>
      </c>
      <c r="D31" s="342">
        <v>63.88</v>
      </c>
      <c r="E31" s="343">
        <v>2.62</v>
      </c>
      <c r="F31" s="342">
        <v>7.03</v>
      </c>
      <c r="G31" s="343">
        <v>35.75</v>
      </c>
      <c r="H31" s="344">
        <v>88.48</v>
      </c>
    </row>
    <row r="32" spans="1:8" ht="25.5" customHeight="1" thickBot="1">
      <c r="A32" s="296" t="s">
        <v>29</v>
      </c>
      <c r="B32" s="345" t="s">
        <v>651</v>
      </c>
      <c r="C32" s="341">
        <v>111.91</v>
      </c>
      <c r="D32" s="342">
        <v>75.03</v>
      </c>
      <c r="E32" s="343">
        <v>2.4900000000000002</v>
      </c>
      <c r="F32" s="342">
        <v>7.68</v>
      </c>
      <c r="G32" s="343">
        <v>19.37</v>
      </c>
      <c r="H32" s="344">
        <v>112.83</v>
      </c>
    </row>
    <row r="33" spans="1:8" s="348" customFormat="1" ht="25.5" customHeight="1" thickBot="1">
      <c r="A33" s="1017" t="s">
        <v>17</v>
      </c>
      <c r="B33" s="345" t="s">
        <v>655</v>
      </c>
      <c r="C33" s="341">
        <v>88</v>
      </c>
      <c r="D33" s="342">
        <v>73.31</v>
      </c>
      <c r="E33" s="343">
        <v>2.97</v>
      </c>
      <c r="F33" s="342">
        <v>11.98</v>
      </c>
      <c r="G33" s="343">
        <v>25.68</v>
      </c>
      <c r="H33" s="344">
        <v>91.01</v>
      </c>
    </row>
    <row r="34" spans="1:8" ht="25.5" customHeight="1" thickBot="1">
      <c r="A34" s="1023"/>
      <c r="B34" s="345" t="s">
        <v>656</v>
      </c>
      <c r="C34" s="341">
        <v>72</v>
      </c>
      <c r="D34" s="342">
        <v>72.47</v>
      </c>
      <c r="E34" s="343">
        <v>3.03</v>
      </c>
      <c r="F34" s="342">
        <v>14.94</v>
      </c>
      <c r="G34" s="343">
        <v>27.31</v>
      </c>
      <c r="H34" s="344">
        <v>88.26</v>
      </c>
    </row>
    <row r="35" spans="1:8" ht="25.5" customHeight="1" thickBot="1">
      <c r="A35" s="1023"/>
      <c r="B35" s="345" t="s">
        <v>657</v>
      </c>
      <c r="C35" s="341">
        <v>30</v>
      </c>
      <c r="D35" s="342">
        <v>12.44</v>
      </c>
      <c r="E35" s="343">
        <v>3.02</v>
      </c>
      <c r="F35" s="342">
        <v>0</v>
      </c>
      <c r="G35" s="343">
        <v>513.58000000000004</v>
      </c>
      <c r="H35" s="344">
        <v>14.93</v>
      </c>
    </row>
    <row r="36" spans="1:8" ht="25.5" customHeight="1" thickBot="1">
      <c r="A36" s="1023"/>
      <c r="B36" s="345" t="s">
        <v>658</v>
      </c>
      <c r="C36" s="341">
        <v>31.99</v>
      </c>
      <c r="D36" s="342">
        <v>56.42</v>
      </c>
      <c r="E36" s="343">
        <v>1.84</v>
      </c>
      <c r="F36" s="342">
        <v>0</v>
      </c>
      <c r="G36" s="343">
        <v>35.82</v>
      </c>
      <c r="H36" s="344">
        <v>106.56</v>
      </c>
    </row>
    <row r="37" spans="1:8" ht="25.5" customHeight="1" thickBot="1">
      <c r="A37" s="1023"/>
      <c r="B37" s="345" t="s">
        <v>659</v>
      </c>
      <c r="C37" s="341">
        <v>181.66</v>
      </c>
      <c r="D37" s="342">
        <v>67</v>
      </c>
      <c r="E37" s="343">
        <v>3.1</v>
      </c>
      <c r="F37" s="342">
        <v>7.49</v>
      </c>
      <c r="G37" s="343">
        <v>36.1</v>
      </c>
      <c r="H37" s="344">
        <v>80.03</v>
      </c>
    </row>
    <row r="38" spans="1:8" ht="25.5" customHeight="1" thickBot="1">
      <c r="A38" s="1023"/>
      <c r="B38" s="345" t="s">
        <v>660</v>
      </c>
      <c r="C38" s="341">
        <v>82</v>
      </c>
      <c r="D38" s="342">
        <v>71.38</v>
      </c>
      <c r="E38" s="343">
        <v>2.48</v>
      </c>
      <c r="F38" s="342">
        <v>3.49</v>
      </c>
      <c r="G38" s="343">
        <v>23.94</v>
      </c>
      <c r="H38" s="344">
        <v>104.67</v>
      </c>
    </row>
    <row r="39" spans="1:8" ht="25.5" customHeight="1" thickBot="1">
      <c r="A39" s="1018"/>
      <c r="B39" s="345" t="s">
        <v>661</v>
      </c>
      <c r="C39" s="341">
        <v>61</v>
      </c>
      <c r="D39" s="342">
        <v>35.67</v>
      </c>
      <c r="E39" s="343">
        <v>2.56</v>
      </c>
      <c r="F39" s="342">
        <v>0</v>
      </c>
      <c r="G39" s="343">
        <v>112.3</v>
      </c>
      <c r="H39" s="344">
        <v>50.18</v>
      </c>
    </row>
    <row r="40" spans="1:8" ht="25.5" customHeight="1" thickBot="1">
      <c r="A40" s="1017" t="s">
        <v>18</v>
      </c>
      <c r="B40" s="345" t="s">
        <v>687</v>
      </c>
      <c r="C40" s="341">
        <v>142.99</v>
      </c>
      <c r="D40" s="342">
        <v>69.78</v>
      </c>
      <c r="E40" s="343">
        <v>2.81</v>
      </c>
      <c r="F40" s="342">
        <v>2.89</v>
      </c>
      <c r="G40" s="343">
        <v>29.57</v>
      </c>
      <c r="H40" s="344">
        <v>89.5</v>
      </c>
    </row>
    <row r="41" spans="1:8" ht="25.5" customHeight="1" thickBot="1">
      <c r="A41" s="1018"/>
      <c r="B41" s="345" t="s">
        <v>688</v>
      </c>
      <c r="C41" s="341">
        <v>51</v>
      </c>
      <c r="D41" s="342">
        <v>75.569999999999993</v>
      </c>
      <c r="E41" s="343">
        <v>2.79</v>
      </c>
      <c r="F41" s="342">
        <v>2.97</v>
      </c>
      <c r="G41" s="343">
        <v>21.63</v>
      </c>
      <c r="H41" s="344">
        <v>98.9</v>
      </c>
    </row>
    <row r="42" spans="1:8" ht="25.5" customHeight="1" thickBot="1">
      <c r="A42" s="296" t="s">
        <v>19</v>
      </c>
      <c r="B42" s="345" t="s">
        <v>694</v>
      </c>
      <c r="C42" s="341">
        <v>109.74</v>
      </c>
      <c r="D42" s="342">
        <v>63</v>
      </c>
      <c r="E42" s="343">
        <v>2.19</v>
      </c>
      <c r="F42" s="342">
        <v>4.96</v>
      </c>
      <c r="G42" s="343">
        <v>33.299999999999997</v>
      </c>
      <c r="H42" s="344">
        <v>97.27</v>
      </c>
    </row>
    <row r="43" spans="1:8" ht="25.5" customHeight="1" thickBot="1">
      <c r="A43" s="1017" t="s">
        <v>261</v>
      </c>
      <c r="B43" s="345" t="s">
        <v>703</v>
      </c>
      <c r="C43" s="341">
        <v>185.91</v>
      </c>
      <c r="D43" s="342">
        <v>85.62</v>
      </c>
      <c r="E43" s="343">
        <v>2.37</v>
      </c>
      <c r="F43" s="342">
        <v>8.33</v>
      </c>
      <c r="G43" s="343">
        <v>9.6</v>
      </c>
      <c r="H43" s="344">
        <v>131.03</v>
      </c>
    </row>
    <row r="44" spans="1:8" ht="25.5" customHeight="1" thickBot="1">
      <c r="A44" s="1018"/>
      <c r="B44" s="345" t="s">
        <v>704</v>
      </c>
      <c r="C44" s="341">
        <v>23.5</v>
      </c>
      <c r="D44" s="342">
        <v>71.11</v>
      </c>
      <c r="E44" s="343">
        <v>2.21</v>
      </c>
      <c r="F44" s="342">
        <v>0</v>
      </c>
      <c r="G44" s="343">
        <v>19.649999999999999</v>
      </c>
      <c r="H44" s="344">
        <v>128.68</v>
      </c>
    </row>
    <row r="45" spans="1:8" ht="25.5" customHeight="1" thickBot="1">
      <c r="A45" s="296" t="s">
        <v>20</v>
      </c>
      <c r="B45" s="345" t="s">
        <v>711</v>
      </c>
      <c r="C45" s="341">
        <v>225.5</v>
      </c>
      <c r="D45" s="342">
        <v>74.760000000000005</v>
      </c>
      <c r="E45" s="343">
        <v>2.83</v>
      </c>
      <c r="F45" s="342">
        <v>14.98</v>
      </c>
      <c r="G45" s="343">
        <v>23.13</v>
      </c>
      <c r="H45" s="344">
        <v>95.56</v>
      </c>
    </row>
    <row r="46" spans="1:8" ht="25.5" customHeight="1" thickBot="1">
      <c r="A46" s="1017" t="s">
        <v>127</v>
      </c>
      <c r="B46" s="345" t="s">
        <v>735</v>
      </c>
      <c r="C46" s="341">
        <v>95.33</v>
      </c>
      <c r="D46" s="342">
        <v>68.89</v>
      </c>
      <c r="E46" s="343">
        <v>2.23</v>
      </c>
      <c r="F46" s="342">
        <v>9.77</v>
      </c>
      <c r="G46" s="343">
        <v>24.21</v>
      </c>
      <c r="H46" s="344">
        <v>112.73</v>
      </c>
    </row>
    <row r="47" spans="1:8" ht="25.5" customHeight="1" thickBot="1">
      <c r="A47" s="1018"/>
      <c r="B47" s="345" t="s">
        <v>736</v>
      </c>
      <c r="C47" s="341">
        <v>227</v>
      </c>
      <c r="D47" s="342">
        <v>70.34</v>
      </c>
      <c r="E47" s="343">
        <v>2.84</v>
      </c>
      <c r="F47" s="342">
        <v>14.38</v>
      </c>
      <c r="G47" s="343">
        <v>29.33</v>
      </c>
      <c r="H47" s="344">
        <v>88.52</v>
      </c>
    </row>
    <row r="48" spans="1:8" ht="25.5" customHeight="1" thickBot="1">
      <c r="A48" s="346" t="s">
        <v>22</v>
      </c>
      <c r="B48" s="345" t="s">
        <v>745</v>
      </c>
      <c r="C48" s="341">
        <v>116.99</v>
      </c>
      <c r="D48" s="342">
        <v>74.099999999999994</v>
      </c>
      <c r="E48" s="343">
        <v>2.82</v>
      </c>
      <c r="F48" s="342">
        <v>13.21</v>
      </c>
      <c r="G48" s="343">
        <v>23.7</v>
      </c>
      <c r="H48" s="344">
        <v>95.71</v>
      </c>
    </row>
    <row r="49" spans="1:8" ht="25.5" customHeight="1" thickBot="1">
      <c r="A49" s="296" t="s">
        <v>477</v>
      </c>
      <c r="B49" s="349" t="s">
        <v>749</v>
      </c>
      <c r="C49" s="341">
        <v>79.989999999999995</v>
      </c>
      <c r="D49" s="342">
        <v>39.340000000000003</v>
      </c>
      <c r="E49" s="343">
        <v>1.66</v>
      </c>
      <c r="F49" s="342">
        <v>0</v>
      </c>
      <c r="G49" s="343">
        <v>64.599999999999994</v>
      </c>
      <c r="H49" s="344">
        <v>82.26</v>
      </c>
    </row>
    <row r="50" spans="1:8" ht="25.5" customHeight="1" thickBot="1">
      <c r="A50" s="1017" t="s">
        <v>219</v>
      </c>
      <c r="B50" s="345" t="s">
        <v>753</v>
      </c>
      <c r="C50" s="341">
        <v>52</v>
      </c>
      <c r="D50" s="342">
        <v>68.64</v>
      </c>
      <c r="E50" s="343">
        <v>1.9</v>
      </c>
      <c r="F50" s="342">
        <v>0.43</v>
      </c>
      <c r="G50" s="343">
        <v>20.86</v>
      </c>
      <c r="H50" s="344">
        <v>131.66999999999999</v>
      </c>
    </row>
    <row r="51" spans="1:8" ht="25.5" customHeight="1" thickBot="1">
      <c r="A51" s="1018"/>
      <c r="B51" s="345" t="s">
        <v>754</v>
      </c>
      <c r="C51" s="341">
        <v>147</v>
      </c>
      <c r="D51" s="342">
        <v>69.31</v>
      </c>
      <c r="E51" s="343">
        <v>2.4900000000000002</v>
      </c>
      <c r="F51" s="342">
        <v>1.79</v>
      </c>
      <c r="G51" s="343">
        <v>24.51</v>
      </c>
      <c r="H51" s="344">
        <v>109.62</v>
      </c>
    </row>
    <row r="52" spans="1:8" ht="25.5" customHeight="1" thickBot="1">
      <c r="A52" s="1017" t="s">
        <v>220</v>
      </c>
      <c r="B52" s="345" t="s">
        <v>762</v>
      </c>
      <c r="C52" s="341">
        <v>266</v>
      </c>
      <c r="D52" s="342">
        <v>79.66</v>
      </c>
      <c r="E52" s="343">
        <v>2.97</v>
      </c>
      <c r="F52" s="342">
        <v>17.16</v>
      </c>
      <c r="G52" s="343">
        <v>17.95</v>
      </c>
      <c r="H52" s="344">
        <v>99.21</v>
      </c>
    </row>
    <row r="53" spans="1:8" ht="25.5" customHeight="1" thickBot="1">
      <c r="A53" s="1023"/>
      <c r="B53" s="345" t="s">
        <v>763</v>
      </c>
      <c r="C53" s="341">
        <v>106</v>
      </c>
      <c r="D53" s="342">
        <v>90.5</v>
      </c>
      <c r="E53" s="343">
        <v>2.13</v>
      </c>
      <c r="F53" s="342">
        <v>6.5</v>
      </c>
      <c r="G53" s="343">
        <v>5.41</v>
      </c>
      <c r="H53" s="344">
        <v>153.66</v>
      </c>
    </row>
    <row r="54" spans="1:8" ht="25.5" customHeight="1" thickBot="1">
      <c r="A54" s="1018"/>
      <c r="B54" s="345" t="s">
        <v>764</v>
      </c>
      <c r="C54" s="341">
        <v>124.33</v>
      </c>
      <c r="D54" s="342">
        <v>80.11</v>
      </c>
      <c r="E54" s="343">
        <v>2.69</v>
      </c>
      <c r="F54" s="342">
        <v>12.75</v>
      </c>
      <c r="G54" s="343">
        <v>15.96</v>
      </c>
      <c r="H54" s="344">
        <v>109.09</v>
      </c>
    </row>
    <row r="55" spans="1:8" ht="25.5" customHeight="1" thickBot="1">
      <c r="A55" s="1017" t="s">
        <v>221</v>
      </c>
      <c r="B55" s="345" t="s">
        <v>779</v>
      </c>
      <c r="C55" s="341">
        <v>101.99</v>
      </c>
      <c r="D55" s="342">
        <v>70.23</v>
      </c>
      <c r="E55" s="343">
        <v>2.54</v>
      </c>
      <c r="F55" s="342">
        <v>1.62</v>
      </c>
      <c r="G55" s="343">
        <v>25.4</v>
      </c>
      <c r="H55" s="344">
        <v>102.62</v>
      </c>
    </row>
    <row r="56" spans="1:8" ht="25.5" customHeight="1" thickBot="1">
      <c r="A56" s="1018"/>
      <c r="B56" s="349" t="s">
        <v>780</v>
      </c>
      <c r="C56" s="341">
        <v>109.99</v>
      </c>
      <c r="D56" s="342">
        <v>65.61</v>
      </c>
      <c r="E56" s="343">
        <v>2.31</v>
      </c>
      <c r="F56" s="342">
        <v>7.28</v>
      </c>
      <c r="G56" s="343">
        <v>28.72</v>
      </c>
      <c r="H56" s="344">
        <v>104.85</v>
      </c>
    </row>
    <row r="57" spans="1:8" ht="25.5" customHeight="1" thickBot="1">
      <c r="A57" s="296" t="s">
        <v>478</v>
      </c>
      <c r="B57" s="345" t="s">
        <v>789</v>
      </c>
      <c r="C57" s="341">
        <v>66</v>
      </c>
      <c r="D57" s="342">
        <v>64.849999999999994</v>
      </c>
      <c r="E57" s="343">
        <v>2.12</v>
      </c>
      <c r="F57" s="342">
        <v>1.63</v>
      </c>
      <c r="G57" s="343">
        <v>27.67</v>
      </c>
      <c r="H57" s="344">
        <v>111.24</v>
      </c>
    </row>
    <row r="58" spans="1:8" ht="25.5" customHeight="1" thickBot="1">
      <c r="A58" s="1017" t="s">
        <v>131</v>
      </c>
      <c r="B58" s="345" t="s">
        <v>793</v>
      </c>
      <c r="C58" s="341">
        <v>132.5</v>
      </c>
      <c r="D58" s="342">
        <v>84.87</v>
      </c>
      <c r="E58" s="343">
        <v>3.35</v>
      </c>
      <c r="F58" s="342">
        <v>22.22</v>
      </c>
      <c r="G58" s="343">
        <v>14.53</v>
      </c>
      <c r="H58" s="344">
        <v>91</v>
      </c>
    </row>
    <row r="59" spans="1:8" ht="25.5" customHeight="1" thickBot="1">
      <c r="A59" s="1018"/>
      <c r="B59" s="345" t="s">
        <v>794</v>
      </c>
      <c r="C59" s="341">
        <v>137</v>
      </c>
      <c r="D59" s="342">
        <v>87.17</v>
      </c>
      <c r="E59" s="343">
        <v>2.59</v>
      </c>
      <c r="F59" s="342">
        <v>16.579999999999998</v>
      </c>
      <c r="G59" s="343">
        <v>9.2200000000000006</v>
      </c>
      <c r="H59" s="344">
        <v>121.5</v>
      </c>
    </row>
    <row r="60" spans="1:8" ht="25.5" customHeight="1" thickBot="1">
      <c r="A60" s="1017" t="s">
        <v>23</v>
      </c>
      <c r="B60" s="345" t="s">
        <v>804</v>
      </c>
      <c r="C60" s="341">
        <v>167.99</v>
      </c>
      <c r="D60" s="342">
        <v>80.95</v>
      </c>
      <c r="E60" s="343">
        <v>3.7</v>
      </c>
      <c r="F60" s="342">
        <v>24.44</v>
      </c>
      <c r="G60" s="343">
        <v>20.94</v>
      </c>
      <c r="H60" s="344">
        <v>79.63</v>
      </c>
    </row>
    <row r="61" spans="1:8" ht="25.5" customHeight="1" thickBot="1">
      <c r="A61" s="1018"/>
      <c r="B61" s="345" t="s">
        <v>805</v>
      </c>
      <c r="C61" s="341">
        <v>62</v>
      </c>
      <c r="D61" s="342">
        <v>16.600000000000001</v>
      </c>
      <c r="E61" s="343">
        <v>3.2</v>
      </c>
      <c r="F61" s="342">
        <v>11.84</v>
      </c>
      <c r="G61" s="343">
        <v>383.18</v>
      </c>
      <c r="H61" s="344">
        <v>19.059999999999999</v>
      </c>
    </row>
    <row r="62" spans="1:8" ht="25.5" customHeight="1" thickBot="1">
      <c r="A62" s="1017" t="s">
        <v>24</v>
      </c>
      <c r="B62" s="345" t="s">
        <v>819</v>
      </c>
      <c r="C62" s="341">
        <v>175.5</v>
      </c>
      <c r="D62" s="342">
        <v>68.040000000000006</v>
      </c>
      <c r="E62" s="343">
        <v>2.89</v>
      </c>
      <c r="F62" s="342">
        <v>13.69</v>
      </c>
      <c r="G62" s="343">
        <v>32.17</v>
      </c>
      <c r="H62" s="344">
        <v>86.95</v>
      </c>
    </row>
    <row r="63" spans="1:8" ht="25.5" customHeight="1" thickBot="1">
      <c r="A63" s="1023"/>
      <c r="B63" s="345" t="s">
        <v>820</v>
      </c>
      <c r="C63" s="341">
        <v>32.08</v>
      </c>
      <c r="D63" s="342">
        <v>71.260000000000005</v>
      </c>
      <c r="E63" s="343">
        <v>1.56</v>
      </c>
      <c r="F63" s="342">
        <v>0.18</v>
      </c>
      <c r="G63" s="343">
        <v>15.13</v>
      </c>
      <c r="H63" s="344">
        <v>166.3</v>
      </c>
    </row>
    <row r="64" spans="1:8" ht="25.5" customHeight="1" thickBot="1">
      <c r="A64" s="1018"/>
      <c r="B64" s="345" t="s">
        <v>821</v>
      </c>
      <c r="C64" s="341">
        <v>34</v>
      </c>
      <c r="D64" s="342">
        <v>56.4</v>
      </c>
      <c r="E64" s="343">
        <v>1.73</v>
      </c>
      <c r="F64" s="342">
        <v>0.74</v>
      </c>
      <c r="G64" s="343">
        <v>32.04</v>
      </c>
      <c r="H64" s="344">
        <v>119.17</v>
      </c>
    </row>
    <row r="65" spans="1:8" ht="25.5" customHeight="1" thickBot="1">
      <c r="A65" s="1017" t="s">
        <v>25</v>
      </c>
      <c r="B65" s="345" t="s">
        <v>832</v>
      </c>
      <c r="C65" s="341">
        <v>32</v>
      </c>
      <c r="D65" s="342">
        <v>70.8</v>
      </c>
      <c r="E65" s="343">
        <v>2.56</v>
      </c>
      <c r="F65" s="342">
        <v>12.61</v>
      </c>
      <c r="G65" s="343">
        <v>25.8</v>
      </c>
      <c r="H65" s="344">
        <v>99.12</v>
      </c>
    </row>
    <row r="66" spans="1:8" ht="25.5" customHeight="1" thickBot="1">
      <c r="A66" s="1023"/>
      <c r="B66" s="345" t="s">
        <v>833</v>
      </c>
      <c r="C66" s="341">
        <v>54.58</v>
      </c>
      <c r="D66" s="342">
        <v>66.63</v>
      </c>
      <c r="E66" s="343">
        <v>2.69</v>
      </c>
      <c r="F66" s="342">
        <v>3.87</v>
      </c>
      <c r="G66" s="343">
        <v>29.45</v>
      </c>
      <c r="H66" s="344">
        <v>99.28</v>
      </c>
    </row>
    <row r="67" spans="1:8" ht="25.5" customHeight="1" thickBot="1">
      <c r="A67" s="1023"/>
      <c r="B67" s="350" t="s">
        <v>834</v>
      </c>
      <c r="C67" s="341">
        <v>51</v>
      </c>
      <c r="D67" s="342">
        <v>62.55</v>
      </c>
      <c r="E67" s="343">
        <v>2.66</v>
      </c>
      <c r="F67" s="342">
        <v>11.71</v>
      </c>
      <c r="G67" s="343">
        <v>38.409999999999997</v>
      </c>
      <c r="H67" s="344">
        <v>85.37</v>
      </c>
    </row>
    <row r="68" spans="1:8" ht="25.5" customHeight="1" thickBot="1">
      <c r="A68" s="1023"/>
      <c r="B68" s="350" t="s">
        <v>835</v>
      </c>
      <c r="C68" s="341">
        <v>40</v>
      </c>
      <c r="D68" s="342">
        <v>95.92</v>
      </c>
      <c r="E68" s="343">
        <v>3.02</v>
      </c>
      <c r="F68" s="342">
        <v>24.99</v>
      </c>
      <c r="G68" s="343">
        <v>3.07</v>
      </c>
      <c r="H68" s="344">
        <v>116.02</v>
      </c>
    </row>
    <row r="69" spans="1:8" ht="25.5" customHeight="1" thickBot="1">
      <c r="A69" s="1024"/>
      <c r="B69" s="350" t="s">
        <v>836</v>
      </c>
      <c r="C69" s="341">
        <v>306.16000000000003</v>
      </c>
      <c r="D69" s="342">
        <v>84.58</v>
      </c>
      <c r="E69" s="343">
        <v>3.93</v>
      </c>
      <c r="F69" s="342">
        <v>13.54</v>
      </c>
      <c r="G69" s="343">
        <v>19.170000000000002</v>
      </c>
      <c r="H69" s="344">
        <v>70.38</v>
      </c>
    </row>
    <row r="70" spans="1:8" ht="25.5" customHeight="1" thickBot="1">
      <c r="A70" s="1019" t="s">
        <v>133</v>
      </c>
      <c r="B70" s="350" t="s">
        <v>851</v>
      </c>
      <c r="C70" s="341">
        <v>153.99</v>
      </c>
      <c r="D70" s="342">
        <v>75.06</v>
      </c>
      <c r="E70" s="343">
        <v>2.67</v>
      </c>
      <c r="F70" s="342">
        <v>6.01</v>
      </c>
      <c r="G70" s="343">
        <v>22.97</v>
      </c>
      <c r="H70" s="344">
        <v>95.05</v>
      </c>
    </row>
    <row r="71" spans="1:8" ht="25.5" customHeight="1" thickBot="1">
      <c r="A71" s="1023"/>
      <c r="B71" s="350" t="s">
        <v>852</v>
      </c>
      <c r="C71" s="341">
        <v>115.49</v>
      </c>
      <c r="D71" s="342">
        <v>77.09</v>
      </c>
      <c r="E71" s="343">
        <v>2.65</v>
      </c>
      <c r="F71" s="342">
        <v>8.17</v>
      </c>
      <c r="G71" s="343">
        <v>19.73</v>
      </c>
      <c r="H71" s="344">
        <v>101.74</v>
      </c>
    </row>
    <row r="72" spans="1:8" ht="25.5" customHeight="1" thickBot="1">
      <c r="A72" s="1018"/>
      <c r="B72" s="350" t="s">
        <v>853</v>
      </c>
      <c r="C72" s="341">
        <v>56.66</v>
      </c>
      <c r="D72" s="342">
        <v>60.89</v>
      </c>
      <c r="E72" s="343">
        <v>2.29</v>
      </c>
      <c r="F72" s="342">
        <v>10.55</v>
      </c>
      <c r="G72" s="343">
        <v>35.33</v>
      </c>
      <c r="H72" s="344">
        <v>96.96</v>
      </c>
    </row>
    <row r="73" spans="1:8" ht="25.5" customHeight="1" thickBot="1">
      <c r="A73" s="300" t="s">
        <v>26</v>
      </c>
      <c r="B73" s="350" t="s">
        <v>863</v>
      </c>
      <c r="C73" s="341">
        <v>200.99</v>
      </c>
      <c r="D73" s="342">
        <v>73.510000000000005</v>
      </c>
      <c r="E73" s="343">
        <v>2.61</v>
      </c>
      <c r="F73" s="342">
        <v>7.28</v>
      </c>
      <c r="G73" s="343">
        <v>21.76</v>
      </c>
      <c r="H73" s="344">
        <v>106.47</v>
      </c>
    </row>
    <row r="74" spans="1:8" ht="25.5" customHeight="1" thickBot="1">
      <c r="A74" s="1019" t="s">
        <v>27</v>
      </c>
      <c r="B74" s="350" t="s">
        <v>872</v>
      </c>
      <c r="C74" s="341">
        <v>160.91</v>
      </c>
      <c r="D74" s="342">
        <v>64.38</v>
      </c>
      <c r="E74" s="343">
        <v>2.19</v>
      </c>
      <c r="F74" s="342">
        <v>3.93</v>
      </c>
      <c r="G74" s="343">
        <v>26.7</v>
      </c>
      <c r="H74" s="344">
        <v>116.83</v>
      </c>
    </row>
    <row r="75" spans="1:8" ht="25.5" customHeight="1" thickBot="1">
      <c r="A75" s="1018"/>
      <c r="B75" s="350" t="s">
        <v>873</v>
      </c>
      <c r="C75" s="341">
        <v>125.99</v>
      </c>
      <c r="D75" s="342">
        <v>88.27</v>
      </c>
      <c r="E75" s="343">
        <v>2.2999999999999998</v>
      </c>
      <c r="F75" s="342">
        <v>8.59</v>
      </c>
      <c r="G75" s="343">
        <v>7.77</v>
      </c>
      <c r="H75" s="344">
        <v>132.12</v>
      </c>
    </row>
    <row r="76" spans="1:8" ht="25.5" customHeight="1" thickBot="1">
      <c r="A76" s="300" t="s">
        <v>134</v>
      </c>
      <c r="B76" s="350" t="s">
        <v>881</v>
      </c>
      <c r="C76" s="341">
        <v>231.99</v>
      </c>
      <c r="D76" s="342">
        <v>83.06</v>
      </c>
      <c r="E76" s="343">
        <v>2.95</v>
      </c>
      <c r="F76" s="342">
        <v>6.84</v>
      </c>
      <c r="G76" s="343">
        <v>14.46</v>
      </c>
      <c r="H76" s="344">
        <v>102.6</v>
      </c>
    </row>
  </sheetData>
  <mergeCells count="20">
    <mergeCell ref="A70:A72"/>
    <mergeCell ref="A74:A75"/>
    <mergeCell ref="A52:A54"/>
    <mergeCell ref="A55:A56"/>
    <mergeCell ref="A58:A59"/>
    <mergeCell ref="A60:A61"/>
    <mergeCell ref="A62:A64"/>
    <mergeCell ref="A65:A69"/>
    <mergeCell ref="A50:A51"/>
    <mergeCell ref="A1:H1"/>
    <mergeCell ref="A4:A5"/>
    <mergeCell ref="A7:A8"/>
    <mergeCell ref="A9:A11"/>
    <mergeCell ref="A14:A16"/>
    <mergeCell ref="A17:A26"/>
    <mergeCell ref="A29:A31"/>
    <mergeCell ref="A33:A39"/>
    <mergeCell ref="A40:A41"/>
    <mergeCell ref="A43:A44"/>
    <mergeCell ref="A46:A47"/>
  </mergeCells>
  <pageMargins left="0.7" right="0.7" top="0.75" bottom="0.75" header="0.3" footer="0.3"/>
  <pageSetup paperSize="9" scale="71" orientation="portrait" horizontalDpi="300" verticalDpi="300" r:id="rId1"/>
  <rowBreaks count="1" manualBreakCount="1">
    <brk id="39"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684F4-525F-4301-B08A-3C12FA7C675A}">
  <sheetPr>
    <tabColor rgb="FF00B050"/>
  </sheetPr>
  <dimension ref="A1:E42"/>
  <sheetViews>
    <sheetView rightToLeft="1" view="pageBreakPreview" zoomScale="60" zoomScaleNormal="100" workbookViewId="0">
      <selection activeCell="A25" sqref="A25"/>
    </sheetView>
  </sheetViews>
  <sheetFormatPr defaultColWidth="9.140625" defaultRowHeight="15.75"/>
  <cols>
    <col min="1" max="1" width="17.7109375" style="360" customWidth="1"/>
    <col min="2" max="2" width="20" style="361" customWidth="1"/>
    <col min="3" max="5" width="16.85546875" style="361" customWidth="1"/>
    <col min="6" max="16384" width="9.140625" style="352"/>
  </cols>
  <sheetData>
    <row r="1" spans="1:5" ht="24.75" thickBot="1">
      <c r="A1" s="989" t="s">
        <v>990</v>
      </c>
      <c r="B1" s="1025"/>
      <c r="C1" s="1025"/>
      <c r="D1" s="1025"/>
      <c r="E1" s="1025"/>
    </row>
    <row r="2" spans="1:5" ht="21">
      <c r="A2" s="194" t="s">
        <v>466</v>
      </c>
      <c r="B2" s="223" t="s">
        <v>991</v>
      </c>
      <c r="C2" s="223" t="s">
        <v>992</v>
      </c>
      <c r="D2" s="223" t="s">
        <v>993</v>
      </c>
      <c r="E2" s="223" t="s">
        <v>994</v>
      </c>
    </row>
    <row r="3" spans="1:5" ht="21">
      <c r="A3" s="178">
        <v>1396</v>
      </c>
      <c r="B3" s="287">
        <v>522590</v>
      </c>
      <c r="C3" s="287">
        <v>86792</v>
      </c>
      <c r="D3" s="287">
        <v>197396</v>
      </c>
      <c r="E3" s="287">
        <v>238402</v>
      </c>
    </row>
    <row r="4" spans="1:5" ht="21">
      <c r="A4" s="178">
        <v>1397</v>
      </c>
      <c r="B4" s="287">
        <v>519823</v>
      </c>
      <c r="C4" s="287">
        <v>82866</v>
      </c>
      <c r="D4" s="287">
        <v>200319</v>
      </c>
      <c r="E4" s="287">
        <v>236638</v>
      </c>
    </row>
    <row r="5" spans="1:5" ht="21">
      <c r="A5" s="178">
        <v>1398</v>
      </c>
      <c r="B5" s="287">
        <v>465992</v>
      </c>
      <c r="C5" s="287">
        <v>76764</v>
      </c>
      <c r="D5" s="287">
        <v>175332</v>
      </c>
      <c r="E5" s="287">
        <v>213896</v>
      </c>
    </row>
    <row r="6" spans="1:5" ht="21">
      <c r="A6" s="178">
        <v>1399</v>
      </c>
      <c r="B6" s="287">
        <v>346424</v>
      </c>
      <c r="C6" s="287">
        <v>62636</v>
      </c>
      <c r="D6" s="287">
        <v>130003</v>
      </c>
      <c r="E6" s="287">
        <v>153785</v>
      </c>
    </row>
    <row r="7" spans="1:5" ht="21">
      <c r="A7" s="178">
        <v>1400</v>
      </c>
      <c r="B7" s="287">
        <v>399406</v>
      </c>
      <c r="C7" s="287">
        <v>76241</v>
      </c>
      <c r="D7" s="287">
        <v>144678</v>
      </c>
      <c r="E7" s="287">
        <v>178487</v>
      </c>
    </row>
    <row r="8" spans="1:5" ht="21">
      <c r="A8" s="178">
        <v>1401</v>
      </c>
      <c r="B8" s="287">
        <v>469887</v>
      </c>
      <c r="C8" s="287">
        <v>91420</v>
      </c>
      <c r="D8" s="287">
        <v>156353</v>
      </c>
      <c r="E8" s="287">
        <v>222114</v>
      </c>
    </row>
    <row r="9" spans="1:5" ht="21.75" thickBot="1">
      <c r="A9" s="178">
        <v>1402</v>
      </c>
      <c r="B9" s="226">
        <f>SUM(B10:B41)</f>
        <v>507010</v>
      </c>
      <c r="C9" s="226">
        <f t="shared" ref="C9:E9" si="0">SUM(C10:C41)</f>
        <v>96943</v>
      </c>
      <c r="D9" s="226">
        <f t="shared" si="0"/>
        <v>156526</v>
      </c>
      <c r="E9" s="226">
        <f t="shared" si="0"/>
        <v>253541</v>
      </c>
    </row>
    <row r="10" spans="1:5" ht="21.75" thickBot="1">
      <c r="A10" s="315" t="s">
        <v>119</v>
      </c>
      <c r="B10" s="353">
        <f>SUM(C10:E10)</f>
        <v>17557</v>
      </c>
      <c r="C10" s="354">
        <v>4714</v>
      </c>
      <c r="D10" s="355">
        <v>4778</v>
      </c>
      <c r="E10" s="356">
        <v>8065</v>
      </c>
    </row>
    <row r="11" spans="1:5" ht="21.75" thickBot="1">
      <c r="A11" s="315" t="s">
        <v>120</v>
      </c>
      <c r="B11" s="353">
        <f t="shared" ref="B11:B41" si="1">SUM(C11:E11)</f>
        <v>18244</v>
      </c>
      <c r="C11" s="354">
        <v>3864</v>
      </c>
      <c r="D11" s="355">
        <v>6034</v>
      </c>
      <c r="E11" s="356">
        <v>8346</v>
      </c>
    </row>
    <row r="12" spans="1:5" ht="21.75" thickBot="1">
      <c r="A12" s="315" t="s">
        <v>13</v>
      </c>
      <c r="B12" s="353">
        <f t="shared" si="1"/>
        <v>8560</v>
      </c>
      <c r="C12" s="354">
        <v>1362</v>
      </c>
      <c r="D12" s="355">
        <v>3363</v>
      </c>
      <c r="E12" s="356">
        <v>3835</v>
      </c>
    </row>
    <row r="13" spans="1:5" ht="21.75" thickBot="1">
      <c r="A13" s="315" t="s">
        <v>14</v>
      </c>
      <c r="B13" s="353">
        <f t="shared" si="1"/>
        <v>52935</v>
      </c>
      <c r="C13" s="354">
        <v>11933</v>
      </c>
      <c r="D13" s="355">
        <v>14150</v>
      </c>
      <c r="E13" s="356">
        <v>26852</v>
      </c>
    </row>
    <row r="14" spans="1:5" ht="21.75" thickBot="1">
      <c r="A14" s="315" t="s">
        <v>33</v>
      </c>
      <c r="B14" s="353">
        <f t="shared" si="1"/>
        <v>4131</v>
      </c>
      <c r="C14" s="354">
        <v>323</v>
      </c>
      <c r="D14" s="355">
        <v>1853</v>
      </c>
      <c r="E14" s="356">
        <v>1955</v>
      </c>
    </row>
    <row r="15" spans="1:5" ht="21.75" thickBot="1">
      <c r="A15" s="315" t="s">
        <v>15</v>
      </c>
      <c r="B15" s="353">
        <f t="shared" si="1"/>
        <v>3876</v>
      </c>
      <c r="C15" s="354">
        <v>579</v>
      </c>
      <c r="D15" s="355">
        <v>1150</v>
      </c>
      <c r="E15" s="356">
        <v>2147</v>
      </c>
    </row>
    <row r="16" spans="1:5" ht="21.75" thickBot="1">
      <c r="A16" s="315" t="s">
        <v>16</v>
      </c>
      <c r="B16" s="353">
        <f t="shared" si="1"/>
        <v>15378</v>
      </c>
      <c r="C16" s="354">
        <v>2848</v>
      </c>
      <c r="D16" s="355">
        <v>5896</v>
      </c>
      <c r="E16" s="356">
        <v>6634</v>
      </c>
    </row>
    <row r="17" spans="1:5" ht="21.75" thickBot="1">
      <c r="A17" s="315" t="s">
        <v>475</v>
      </c>
      <c r="B17" s="353">
        <f t="shared" si="1"/>
        <v>76936</v>
      </c>
      <c r="C17" s="354">
        <v>17056</v>
      </c>
      <c r="D17" s="355">
        <v>21227</v>
      </c>
      <c r="E17" s="356">
        <v>38653</v>
      </c>
    </row>
    <row r="18" spans="1:5" ht="21.75" thickBot="1">
      <c r="A18" s="326" t="s">
        <v>122</v>
      </c>
      <c r="B18" s="353">
        <f t="shared" si="1"/>
        <v>9747</v>
      </c>
      <c r="C18" s="354">
        <v>2641</v>
      </c>
      <c r="D18" s="355">
        <v>1796</v>
      </c>
      <c r="E18" s="356">
        <v>5310</v>
      </c>
    </row>
    <row r="19" spans="1:5" ht="21.75" thickBot="1">
      <c r="A19" s="315" t="s">
        <v>476</v>
      </c>
      <c r="B19" s="353">
        <f t="shared" si="1"/>
        <v>25359</v>
      </c>
      <c r="C19" s="354">
        <v>4897</v>
      </c>
      <c r="D19" s="355">
        <v>8868</v>
      </c>
      <c r="E19" s="356">
        <v>11594</v>
      </c>
    </row>
    <row r="20" spans="1:5" ht="21.75" thickBot="1">
      <c r="A20" s="315" t="s">
        <v>29</v>
      </c>
      <c r="B20" s="353">
        <f t="shared" si="1"/>
        <v>6721</v>
      </c>
      <c r="C20" s="354">
        <v>607</v>
      </c>
      <c r="D20" s="355">
        <v>2063</v>
      </c>
      <c r="E20" s="356">
        <v>4051</v>
      </c>
    </row>
    <row r="21" spans="1:5" ht="21.75" thickBot="1">
      <c r="A21" s="315" t="s">
        <v>31</v>
      </c>
      <c r="B21" s="353">
        <f t="shared" si="1"/>
        <v>3187</v>
      </c>
      <c r="C21" s="354">
        <v>445</v>
      </c>
      <c r="D21" s="355">
        <v>1192</v>
      </c>
      <c r="E21" s="356">
        <v>1550</v>
      </c>
    </row>
    <row r="22" spans="1:5" ht="21.75" thickBot="1">
      <c r="A22" s="315" t="s">
        <v>17</v>
      </c>
      <c r="B22" s="353">
        <f t="shared" si="1"/>
        <v>18428</v>
      </c>
      <c r="C22" s="354">
        <v>3443</v>
      </c>
      <c r="D22" s="355">
        <v>7850</v>
      </c>
      <c r="E22" s="356">
        <v>7135</v>
      </c>
    </row>
    <row r="23" spans="1:5" ht="21.75" thickBot="1">
      <c r="A23" s="315" t="s">
        <v>18</v>
      </c>
      <c r="B23" s="353">
        <f t="shared" si="1"/>
        <v>8230</v>
      </c>
      <c r="C23" s="354">
        <v>1790</v>
      </c>
      <c r="D23" s="355">
        <v>2348</v>
      </c>
      <c r="E23" s="356">
        <v>4092</v>
      </c>
    </row>
    <row r="24" spans="1:5" ht="21.75" thickBot="1">
      <c r="A24" s="315" t="s">
        <v>19</v>
      </c>
      <c r="B24" s="353">
        <f t="shared" si="1"/>
        <v>5930</v>
      </c>
      <c r="C24" s="354">
        <v>1090</v>
      </c>
      <c r="D24" s="355">
        <v>2145</v>
      </c>
      <c r="E24" s="356">
        <v>2695</v>
      </c>
    </row>
    <row r="25" spans="1:5" ht="21.75" thickBot="1">
      <c r="A25" s="327" t="s">
        <v>261</v>
      </c>
      <c r="B25" s="353">
        <f t="shared" si="1"/>
        <v>12083</v>
      </c>
      <c r="C25" s="354">
        <v>1582</v>
      </c>
      <c r="D25" s="355">
        <v>4701</v>
      </c>
      <c r="E25" s="356">
        <v>5800</v>
      </c>
    </row>
    <row r="26" spans="1:5" ht="21.75" thickBot="1">
      <c r="A26" s="315" t="s">
        <v>20</v>
      </c>
      <c r="B26" s="353">
        <f t="shared" si="1"/>
        <v>10884</v>
      </c>
      <c r="C26" s="354">
        <v>2790</v>
      </c>
      <c r="D26" s="355">
        <v>3344</v>
      </c>
      <c r="E26" s="356">
        <v>4750</v>
      </c>
    </row>
    <row r="27" spans="1:5" ht="21.75" thickBot="1">
      <c r="A27" s="315" t="s">
        <v>127</v>
      </c>
      <c r="B27" s="353">
        <f t="shared" si="1"/>
        <v>19455</v>
      </c>
      <c r="C27" s="354">
        <v>2770</v>
      </c>
      <c r="D27" s="355">
        <v>5386</v>
      </c>
      <c r="E27" s="356">
        <v>11299</v>
      </c>
    </row>
    <row r="28" spans="1:5" ht="21.75" thickBot="1">
      <c r="A28" s="315" t="s">
        <v>22</v>
      </c>
      <c r="B28" s="353">
        <f t="shared" si="1"/>
        <v>7061</v>
      </c>
      <c r="C28" s="354">
        <v>1408</v>
      </c>
      <c r="D28" s="355">
        <v>2567</v>
      </c>
      <c r="E28" s="356">
        <v>3086</v>
      </c>
    </row>
    <row r="29" spans="1:5" ht="21.75" thickBot="1">
      <c r="A29" s="315" t="s">
        <v>477</v>
      </c>
      <c r="B29" s="353">
        <f t="shared" si="1"/>
        <v>2688</v>
      </c>
      <c r="C29" s="354">
        <v>151</v>
      </c>
      <c r="D29" s="355">
        <v>1359</v>
      </c>
      <c r="E29" s="356">
        <v>1178</v>
      </c>
    </row>
    <row r="30" spans="1:5" ht="21.75" thickBot="1">
      <c r="A30" s="315" t="s">
        <v>219</v>
      </c>
      <c r="B30" s="353">
        <f t="shared" si="1"/>
        <v>10042</v>
      </c>
      <c r="C30" s="354">
        <v>1750</v>
      </c>
      <c r="D30" s="355">
        <v>4995</v>
      </c>
      <c r="E30" s="356">
        <v>3297</v>
      </c>
    </row>
    <row r="31" spans="1:5" ht="21.75" thickBot="1">
      <c r="A31" s="315" t="s">
        <v>220</v>
      </c>
      <c r="B31" s="353">
        <f t="shared" si="1"/>
        <v>27541</v>
      </c>
      <c r="C31" s="354">
        <v>3378</v>
      </c>
      <c r="D31" s="355">
        <v>7573</v>
      </c>
      <c r="E31" s="356">
        <v>16590</v>
      </c>
    </row>
    <row r="32" spans="1:5" ht="21.75" thickBot="1">
      <c r="A32" s="315" t="s">
        <v>221</v>
      </c>
      <c r="B32" s="353">
        <f t="shared" si="1"/>
        <v>11876</v>
      </c>
      <c r="C32" s="354">
        <v>1725</v>
      </c>
      <c r="D32" s="355">
        <v>4773</v>
      </c>
      <c r="E32" s="356">
        <v>5378</v>
      </c>
    </row>
    <row r="33" spans="1:5" ht="21.75" thickBot="1">
      <c r="A33" s="326" t="s">
        <v>478</v>
      </c>
      <c r="B33" s="353">
        <f t="shared" si="1"/>
        <v>5241</v>
      </c>
      <c r="C33" s="354">
        <v>1525</v>
      </c>
      <c r="D33" s="355">
        <v>1329</v>
      </c>
      <c r="E33" s="356">
        <v>2387</v>
      </c>
    </row>
    <row r="34" spans="1:5" ht="21.75" thickBot="1">
      <c r="A34" s="315" t="s">
        <v>131</v>
      </c>
      <c r="B34" s="353">
        <f t="shared" si="1"/>
        <v>16181</v>
      </c>
      <c r="C34" s="354">
        <v>3098</v>
      </c>
      <c r="D34" s="355">
        <v>3955</v>
      </c>
      <c r="E34" s="356">
        <v>9128</v>
      </c>
    </row>
    <row r="35" spans="1:5" ht="21.75" thickBot="1">
      <c r="A35" s="315" t="s">
        <v>23</v>
      </c>
      <c r="B35" s="353">
        <f t="shared" si="1"/>
        <v>7491</v>
      </c>
      <c r="C35" s="354">
        <v>1759</v>
      </c>
      <c r="D35" s="355">
        <v>2188</v>
      </c>
      <c r="E35" s="356">
        <v>3544</v>
      </c>
    </row>
    <row r="36" spans="1:5" ht="21.75" thickBot="1">
      <c r="A36" s="315" t="s">
        <v>24</v>
      </c>
      <c r="B36" s="353">
        <f t="shared" si="1"/>
        <v>18854</v>
      </c>
      <c r="C36" s="354">
        <v>2800</v>
      </c>
      <c r="D36" s="355">
        <v>5541</v>
      </c>
      <c r="E36" s="356">
        <v>10513</v>
      </c>
    </row>
    <row r="37" spans="1:5" ht="21.75" thickBot="1">
      <c r="A37" s="315" t="s">
        <v>25</v>
      </c>
      <c r="B37" s="353">
        <f t="shared" si="1"/>
        <v>18283</v>
      </c>
      <c r="C37" s="354">
        <v>3492</v>
      </c>
      <c r="D37" s="355">
        <v>4438</v>
      </c>
      <c r="E37" s="356">
        <v>10353</v>
      </c>
    </row>
    <row r="38" spans="1:5" ht="21.75" thickBot="1">
      <c r="A38" s="315" t="s">
        <v>133</v>
      </c>
      <c r="B38" s="353">
        <f t="shared" si="1"/>
        <v>16278</v>
      </c>
      <c r="C38" s="354">
        <v>2608</v>
      </c>
      <c r="D38" s="355">
        <v>4151</v>
      </c>
      <c r="E38" s="356">
        <v>9519</v>
      </c>
    </row>
    <row r="39" spans="1:5" ht="21.75" thickBot="1">
      <c r="A39" s="315" t="s">
        <v>26</v>
      </c>
      <c r="B39" s="353">
        <f t="shared" si="1"/>
        <v>10827</v>
      </c>
      <c r="C39" s="354">
        <v>2005</v>
      </c>
      <c r="D39" s="355">
        <v>3516</v>
      </c>
      <c r="E39" s="356">
        <v>5306</v>
      </c>
    </row>
    <row r="40" spans="1:5" ht="21.75" thickBot="1">
      <c r="A40" s="315" t="s">
        <v>27</v>
      </c>
      <c r="B40" s="353">
        <f t="shared" si="1"/>
        <v>21938</v>
      </c>
      <c r="C40" s="354">
        <v>3954</v>
      </c>
      <c r="D40" s="355">
        <v>7113</v>
      </c>
      <c r="E40" s="356">
        <v>10871</v>
      </c>
    </row>
    <row r="41" spans="1:5" ht="21.75" thickBot="1">
      <c r="A41" s="315" t="s">
        <v>134</v>
      </c>
      <c r="B41" s="353">
        <f t="shared" si="1"/>
        <v>15068</v>
      </c>
      <c r="C41" s="354">
        <v>2556</v>
      </c>
      <c r="D41" s="355">
        <v>4884</v>
      </c>
      <c r="E41" s="356">
        <v>7628</v>
      </c>
    </row>
    <row r="42" spans="1:5">
      <c r="A42" s="357"/>
      <c r="B42" s="358"/>
      <c r="C42" s="359"/>
      <c r="D42" s="359"/>
      <c r="E42" s="359"/>
    </row>
  </sheetData>
  <mergeCells count="1">
    <mergeCell ref="A1:E1"/>
  </mergeCells>
  <pageMargins left="0.7" right="0.7" top="0.75" bottom="0.75" header="0.3" footer="0.3"/>
  <pageSetup paperSize="9" scale="84" orientation="portrait"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9E4DF-3044-4D38-9A3C-9B2F3E130EEC}">
  <sheetPr>
    <tabColor rgb="FF92D050"/>
  </sheetPr>
  <dimension ref="A1:H81"/>
  <sheetViews>
    <sheetView rightToLeft="1" view="pageBreakPreview" zoomScale="60" zoomScaleNormal="100" workbookViewId="0">
      <selection activeCell="A20" sqref="A20:A31"/>
    </sheetView>
  </sheetViews>
  <sheetFormatPr defaultRowHeight="12.75"/>
  <cols>
    <col min="1" max="1" width="18.140625" style="238" customWidth="1"/>
    <col min="2" max="2" width="40.140625" style="78" customWidth="1"/>
    <col min="3" max="6" width="14.7109375" style="78" customWidth="1"/>
    <col min="7" max="16384" width="9.140625" style="78"/>
  </cols>
  <sheetData>
    <row r="1" spans="1:6" ht="30.75" customHeight="1" thickBot="1">
      <c r="A1" s="1009" t="s">
        <v>995</v>
      </c>
      <c r="B1" s="1010"/>
      <c r="C1" s="1010"/>
      <c r="D1" s="1010"/>
      <c r="E1" s="1010"/>
      <c r="F1" s="1010"/>
    </row>
    <row r="2" spans="1:6" ht="31.5" customHeight="1">
      <c r="A2" s="362" t="s">
        <v>488</v>
      </c>
      <c r="B2" s="362" t="s">
        <v>996</v>
      </c>
      <c r="C2" s="224" t="s">
        <v>991</v>
      </c>
      <c r="D2" s="363" t="s">
        <v>992</v>
      </c>
      <c r="E2" s="363" t="s">
        <v>993</v>
      </c>
      <c r="F2" s="363" t="s">
        <v>994</v>
      </c>
    </row>
    <row r="3" spans="1:6" ht="19.5" customHeight="1" thickBot="1">
      <c r="A3" s="336" t="s">
        <v>493</v>
      </c>
      <c r="B3" s="336">
        <v>1402</v>
      </c>
      <c r="C3" s="364">
        <f>SUM(C4:C81)</f>
        <v>507010</v>
      </c>
      <c r="D3" s="364">
        <f>SUM(D4:D81)</f>
        <v>96943</v>
      </c>
      <c r="E3" s="364">
        <f>SUM(E4:E81)</f>
        <v>156526</v>
      </c>
      <c r="F3" s="364">
        <f>SUM(F4:F81)</f>
        <v>253541</v>
      </c>
    </row>
    <row r="4" spans="1:6" ht="23.25" customHeight="1" thickBot="1">
      <c r="A4" s="1019" t="s">
        <v>119</v>
      </c>
      <c r="B4" s="340" t="s">
        <v>494</v>
      </c>
      <c r="C4" s="365">
        <f>SUM(D4:F4)</f>
        <v>6173</v>
      </c>
      <c r="D4" s="354">
        <v>575</v>
      </c>
      <c r="E4" s="355">
        <v>2175</v>
      </c>
      <c r="F4" s="366">
        <v>3423</v>
      </c>
    </row>
    <row r="5" spans="1:6" ht="23.25" customHeight="1" thickBot="1">
      <c r="A5" s="1018"/>
      <c r="B5" s="345" t="s">
        <v>495</v>
      </c>
      <c r="C5" s="365">
        <f t="shared" ref="C5:C68" si="0">SUM(D5:F5)</f>
        <v>11384</v>
      </c>
      <c r="D5" s="354">
        <v>4139</v>
      </c>
      <c r="E5" s="355">
        <v>2603</v>
      </c>
      <c r="F5" s="366">
        <v>4642</v>
      </c>
    </row>
    <row r="6" spans="1:6" ht="23.25" customHeight="1" thickBot="1">
      <c r="A6" s="1017" t="s">
        <v>120</v>
      </c>
      <c r="B6" s="345" t="s">
        <v>512</v>
      </c>
      <c r="C6" s="365">
        <f t="shared" si="0"/>
        <v>16726</v>
      </c>
      <c r="D6" s="354">
        <v>3795</v>
      </c>
      <c r="E6" s="355">
        <v>5622</v>
      </c>
      <c r="F6" s="366">
        <v>7309</v>
      </c>
    </row>
    <row r="7" spans="1:6" ht="23.25" customHeight="1" thickBot="1">
      <c r="A7" s="1018"/>
      <c r="B7" s="345" t="s">
        <v>522</v>
      </c>
      <c r="C7" s="365">
        <f t="shared" si="0"/>
        <v>1518</v>
      </c>
      <c r="D7" s="354">
        <v>69</v>
      </c>
      <c r="E7" s="355">
        <v>412</v>
      </c>
      <c r="F7" s="366">
        <v>1037</v>
      </c>
    </row>
    <row r="8" spans="1:6" ht="23.25" customHeight="1" thickBot="1">
      <c r="A8" s="1017" t="s">
        <v>13</v>
      </c>
      <c r="B8" s="345" t="s">
        <v>523</v>
      </c>
      <c r="C8" s="365">
        <f t="shared" si="0"/>
        <v>1898</v>
      </c>
      <c r="D8" s="354">
        <v>443</v>
      </c>
      <c r="E8" s="355">
        <v>605</v>
      </c>
      <c r="F8" s="366">
        <v>850</v>
      </c>
    </row>
    <row r="9" spans="1:6" ht="23.25" customHeight="1" thickBot="1">
      <c r="A9" s="1018"/>
      <c r="B9" s="345" t="s">
        <v>524</v>
      </c>
      <c r="C9" s="365">
        <f t="shared" si="0"/>
        <v>6662</v>
      </c>
      <c r="D9" s="354">
        <v>919</v>
      </c>
      <c r="E9" s="355">
        <v>2758</v>
      </c>
      <c r="F9" s="366">
        <v>2985</v>
      </c>
    </row>
    <row r="10" spans="1:6" ht="23.25" customHeight="1" thickBot="1">
      <c r="A10" s="1017" t="s">
        <v>14</v>
      </c>
      <c r="B10" s="345" t="s">
        <v>529</v>
      </c>
      <c r="C10" s="365">
        <f t="shared" si="0"/>
        <v>9867</v>
      </c>
      <c r="D10" s="354">
        <v>1967</v>
      </c>
      <c r="E10" s="355">
        <v>2924</v>
      </c>
      <c r="F10" s="366">
        <v>4976</v>
      </c>
    </row>
    <row r="11" spans="1:6" ht="23.25" customHeight="1" thickBot="1">
      <c r="A11" s="1023"/>
      <c r="B11" s="345" t="s">
        <v>530</v>
      </c>
      <c r="C11" s="365">
        <f t="shared" si="0"/>
        <v>24908</v>
      </c>
      <c r="D11" s="354">
        <v>7307</v>
      </c>
      <c r="E11" s="355">
        <v>6339</v>
      </c>
      <c r="F11" s="366">
        <v>11262</v>
      </c>
    </row>
    <row r="12" spans="1:6" ht="23.25" customHeight="1" thickBot="1">
      <c r="A12" s="1018"/>
      <c r="B12" s="345" t="s">
        <v>531</v>
      </c>
      <c r="C12" s="365">
        <f t="shared" si="0"/>
        <v>18160</v>
      </c>
      <c r="D12" s="354">
        <v>2659</v>
      </c>
      <c r="E12" s="355">
        <v>4887</v>
      </c>
      <c r="F12" s="366">
        <v>10614</v>
      </c>
    </row>
    <row r="13" spans="1:6" ht="23.25" customHeight="1" thickBot="1">
      <c r="A13" s="1017" t="s">
        <v>33</v>
      </c>
      <c r="B13" s="345" t="s">
        <v>559</v>
      </c>
      <c r="C13" s="365">
        <f t="shared" si="0"/>
        <v>2601</v>
      </c>
      <c r="D13" s="354">
        <v>313</v>
      </c>
      <c r="E13" s="355">
        <v>705</v>
      </c>
      <c r="F13" s="366">
        <v>1583</v>
      </c>
    </row>
    <row r="14" spans="1:6" ht="23.25" customHeight="1" thickBot="1">
      <c r="A14" s="1018"/>
      <c r="B14" s="345" t="s">
        <v>566</v>
      </c>
      <c r="C14" s="365">
        <f t="shared" si="0"/>
        <v>1530</v>
      </c>
      <c r="D14" s="354">
        <v>10</v>
      </c>
      <c r="E14" s="355">
        <v>1148</v>
      </c>
      <c r="F14" s="366">
        <v>372</v>
      </c>
    </row>
    <row r="15" spans="1:6" ht="23.25" customHeight="1" thickBot="1">
      <c r="A15" s="1017" t="s">
        <v>15</v>
      </c>
      <c r="B15" s="349" t="s">
        <v>567</v>
      </c>
      <c r="C15" s="365">
        <f t="shared" si="0"/>
        <v>3401</v>
      </c>
      <c r="D15" s="354">
        <v>558</v>
      </c>
      <c r="E15" s="355">
        <v>947</v>
      </c>
      <c r="F15" s="366">
        <v>1896</v>
      </c>
    </row>
    <row r="16" spans="1:6" ht="23.25" customHeight="1" thickBot="1">
      <c r="A16" s="1018"/>
      <c r="B16" s="349" t="s">
        <v>568</v>
      </c>
      <c r="C16" s="365">
        <f t="shared" si="0"/>
        <v>475</v>
      </c>
      <c r="D16" s="354">
        <v>21</v>
      </c>
      <c r="E16" s="355">
        <v>203</v>
      </c>
      <c r="F16" s="366">
        <v>251</v>
      </c>
    </row>
    <row r="17" spans="1:6" ht="23.25" customHeight="1" thickBot="1">
      <c r="A17" s="1017" t="s">
        <v>16</v>
      </c>
      <c r="B17" s="345" t="s">
        <v>571</v>
      </c>
      <c r="C17" s="365">
        <f t="shared" si="0"/>
        <v>2145</v>
      </c>
      <c r="D17" s="354">
        <v>228</v>
      </c>
      <c r="E17" s="355">
        <v>522</v>
      </c>
      <c r="F17" s="366">
        <v>1395</v>
      </c>
    </row>
    <row r="18" spans="1:6" ht="23.25" customHeight="1" thickBot="1">
      <c r="A18" s="1023"/>
      <c r="B18" s="349" t="s">
        <v>572</v>
      </c>
      <c r="C18" s="365">
        <f t="shared" si="0"/>
        <v>11220</v>
      </c>
      <c r="D18" s="354">
        <v>2504</v>
      </c>
      <c r="E18" s="355">
        <v>4394</v>
      </c>
      <c r="F18" s="366">
        <v>4322</v>
      </c>
    </row>
    <row r="19" spans="1:6" ht="23.25" customHeight="1" thickBot="1">
      <c r="A19" s="1018"/>
      <c r="B19" s="349" t="s">
        <v>573</v>
      </c>
      <c r="C19" s="365">
        <f t="shared" si="0"/>
        <v>2013</v>
      </c>
      <c r="D19" s="354">
        <v>116</v>
      </c>
      <c r="E19" s="355">
        <v>980</v>
      </c>
      <c r="F19" s="366">
        <v>917</v>
      </c>
    </row>
    <row r="20" spans="1:6" ht="23.25" customHeight="1" thickBot="1">
      <c r="A20" s="1017" t="s">
        <v>475</v>
      </c>
      <c r="B20" s="345" t="s">
        <v>582</v>
      </c>
      <c r="C20" s="365">
        <f t="shared" si="0"/>
        <v>1792</v>
      </c>
      <c r="D20" s="354">
        <v>120</v>
      </c>
      <c r="E20" s="355">
        <v>690</v>
      </c>
      <c r="F20" s="366">
        <v>982</v>
      </c>
    </row>
    <row r="21" spans="1:6" ht="23.25" customHeight="1" thickBot="1">
      <c r="A21" s="1023"/>
      <c r="B21" s="345" t="s">
        <v>583</v>
      </c>
      <c r="C21" s="365">
        <f t="shared" si="0"/>
        <v>9436</v>
      </c>
      <c r="D21" s="354">
        <v>1289</v>
      </c>
      <c r="E21" s="355">
        <v>2460</v>
      </c>
      <c r="F21" s="366">
        <v>5687</v>
      </c>
    </row>
    <row r="22" spans="1:6" ht="23.25" customHeight="1" thickBot="1">
      <c r="A22" s="1023"/>
      <c r="B22" s="345" t="s">
        <v>584</v>
      </c>
      <c r="C22" s="365">
        <f t="shared" si="0"/>
        <v>6815</v>
      </c>
      <c r="D22" s="354">
        <v>1504</v>
      </c>
      <c r="E22" s="355">
        <v>2661</v>
      </c>
      <c r="F22" s="366">
        <v>2650</v>
      </c>
    </row>
    <row r="23" spans="1:6" ht="23.25" customHeight="1" thickBot="1">
      <c r="A23" s="1023"/>
      <c r="B23" s="345" t="s">
        <v>586</v>
      </c>
      <c r="C23" s="365">
        <f t="shared" si="0"/>
        <v>6770</v>
      </c>
      <c r="D23" s="354">
        <v>1493</v>
      </c>
      <c r="E23" s="355">
        <v>2016</v>
      </c>
      <c r="F23" s="366">
        <v>3261</v>
      </c>
    </row>
    <row r="24" spans="1:6" ht="23.25" customHeight="1" thickBot="1">
      <c r="A24" s="1023"/>
      <c r="B24" s="345" t="s">
        <v>587</v>
      </c>
      <c r="C24" s="365">
        <f t="shared" si="0"/>
        <v>5537</v>
      </c>
      <c r="D24" s="354">
        <v>572</v>
      </c>
      <c r="E24" s="355">
        <v>2003</v>
      </c>
      <c r="F24" s="366">
        <v>2962</v>
      </c>
    </row>
    <row r="25" spans="1:6" ht="23.25" customHeight="1" thickBot="1">
      <c r="A25" s="1023"/>
      <c r="B25" s="345" t="s">
        <v>588</v>
      </c>
      <c r="C25" s="365">
        <f t="shared" si="0"/>
        <v>13526</v>
      </c>
      <c r="D25" s="354">
        <v>4003</v>
      </c>
      <c r="E25" s="355">
        <v>2863</v>
      </c>
      <c r="F25" s="366">
        <v>6660</v>
      </c>
    </row>
    <row r="26" spans="1:6" ht="23.25" customHeight="1" thickBot="1">
      <c r="A26" s="1023"/>
      <c r="B26" s="345" t="s">
        <v>589</v>
      </c>
      <c r="C26" s="365">
        <f t="shared" si="0"/>
        <v>3179</v>
      </c>
      <c r="D26" s="354">
        <v>1416</v>
      </c>
      <c r="E26" s="355">
        <v>363</v>
      </c>
      <c r="F26" s="366">
        <v>1400</v>
      </c>
    </row>
    <row r="27" spans="1:6" ht="23.25" customHeight="1" thickBot="1">
      <c r="A27" s="1023"/>
      <c r="B27" s="349" t="s">
        <v>590</v>
      </c>
      <c r="C27" s="365">
        <f t="shared" si="0"/>
        <v>12116</v>
      </c>
      <c r="D27" s="354">
        <v>1584</v>
      </c>
      <c r="E27" s="355">
        <v>1541</v>
      </c>
      <c r="F27" s="366">
        <v>8991</v>
      </c>
    </row>
    <row r="28" spans="1:6" ht="23.25" customHeight="1" thickBot="1">
      <c r="A28" s="1023"/>
      <c r="B28" s="345" t="s">
        <v>591</v>
      </c>
      <c r="C28" s="365">
        <f t="shared" si="0"/>
        <v>13149</v>
      </c>
      <c r="D28" s="354">
        <v>4909</v>
      </c>
      <c r="E28" s="355">
        <v>5026</v>
      </c>
      <c r="F28" s="366">
        <v>3214</v>
      </c>
    </row>
    <row r="29" spans="1:6" ht="23.25" customHeight="1" thickBot="1">
      <c r="A29" s="1023"/>
      <c r="B29" s="345" t="s">
        <v>592</v>
      </c>
      <c r="C29" s="365">
        <f t="shared" si="0"/>
        <v>1871</v>
      </c>
      <c r="D29" s="354">
        <v>122</v>
      </c>
      <c r="E29" s="355">
        <v>793</v>
      </c>
      <c r="F29" s="366">
        <v>956</v>
      </c>
    </row>
    <row r="30" spans="1:6" ht="23.25" customHeight="1" thickBot="1">
      <c r="A30" s="1023"/>
      <c r="B30" s="345" t="s">
        <v>617</v>
      </c>
      <c r="C30" s="365">
        <f t="shared" si="0"/>
        <v>1552</v>
      </c>
      <c r="D30" s="354">
        <v>42</v>
      </c>
      <c r="E30" s="355">
        <v>435</v>
      </c>
      <c r="F30" s="366">
        <v>1075</v>
      </c>
    </row>
    <row r="31" spans="1:6" ht="23.25" customHeight="1" thickBot="1">
      <c r="A31" s="1018"/>
      <c r="B31" s="345" t="s">
        <v>618</v>
      </c>
      <c r="C31" s="365">
        <f t="shared" si="0"/>
        <v>1193</v>
      </c>
      <c r="D31" s="354">
        <v>2</v>
      </c>
      <c r="E31" s="355">
        <v>376</v>
      </c>
      <c r="F31" s="366">
        <v>815</v>
      </c>
    </row>
    <row r="32" spans="1:6" ht="23.25" customHeight="1" thickBot="1">
      <c r="A32" s="296" t="s">
        <v>122</v>
      </c>
      <c r="B32" s="349" t="s">
        <v>619</v>
      </c>
      <c r="C32" s="365">
        <f t="shared" si="0"/>
        <v>9747</v>
      </c>
      <c r="D32" s="354">
        <v>2641</v>
      </c>
      <c r="E32" s="355">
        <v>1796</v>
      </c>
      <c r="F32" s="366">
        <v>5310</v>
      </c>
    </row>
    <row r="33" spans="1:8" ht="23.25" customHeight="1" thickBot="1">
      <c r="A33" s="296" t="s">
        <v>31</v>
      </c>
      <c r="B33" s="345" t="s">
        <v>625</v>
      </c>
      <c r="C33" s="365">
        <f t="shared" si="0"/>
        <v>3187</v>
      </c>
      <c r="D33" s="354">
        <v>445</v>
      </c>
      <c r="E33" s="355">
        <v>1192</v>
      </c>
      <c r="F33" s="366">
        <v>1550</v>
      </c>
    </row>
    <row r="34" spans="1:8" ht="23.25" customHeight="1" thickBot="1">
      <c r="A34" s="1017" t="s">
        <v>476</v>
      </c>
      <c r="B34" s="345" t="s">
        <v>630</v>
      </c>
      <c r="C34" s="365">
        <f t="shared" si="0"/>
        <v>6791</v>
      </c>
      <c r="D34" s="354">
        <v>674</v>
      </c>
      <c r="E34" s="355">
        <v>2859</v>
      </c>
      <c r="F34" s="366">
        <v>3258</v>
      </c>
      <c r="H34" s="367"/>
    </row>
    <row r="35" spans="1:8" ht="23.25" customHeight="1" thickBot="1">
      <c r="A35" s="1023"/>
      <c r="B35" s="345" t="s">
        <v>631</v>
      </c>
      <c r="C35" s="365">
        <f t="shared" si="0"/>
        <v>6898</v>
      </c>
      <c r="D35" s="354">
        <v>1199</v>
      </c>
      <c r="E35" s="355">
        <v>2461</v>
      </c>
      <c r="F35" s="366">
        <v>3238</v>
      </c>
    </row>
    <row r="36" spans="1:8" ht="23.25" customHeight="1" thickBot="1">
      <c r="A36" s="1018"/>
      <c r="B36" s="345" t="s">
        <v>632</v>
      </c>
      <c r="C36" s="365">
        <f t="shared" si="0"/>
        <v>11670</v>
      </c>
      <c r="D36" s="354">
        <v>3024</v>
      </c>
      <c r="E36" s="355">
        <v>3548</v>
      </c>
      <c r="F36" s="366">
        <v>5098</v>
      </c>
    </row>
    <row r="37" spans="1:8" ht="23.25" customHeight="1" thickBot="1">
      <c r="A37" s="296" t="s">
        <v>29</v>
      </c>
      <c r="B37" s="345" t="s">
        <v>651</v>
      </c>
      <c r="C37" s="365">
        <f t="shared" si="0"/>
        <v>6721</v>
      </c>
      <c r="D37" s="354">
        <v>607</v>
      </c>
      <c r="E37" s="355">
        <v>2063</v>
      </c>
      <c r="F37" s="366">
        <v>4051</v>
      </c>
    </row>
    <row r="38" spans="1:8" ht="23.25" customHeight="1" thickBot="1">
      <c r="A38" s="1017" t="s">
        <v>17</v>
      </c>
      <c r="B38" s="345" t="s">
        <v>655</v>
      </c>
      <c r="C38" s="365">
        <f t="shared" si="0"/>
        <v>3065</v>
      </c>
      <c r="D38" s="354">
        <v>501</v>
      </c>
      <c r="E38" s="355">
        <v>836</v>
      </c>
      <c r="F38" s="366">
        <v>1728</v>
      </c>
    </row>
    <row r="39" spans="1:8" ht="23.25" customHeight="1" thickBot="1">
      <c r="A39" s="1023"/>
      <c r="B39" s="345" t="s">
        <v>656</v>
      </c>
      <c r="C39" s="365">
        <f t="shared" si="0"/>
        <v>1972</v>
      </c>
      <c r="D39" s="354">
        <v>218</v>
      </c>
      <c r="E39" s="355">
        <v>921</v>
      </c>
      <c r="F39" s="366">
        <v>833</v>
      </c>
    </row>
    <row r="40" spans="1:8" ht="23.25" customHeight="1" thickBot="1">
      <c r="A40" s="1023"/>
      <c r="B40" s="345" t="s">
        <v>657</v>
      </c>
      <c r="C40" s="365">
        <f t="shared" si="0"/>
        <v>102</v>
      </c>
      <c r="D40" s="354">
        <v>25</v>
      </c>
      <c r="E40" s="355">
        <v>25</v>
      </c>
      <c r="F40" s="366">
        <v>52</v>
      </c>
    </row>
    <row r="41" spans="1:8" ht="23.25" customHeight="1" thickBot="1">
      <c r="A41" s="1023"/>
      <c r="B41" s="345" t="s">
        <v>658</v>
      </c>
      <c r="C41" s="365">
        <f t="shared" si="0"/>
        <v>2812</v>
      </c>
      <c r="D41" s="354">
        <v>789</v>
      </c>
      <c r="E41" s="355">
        <v>686</v>
      </c>
      <c r="F41" s="366">
        <v>1337</v>
      </c>
    </row>
    <row r="42" spans="1:8" ht="23.25" customHeight="1" thickBot="1">
      <c r="A42" s="1018"/>
      <c r="B42" s="345" t="s">
        <v>659</v>
      </c>
      <c r="C42" s="365">
        <f t="shared" si="0"/>
        <v>5991</v>
      </c>
      <c r="D42" s="354">
        <v>953</v>
      </c>
      <c r="E42" s="355">
        <v>4288</v>
      </c>
      <c r="F42" s="366">
        <v>750</v>
      </c>
    </row>
    <row r="43" spans="1:8" ht="23.25" customHeight="1" thickBot="1">
      <c r="A43" s="1017" t="s">
        <v>17</v>
      </c>
      <c r="B43" s="345" t="s">
        <v>660</v>
      </c>
      <c r="C43" s="365">
        <f t="shared" si="0"/>
        <v>3397</v>
      </c>
      <c r="D43" s="354">
        <v>831</v>
      </c>
      <c r="E43" s="355">
        <v>913</v>
      </c>
      <c r="F43" s="366">
        <v>1653</v>
      </c>
    </row>
    <row r="44" spans="1:8" ht="23.25" customHeight="1" thickBot="1">
      <c r="A44" s="1018"/>
      <c r="B44" s="345" t="s">
        <v>661</v>
      </c>
      <c r="C44" s="365">
        <f t="shared" si="0"/>
        <v>1089</v>
      </c>
      <c r="D44" s="354">
        <v>126</v>
      </c>
      <c r="E44" s="355">
        <v>181</v>
      </c>
      <c r="F44" s="366">
        <v>782</v>
      </c>
    </row>
    <row r="45" spans="1:8" ht="23.25" customHeight="1" thickBot="1">
      <c r="A45" s="1017" t="s">
        <v>18</v>
      </c>
      <c r="B45" s="345" t="s">
        <v>687</v>
      </c>
      <c r="C45" s="365">
        <f t="shared" si="0"/>
        <v>6284</v>
      </c>
      <c r="D45" s="354">
        <v>1486</v>
      </c>
      <c r="E45" s="355">
        <v>1941</v>
      </c>
      <c r="F45" s="366">
        <v>2857</v>
      </c>
    </row>
    <row r="46" spans="1:8" ht="23.25" customHeight="1" thickBot="1">
      <c r="A46" s="1018"/>
      <c r="B46" s="345" t="s">
        <v>688</v>
      </c>
      <c r="C46" s="365">
        <f t="shared" si="0"/>
        <v>1946</v>
      </c>
      <c r="D46" s="354">
        <v>304</v>
      </c>
      <c r="E46" s="355">
        <v>407</v>
      </c>
      <c r="F46" s="366">
        <v>1235</v>
      </c>
    </row>
    <row r="47" spans="1:8" ht="23.25" customHeight="1" thickBot="1">
      <c r="A47" s="296" t="s">
        <v>19</v>
      </c>
      <c r="B47" s="345" t="s">
        <v>694</v>
      </c>
      <c r="C47" s="365">
        <f t="shared" si="0"/>
        <v>5930</v>
      </c>
      <c r="D47" s="354">
        <v>1090</v>
      </c>
      <c r="E47" s="355">
        <v>2145</v>
      </c>
      <c r="F47" s="366">
        <v>2695</v>
      </c>
    </row>
    <row r="48" spans="1:8" ht="23.25" customHeight="1" thickBot="1">
      <c r="A48" s="1017" t="s">
        <v>261</v>
      </c>
      <c r="B48" s="345" t="s">
        <v>703</v>
      </c>
      <c r="C48" s="365">
        <f t="shared" si="0"/>
        <v>9333</v>
      </c>
      <c r="D48" s="354">
        <v>1462</v>
      </c>
      <c r="E48" s="355">
        <v>3925</v>
      </c>
      <c r="F48" s="366">
        <v>3946</v>
      </c>
    </row>
    <row r="49" spans="1:6" ht="23.25" customHeight="1" thickBot="1">
      <c r="A49" s="1018"/>
      <c r="B49" s="345" t="s">
        <v>704</v>
      </c>
      <c r="C49" s="365">
        <f t="shared" si="0"/>
        <v>2750</v>
      </c>
      <c r="D49" s="354">
        <v>120</v>
      </c>
      <c r="E49" s="355">
        <v>776</v>
      </c>
      <c r="F49" s="366">
        <v>1854</v>
      </c>
    </row>
    <row r="50" spans="1:6" ht="23.25" customHeight="1" thickBot="1">
      <c r="A50" s="296" t="s">
        <v>20</v>
      </c>
      <c r="B50" s="345" t="s">
        <v>711</v>
      </c>
      <c r="C50" s="365">
        <f t="shared" si="0"/>
        <v>10884</v>
      </c>
      <c r="D50" s="354">
        <v>2790</v>
      </c>
      <c r="E50" s="355">
        <v>3344</v>
      </c>
      <c r="F50" s="366">
        <v>4750</v>
      </c>
    </row>
    <row r="51" spans="1:6" ht="23.25" customHeight="1" thickBot="1">
      <c r="A51" s="1017" t="s">
        <v>127</v>
      </c>
      <c r="B51" s="345" t="s">
        <v>735</v>
      </c>
      <c r="C51" s="365">
        <f t="shared" si="0"/>
        <v>5127</v>
      </c>
      <c r="D51" s="354">
        <v>325</v>
      </c>
      <c r="E51" s="355">
        <v>1727</v>
      </c>
      <c r="F51" s="366">
        <v>3075</v>
      </c>
    </row>
    <row r="52" spans="1:6" ht="23.25" customHeight="1" thickBot="1">
      <c r="A52" s="1018"/>
      <c r="B52" s="345" t="s">
        <v>736</v>
      </c>
      <c r="C52" s="365">
        <f t="shared" si="0"/>
        <v>14328</v>
      </c>
      <c r="D52" s="354">
        <v>2445</v>
      </c>
      <c r="E52" s="355">
        <v>3659</v>
      </c>
      <c r="F52" s="366">
        <v>8224</v>
      </c>
    </row>
    <row r="53" spans="1:6" ht="23.25" customHeight="1" thickBot="1">
      <c r="A53" s="296" t="s">
        <v>22</v>
      </c>
      <c r="B53" s="345" t="s">
        <v>745</v>
      </c>
      <c r="C53" s="365">
        <f t="shared" si="0"/>
        <v>7061</v>
      </c>
      <c r="D53" s="354">
        <v>1408</v>
      </c>
      <c r="E53" s="355">
        <v>2567</v>
      </c>
      <c r="F53" s="366">
        <v>3086</v>
      </c>
    </row>
    <row r="54" spans="1:6" ht="23.25" customHeight="1" thickBot="1">
      <c r="A54" s="296" t="s">
        <v>477</v>
      </c>
      <c r="B54" s="345" t="s">
        <v>749</v>
      </c>
      <c r="C54" s="365">
        <f t="shared" si="0"/>
        <v>2688</v>
      </c>
      <c r="D54" s="354">
        <v>151</v>
      </c>
      <c r="E54" s="355">
        <v>1359</v>
      </c>
      <c r="F54" s="366">
        <v>1178</v>
      </c>
    </row>
    <row r="55" spans="1:6" ht="23.25" customHeight="1" thickBot="1">
      <c r="A55" s="1017" t="s">
        <v>219</v>
      </c>
      <c r="B55" s="349" t="s">
        <v>753</v>
      </c>
      <c r="C55" s="365">
        <f t="shared" si="0"/>
        <v>3394</v>
      </c>
      <c r="D55" s="354">
        <v>668</v>
      </c>
      <c r="E55" s="355">
        <v>1446</v>
      </c>
      <c r="F55" s="366">
        <v>1280</v>
      </c>
    </row>
    <row r="56" spans="1:6" ht="23.25" customHeight="1" thickBot="1">
      <c r="A56" s="1018"/>
      <c r="B56" s="349" t="s">
        <v>754</v>
      </c>
      <c r="C56" s="365">
        <f t="shared" si="0"/>
        <v>6648</v>
      </c>
      <c r="D56" s="354">
        <v>1082</v>
      </c>
      <c r="E56" s="355">
        <v>3549</v>
      </c>
      <c r="F56" s="366">
        <v>2017</v>
      </c>
    </row>
    <row r="57" spans="1:6" ht="23.25" customHeight="1" thickBot="1">
      <c r="A57" s="1017" t="s">
        <v>220</v>
      </c>
      <c r="B57" s="349" t="s">
        <v>762</v>
      </c>
      <c r="C57" s="365">
        <f t="shared" si="0"/>
        <v>15074</v>
      </c>
      <c r="D57" s="354">
        <v>2149</v>
      </c>
      <c r="E57" s="355">
        <v>3557</v>
      </c>
      <c r="F57" s="366">
        <v>9368</v>
      </c>
    </row>
    <row r="58" spans="1:6" ht="23.25" customHeight="1" thickBot="1">
      <c r="A58" s="1023"/>
      <c r="B58" s="349" t="s">
        <v>763</v>
      </c>
      <c r="C58" s="365">
        <f t="shared" si="0"/>
        <v>6459</v>
      </c>
      <c r="D58" s="354">
        <v>852</v>
      </c>
      <c r="E58" s="355">
        <v>1832</v>
      </c>
      <c r="F58" s="366">
        <v>3775</v>
      </c>
    </row>
    <row r="59" spans="1:6" ht="23.25" customHeight="1" thickBot="1">
      <c r="A59" s="1018"/>
      <c r="B59" s="345" t="s">
        <v>764</v>
      </c>
      <c r="C59" s="365">
        <f t="shared" si="0"/>
        <v>6008</v>
      </c>
      <c r="D59" s="354">
        <v>377</v>
      </c>
      <c r="E59" s="355">
        <v>2184</v>
      </c>
      <c r="F59" s="366">
        <v>3447</v>
      </c>
    </row>
    <row r="60" spans="1:6" ht="23.25" customHeight="1" thickBot="1">
      <c r="A60" s="1017" t="s">
        <v>221</v>
      </c>
      <c r="B60" s="345" t="s">
        <v>779</v>
      </c>
      <c r="C60" s="365">
        <f t="shared" si="0"/>
        <v>4197</v>
      </c>
      <c r="D60" s="354">
        <v>239</v>
      </c>
      <c r="E60" s="355">
        <v>2168</v>
      </c>
      <c r="F60" s="366">
        <v>1790</v>
      </c>
    </row>
    <row r="61" spans="1:6" ht="23.25" customHeight="1" thickBot="1">
      <c r="A61" s="1018"/>
      <c r="B61" s="345" t="s">
        <v>780</v>
      </c>
      <c r="C61" s="365">
        <f t="shared" si="0"/>
        <v>7679</v>
      </c>
      <c r="D61" s="354">
        <v>1486</v>
      </c>
      <c r="E61" s="355">
        <v>2605</v>
      </c>
      <c r="F61" s="366">
        <v>3588</v>
      </c>
    </row>
    <row r="62" spans="1:6" ht="23.25" customHeight="1" thickBot="1">
      <c r="A62" s="296" t="s">
        <v>478</v>
      </c>
      <c r="B62" s="345" t="s">
        <v>789</v>
      </c>
      <c r="C62" s="365">
        <f t="shared" si="0"/>
        <v>5241</v>
      </c>
      <c r="D62" s="354">
        <v>1525</v>
      </c>
      <c r="E62" s="355">
        <v>1329</v>
      </c>
      <c r="F62" s="366">
        <v>2387</v>
      </c>
    </row>
    <row r="63" spans="1:6" ht="23.25" customHeight="1" thickBot="1">
      <c r="A63" s="1017" t="s">
        <v>131</v>
      </c>
      <c r="B63" s="345" t="s">
        <v>793</v>
      </c>
      <c r="C63" s="365">
        <f t="shared" si="0"/>
        <v>6640</v>
      </c>
      <c r="D63" s="354">
        <v>1166</v>
      </c>
      <c r="E63" s="355">
        <v>1415</v>
      </c>
      <c r="F63" s="366">
        <v>4059</v>
      </c>
    </row>
    <row r="64" spans="1:6" ht="23.25" customHeight="1" thickBot="1">
      <c r="A64" s="1018"/>
      <c r="B64" s="345" t="s">
        <v>794</v>
      </c>
      <c r="C64" s="365">
        <f t="shared" si="0"/>
        <v>9541</v>
      </c>
      <c r="D64" s="354">
        <v>1932</v>
      </c>
      <c r="E64" s="355">
        <v>2540</v>
      </c>
      <c r="F64" s="366">
        <v>5069</v>
      </c>
    </row>
    <row r="65" spans="1:6" ht="23.25" customHeight="1" thickBot="1">
      <c r="A65" s="1017" t="s">
        <v>23</v>
      </c>
      <c r="B65" s="345" t="s">
        <v>804</v>
      </c>
      <c r="C65" s="365">
        <f t="shared" si="0"/>
        <v>7305</v>
      </c>
      <c r="D65" s="354">
        <v>1705</v>
      </c>
      <c r="E65" s="355">
        <v>2180</v>
      </c>
      <c r="F65" s="366">
        <v>3420</v>
      </c>
    </row>
    <row r="66" spans="1:6" ht="23.25" customHeight="1" thickBot="1">
      <c r="A66" s="1018"/>
      <c r="B66" s="349" t="s">
        <v>805</v>
      </c>
      <c r="C66" s="365">
        <f t="shared" si="0"/>
        <v>186</v>
      </c>
      <c r="D66" s="354">
        <v>54</v>
      </c>
      <c r="E66" s="355">
        <v>8</v>
      </c>
      <c r="F66" s="366">
        <v>124</v>
      </c>
    </row>
    <row r="67" spans="1:6" ht="23.25" customHeight="1" thickBot="1">
      <c r="A67" s="1017" t="s">
        <v>24</v>
      </c>
      <c r="B67" s="345" t="s">
        <v>819</v>
      </c>
      <c r="C67" s="365">
        <f t="shared" si="0"/>
        <v>9740</v>
      </c>
      <c r="D67" s="354">
        <v>1734</v>
      </c>
      <c r="E67" s="355">
        <v>3170</v>
      </c>
      <c r="F67" s="366">
        <v>4836</v>
      </c>
    </row>
    <row r="68" spans="1:6" ht="23.25" customHeight="1" thickBot="1">
      <c r="A68" s="1023"/>
      <c r="B68" s="345" t="s">
        <v>820</v>
      </c>
      <c r="C68" s="365">
        <f t="shared" si="0"/>
        <v>6722</v>
      </c>
      <c r="D68" s="354">
        <v>798</v>
      </c>
      <c r="E68" s="355">
        <v>1423</v>
      </c>
      <c r="F68" s="366">
        <v>4501</v>
      </c>
    </row>
    <row r="69" spans="1:6" ht="23.25" customHeight="1" thickBot="1">
      <c r="A69" s="1018"/>
      <c r="B69" s="345" t="s">
        <v>821</v>
      </c>
      <c r="C69" s="365">
        <f t="shared" ref="C69:C81" si="1">SUM(D69:F69)</f>
        <v>2392</v>
      </c>
      <c r="D69" s="354">
        <v>268</v>
      </c>
      <c r="E69" s="355">
        <v>948</v>
      </c>
      <c r="F69" s="366">
        <v>1176</v>
      </c>
    </row>
    <row r="70" spans="1:6" ht="23.25" customHeight="1" thickBot="1">
      <c r="A70" s="1017" t="s">
        <v>25</v>
      </c>
      <c r="B70" s="345" t="s">
        <v>832</v>
      </c>
      <c r="C70" s="365">
        <f t="shared" si="1"/>
        <v>1824</v>
      </c>
      <c r="D70" s="354">
        <v>285</v>
      </c>
      <c r="E70" s="355">
        <v>564</v>
      </c>
      <c r="F70" s="366">
        <v>975</v>
      </c>
    </row>
    <row r="71" spans="1:6" ht="23.25" customHeight="1" thickBot="1">
      <c r="A71" s="1023"/>
      <c r="B71" s="345" t="s">
        <v>833</v>
      </c>
      <c r="C71" s="365">
        <f t="shared" si="1"/>
        <v>2963</v>
      </c>
      <c r="D71" s="354">
        <v>271</v>
      </c>
      <c r="E71" s="355">
        <v>1422</v>
      </c>
      <c r="F71" s="366">
        <v>1270</v>
      </c>
    </row>
    <row r="72" spans="1:6" ht="23.25" customHeight="1" thickBot="1">
      <c r="A72" s="1023"/>
      <c r="B72" s="345" t="s">
        <v>834</v>
      </c>
      <c r="C72" s="365">
        <f t="shared" si="1"/>
        <v>2609</v>
      </c>
      <c r="D72" s="354">
        <v>352</v>
      </c>
      <c r="E72" s="355">
        <v>774</v>
      </c>
      <c r="F72" s="366">
        <v>1483</v>
      </c>
    </row>
    <row r="73" spans="1:6" ht="23.25" customHeight="1" thickBot="1">
      <c r="A73" s="1023"/>
      <c r="B73" s="345" t="s">
        <v>835</v>
      </c>
      <c r="C73" s="365">
        <f t="shared" si="1"/>
        <v>2569</v>
      </c>
      <c r="D73" s="354">
        <v>486</v>
      </c>
      <c r="E73" s="355">
        <v>525</v>
      </c>
      <c r="F73" s="366">
        <v>1558</v>
      </c>
    </row>
    <row r="74" spans="1:6" ht="23.25" customHeight="1" thickBot="1">
      <c r="A74" s="1018"/>
      <c r="B74" s="345" t="s">
        <v>836</v>
      </c>
      <c r="C74" s="365">
        <f t="shared" si="1"/>
        <v>8318</v>
      </c>
      <c r="D74" s="354">
        <v>2098</v>
      </c>
      <c r="E74" s="355">
        <v>1153</v>
      </c>
      <c r="F74" s="366">
        <v>5067</v>
      </c>
    </row>
    <row r="75" spans="1:6" ht="23.25" customHeight="1" thickBot="1">
      <c r="A75" s="1017" t="s">
        <v>133</v>
      </c>
      <c r="B75" s="345" t="s">
        <v>851</v>
      </c>
      <c r="C75" s="365">
        <f t="shared" si="1"/>
        <v>8025</v>
      </c>
      <c r="D75" s="354">
        <v>1653</v>
      </c>
      <c r="E75" s="355">
        <v>2197</v>
      </c>
      <c r="F75" s="366">
        <v>4175</v>
      </c>
    </row>
    <row r="76" spans="1:6" ht="23.25" customHeight="1" thickBot="1">
      <c r="A76" s="1023"/>
      <c r="B76" s="345" t="s">
        <v>852</v>
      </c>
      <c r="C76" s="365">
        <f t="shared" si="1"/>
        <v>7172</v>
      </c>
      <c r="D76" s="354">
        <v>926</v>
      </c>
      <c r="E76" s="355">
        <v>1644</v>
      </c>
      <c r="F76" s="366">
        <v>4602</v>
      </c>
    </row>
    <row r="77" spans="1:6" ht="23.25" customHeight="1" thickBot="1">
      <c r="A77" s="1018"/>
      <c r="B77" s="345" t="s">
        <v>853</v>
      </c>
      <c r="C77" s="365">
        <f t="shared" si="1"/>
        <v>1081</v>
      </c>
      <c r="D77" s="354">
        <v>29</v>
      </c>
      <c r="E77" s="355">
        <v>310</v>
      </c>
      <c r="F77" s="366">
        <v>742</v>
      </c>
    </row>
    <row r="78" spans="1:6" ht="23.25" customHeight="1" thickBot="1">
      <c r="A78" s="296" t="s">
        <v>26</v>
      </c>
      <c r="B78" s="345" t="s">
        <v>863</v>
      </c>
      <c r="C78" s="365">
        <f t="shared" si="1"/>
        <v>10827</v>
      </c>
      <c r="D78" s="354">
        <v>2005</v>
      </c>
      <c r="E78" s="355">
        <v>3516</v>
      </c>
      <c r="F78" s="366">
        <v>5306</v>
      </c>
    </row>
    <row r="79" spans="1:6" ht="23.25" customHeight="1" thickBot="1">
      <c r="A79" s="1017" t="s">
        <v>27</v>
      </c>
      <c r="B79" s="345" t="s">
        <v>872</v>
      </c>
      <c r="C79" s="365">
        <f t="shared" si="1"/>
        <v>12395</v>
      </c>
      <c r="D79" s="354">
        <v>2178</v>
      </c>
      <c r="E79" s="355">
        <v>4054</v>
      </c>
      <c r="F79" s="366">
        <v>6163</v>
      </c>
    </row>
    <row r="80" spans="1:6" ht="23.25" customHeight="1" thickBot="1">
      <c r="A80" s="1018"/>
      <c r="B80" s="345" t="s">
        <v>873</v>
      </c>
      <c r="C80" s="365">
        <f t="shared" si="1"/>
        <v>9543</v>
      </c>
      <c r="D80" s="354">
        <v>1776</v>
      </c>
      <c r="E80" s="355">
        <v>3059</v>
      </c>
      <c r="F80" s="366">
        <v>4708</v>
      </c>
    </row>
    <row r="81" spans="1:6" ht="23.25" customHeight="1" thickBot="1">
      <c r="A81" s="296" t="s">
        <v>134</v>
      </c>
      <c r="B81" s="345" t="s">
        <v>881</v>
      </c>
      <c r="C81" s="365">
        <f t="shared" si="1"/>
        <v>15068</v>
      </c>
      <c r="D81" s="354">
        <v>2556</v>
      </c>
      <c r="E81" s="355">
        <v>4884</v>
      </c>
      <c r="F81" s="366">
        <v>7628</v>
      </c>
    </row>
  </sheetData>
  <mergeCells count="24">
    <mergeCell ref="A79:A80"/>
    <mergeCell ref="A45:A46"/>
    <mergeCell ref="A48:A49"/>
    <mergeCell ref="A51:A52"/>
    <mergeCell ref="A55:A56"/>
    <mergeCell ref="A57:A59"/>
    <mergeCell ref="A60:A61"/>
    <mergeCell ref="A63:A64"/>
    <mergeCell ref="A65:A66"/>
    <mergeCell ref="A67:A69"/>
    <mergeCell ref="A70:A74"/>
    <mergeCell ref="A75:A77"/>
    <mergeCell ref="A43:A44"/>
    <mergeCell ref="A1:F1"/>
    <mergeCell ref="A4:A5"/>
    <mergeCell ref="A6:A7"/>
    <mergeCell ref="A8:A9"/>
    <mergeCell ref="A10:A12"/>
    <mergeCell ref="A13:A14"/>
    <mergeCell ref="A15:A16"/>
    <mergeCell ref="A17:A19"/>
    <mergeCell ref="A20:A31"/>
    <mergeCell ref="A34:A36"/>
    <mergeCell ref="A38:A42"/>
  </mergeCells>
  <pageMargins left="0.7" right="0.7" top="0.75" bottom="0.75" header="0.3" footer="0.3"/>
  <pageSetup paperSize="9" scale="74" orientation="portrait" horizontalDpi="300" verticalDpi="300" r:id="rId1"/>
  <rowBreaks count="1" manualBreakCount="1">
    <brk id="42"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D2425-33FC-4543-8745-54A1D4E91FCC}">
  <sheetPr>
    <tabColor rgb="FF00B050"/>
  </sheetPr>
  <dimension ref="A1:E44"/>
  <sheetViews>
    <sheetView rightToLeft="1" view="pageBreakPreview" zoomScale="60" zoomScaleNormal="100" workbookViewId="0">
      <selection activeCell="A25" sqref="A25"/>
    </sheetView>
  </sheetViews>
  <sheetFormatPr defaultColWidth="9.140625" defaultRowHeight="15.75"/>
  <cols>
    <col min="1" max="1" width="17.7109375" style="360" customWidth="1"/>
    <col min="2" max="2" width="19.7109375" style="381" customWidth="1"/>
    <col min="3" max="5" width="16.7109375" style="381" customWidth="1"/>
    <col min="6" max="16384" width="9.140625" style="352"/>
  </cols>
  <sheetData>
    <row r="1" spans="1:5" ht="21.75" thickBot="1">
      <c r="A1" s="1026" t="s">
        <v>997</v>
      </c>
      <c r="B1" s="1027"/>
      <c r="C1" s="1027"/>
      <c r="D1" s="1027"/>
      <c r="E1" s="1027"/>
    </row>
    <row r="2" spans="1:5" ht="21.75" thickBot="1">
      <c r="A2" s="191" t="s">
        <v>466</v>
      </c>
      <c r="B2" s="368" t="s">
        <v>998</v>
      </c>
      <c r="C2" s="368" t="s">
        <v>999</v>
      </c>
      <c r="D2" s="368" t="s">
        <v>1000</v>
      </c>
      <c r="E2" s="368" t="s">
        <v>1001</v>
      </c>
    </row>
    <row r="3" spans="1:5" ht="21">
      <c r="A3" s="178">
        <v>1396</v>
      </c>
      <c r="B3" s="287">
        <v>449311</v>
      </c>
      <c r="C3" s="287">
        <v>291893</v>
      </c>
      <c r="D3" s="287">
        <v>134618</v>
      </c>
      <c r="E3" s="287">
        <v>22800</v>
      </c>
    </row>
    <row r="4" spans="1:5" ht="21">
      <c r="A4" s="178">
        <v>1397</v>
      </c>
      <c r="B4" s="287">
        <v>472107</v>
      </c>
      <c r="C4" s="287">
        <v>314690</v>
      </c>
      <c r="D4" s="287">
        <v>131578</v>
      </c>
      <c r="E4" s="287">
        <v>25839</v>
      </c>
    </row>
    <row r="5" spans="1:5" ht="21">
      <c r="A5" s="178">
        <v>1398</v>
      </c>
      <c r="B5" s="287">
        <v>414349</v>
      </c>
      <c r="C5" s="287">
        <v>283221</v>
      </c>
      <c r="D5" s="287">
        <v>110416</v>
      </c>
      <c r="E5" s="287">
        <v>20712</v>
      </c>
    </row>
    <row r="6" spans="1:5" ht="21">
      <c r="A6" s="178">
        <v>1399</v>
      </c>
      <c r="B6" s="287">
        <v>301898</v>
      </c>
      <c r="C6" s="287">
        <v>188978</v>
      </c>
      <c r="D6" s="287">
        <v>98689</v>
      </c>
      <c r="E6" s="287">
        <v>14231</v>
      </c>
    </row>
    <row r="7" spans="1:5" ht="21">
      <c r="A7" s="200">
        <v>1400</v>
      </c>
      <c r="B7" s="202">
        <v>342183</v>
      </c>
      <c r="C7" s="202">
        <v>221313</v>
      </c>
      <c r="D7" s="202">
        <v>105067</v>
      </c>
      <c r="E7" s="202">
        <v>15803</v>
      </c>
    </row>
    <row r="8" spans="1:5" ht="21">
      <c r="A8" s="178">
        <v>1401</v>
      </c>
      <c r="B8" s="287">
        <v>401472</v>
      </c>
      <c r="C8" s="203">
        <v>265860</v>
      </c>
      <c r="D8" s="287">
        <v>115285</v>
      </c>
      <c r="E8" s="203">
        <v>20327</v>
      </c>
    </row>
    <row r="9" spans="1:5" ht="21.75" thickBot="1">
      <c r="A9" s="180">
        <v>1402</v>
      </c>
      <c r="B9" s="287">
        <f>SUM(B10:B41)</f>
        <v>415235</v>
      </c>
      <c r="C9" s="287">
        <f t="shared" ref="C9:E9" si="0">SUM(C10:C41)</f>
        <v>279682</v>
      </c>
      <c r="D9" s="287">
        <f t="shared" si="0"/>
        <v>117773</v>
      </c>
      <c r="E9" s="287">
        <f t="shared" si="0"/>
        <v>17780</v>
      </c>
    </row>
    <row r="10" spans="1:5" ht="21.75" thickBot="1">
      <c r="A10" s="369" t="s">
        <v>119</v>
      </c>
      <c r="B10" s="370">
        <f>SUM(C10:E10)</f>
        <v>16807</v>
      </c>
      <c r="C10" s="371">
        <v>14203</v>
      </c>
      <c r="D10" s="372">
        <v>2580</v>
      </c>
      <c r="E10" s="373">
        <v>24</v>
      </c>
    </row>
    <row r="11" spans="1:5" ht="21.75" thickBot="1">
      <c r="A11" s="374" t="s">
        <v>120</v>
      </c>
      <c r="B11" s="370">
        <f t="shared" ref="B11:B41" si="1">SUM(C11:E11)</f>
        <v>13406</v>
      </c>
      <c r="C11" s="371">
        <v>8458</v>
      </c>
      <c r="D11" s="372">
        <v>3777</v>
      </c>
      <c r="E11" s="373">
        <v>1171</v>
      </c>
    </row>
    <row r="12" spans="1:5" ht="21.75" thickBot="1">
      <c r="A12" s="374" t="s">
        <v>13</v>
      </c>
      <c r="B12" s="370">
        <f t="shared" si="1"/>
        <v>8536</v>
      </c>
      <c r="C12" s="371">
        <v>4843</v>
      </c>
      <c r="D12" s="372">
        <v>3619</v>
      </c>
      <c r="E12" s="373">
        <v>74</v>
      </c>
    </row>
    <row r="13" spans="1:5" ht="21.75" thickBot="1">
      <c r="A13" s="374" t="s">
        <v>14</v>
      </c>
      <c r="B13" s="370">
        <f t="shared" si="1"/>
        <v>43096</v>
      </c>
      <c r="C13" s="371">
        <v>35803</v>
      </c>
      <c r="D13" s="372">
        <v>5526</v>
      </c>
      <c r="E13" s="373">
        <v>1767</v>
      </c>
    </row>
    <row r="14" spans="1:5" ht="21.75" thickBot="1">
      <c r="A14" s="374" t="s">
        <v>33</v>
      </c>
      <c r="B14" s="370">
        <f t="shared" si="1"/>
        <v>3798</v>
      </c>
      <c r="C14" s="371">
        <v>1358</v>
      </c>
      <c r="D14" s="372">
        <v>1096</v>
      </c>
      <c r="E14" s="373">
        <v>1344</v>
      </c>
    </row>
    <row r="15" spans="1:5" ht="21.75" thickBot="1">
      <c r="A15" s="374" t="s">
        <v>15</v>
      </c>
      <c r="B15" s="370">
        <f t="shared" si="1"/>
        <v>4175</v>
      </c>
      <c r="C15" s="371">
        <v>2201</v>
      </c>
      <c r="D15" s="372">
        <v>750</v>
      </c>
      <c r="E15" s="373">
        <v>1224</v>
      </c>
    </row>
    <row r="16" spans="1:5" ht="21.75" thickBot="1">
      <c r="A16" s="374" t="s">
        <v>16</v>
      </c>
      <c r="B16" s="370">
        <f t="shared" si="1"/>
        <v>15375</v>
      </c>
      <c r="C16" s="371">
        <v>9816</v>
      </c>
      <c r="D16" s="372">
        <v>3403</v>
      </c>
      <c r="E16" s="373">
        <v>2156</v>
      </c>
    </row>
    <row r="17" spans="1:5" ht="21.75" thickBot="1">
      <c r="A17" s="374" t="s">
        <v>475</v>
      </c>
      <c r="B17" s="370">
        <f t="shared" si="1"/>
        <v>67511</v>
      </c>
      <c r="C17" s="371">
        <v>46252</v>
      </c>
      <c r="D17" s="372">
        <v>19045</v>
      </c>
      <c r="E17" s="373">
        <v>2214</v>
      </c>
    </row>
    <row r="18" spans="1:5" ht="21.75" thickBot="1">
      <c r="A18" s="375" t="s">
        <v>122</v>
      </c>
      <c r="B18" s="370">
        <f t="shared" si="1"/>
        <v>6100</v>
      </c>
      <c r="C18" s="371">
        <v>4728</v>
      </c>
      <c r="D18" s="372">
        <v>1078</v>
      </c>
      <c r="E18" s="373">
        <v>294</v>
      </c>
    </row>
    <row r="19" spans="1:5" ht="21.75" thickBot="1">
      <c r="A19" s="376" t="s">
        <v>476</v>
      </c>
      <c r="B19" s="370">
        <f t="shared" si="1"/>
        <v>23154</v>
      </c>
      <c r="C19" s="371">
        <v>19748</v>
      </c>
      <c r="D19" s="372">
        <v>3371</v>
      </c>
      <c r="E19" s="373">
        <v>35</v>
      </c>
    </row>
    <row r="20" spans="1:5" ht="21.75" thickBot="1">
      <c r="A20" s="374" t="s">
        <v>29</v>
      </c>
      <c r="B20" s="370">
        <f t="shared" si="1"/>
        <v>6179</v>
      </c>
      <c r="C20" s="371">
        <v>3055</v>
      </c>
      <c r="D20" s="372">
        <v>1624</v>
      </c>
      <c r="E20" s="373">
        <v>1500</v>
      </c>
    </row>
    <row r="21" spans="1:5" ht="21.75" thickBot="1">
      <c r="A21" s="374" t="s">
        <v>31</v>
      </c>
      <c r="B21" s="370">
        <f t="shared" si="1"/>
        <v>3410</v>
      </c>
      <c r="C21" s="371">
        <v>1591</v>
      </c>
      <c r="D21" s="372">
        <v>1286</v>
      </c>
      <c r="E21" s="373">
        <v>533</v>
      </c>
    </row>
    <row r="22" spans="1:5" ht="21.75" thickBot="1">
      <c r="A22" s="374" t="s">
        <v>17</v>
      </c>
      <c r="B22" s="370">
        <f t="shared" si="1"/>
        <v>17314</v>
      </c>
      <c r="C22" s="371">
        <v>7318</v>
      </c>
      <c r="D22" s="372">
        <v>9508</v>
      </c>
      <c r="E22" s="373">
        <v>488</v>
      </c>
    </row>
    <row r="23" spans="1:5" ht="21.75" thickBot="1">
      <c r="A23" s="374" t="s">
        <v>18</v>
      </c>
      <c r="B23" s="370">
        <f t="shared" si="1"/>
        <v>6732</v>
      </c>
      <c r="C23" s="371">
        <v>3589</v>
      </c>
      <c r="D23" s="372">
        <v>3030</v>
      </c>
      <c r="E23" s="373">
        <v>113</v>
      </c>
    </row>
    <row r="24" spans="1:5" ht="21.75" thickBot="1">
      <c r="A24" s="374" t="s">
        <v>19</v>
      </c>
      <c r="B24" s="370">
        <f t="shared" si="1"/>
        <v>5457</v>
      </c>
      <c r="C24" s="371">
        <v>2969</v>
      </c>
      <c r="D24" s="372">
        <v>1796</v>
      </c>
      <c r="E24" s="373">
        <v>692</v>
      </c>
    </row>
    <row r="25" spans="1:5" ht="21.75" thickBot="1">
      <c r="A25" s="374" t="s">
        <v>261</v>
      </c>
      <c r="B25" s="370">
        <f t="shared" si="1"/>
        <v>8680</v>
      </c>
      <c r="C25" s="371">
        <v>5430</v>
      </c>
      <c r="D25" s="372">
        <v>3250</v>
      </c>
      <c r="E25" s="373">
        <v>0</v>
      </c>
    </row>
    <row r="26" spans="1:5" ht="21.75" thickBot="1">
      <c r="A26" s="374" t="s">
        <v>20</v>
      </c>
      <c r="B26" s="370">
        <f t="shared" si="1"/>
        <v>5846</v>
      </c>
      <c r="C26" s="371">
        <v>3885</v>
      </c>
      <c r="D26" s="372">
        <v>1941</v>
      </c>
      <c r="E26" s="373">
        <v>20</v>
      </c>
    </row>
    <row r="27" spans="1:5" ht="21.75" thickBot="1">
      <c r="A27" s="377" t="s">
        <v>127</v>
      </c>
      <c r="B27" s="370">
        <f t="shared" si="1"/>
        <v>13297</v>
      </c>
      <c r="C27" s="371">
        <v>11136</v>
      </c>
      <c r="D27" s="372">
        <v>1857</v>
      </c>
      <c r="E27" s="373">
        <v>304</v>
      </c>
    </row>
    <row r="28" spans="1:5" ht="21.75" thickBot="1">
      <c r="A28" s="374" t="s">
        <v>22</v>
      </c>
      <c r="B28" s="370">
        <f t="shared" si="1"/>
        <v>5916</v>
      </c>
      <c r="C28" s="371">
        <v>2797</v>
      </c>
      <c r="D28" s="372">
        <v>2023</v>
      </c>
      <c r="E28" s="373">
        <v>1096</v>
      </c>
    </row>
    <row r="29" spans="1:5" ht="21.75" thickBot="1">
      <c r="A29" s="374" t="s">
        <v>477</v>
      </c>
      <c r="B29" s="370">
        <f t="shared" si="1"/>
        <v>2544</v>
      </c>
      <c r="C29" s="371">
        <v>1250</v>
      </c>
      <c r="D29" s="372">
        <v>1294</v>
      </c>
      <c r="E29" s="373">
        <v>0</v>
      </c>
    </row>
    <row r="30" spans="1:5" ht="21.75" thickBot="1">
      <c r="A30" s="374" t="s">
        <v>219</v>
      </c>
      <c r="B30" s="370">
        <f t="shared" si="1"/>
        <v>10041</v>
      </c>
      <c r="C30" s="371">
        <v>4030</v>
      </c>
      <c r="D30" s="372">
        <v>6002</v>
      </c>
      <c r="E30" s="373">
        <v>9</v>
      </c>
    </row>
    <row r="31" spans="1:5" ht="21.75" thickBot="1">
      <c r="A31" s="374" t="s">
        <v>220</v>
      </c>
      <c r="B31" s="370">
        <f t="shared" si="1"/>
        <v>18359</v>
      </c>
      <c r="C31" s="371">
        <v>13143</v>
      </c>
      <c r="D31" s="372">
        <v>4754</v>
      </c>
      <c r="E31" s="373">
        <v>462</v>
      </c>
    </row>
    <row r="32" spans="1:5" ht="21.75" thickBot="1">
      <c r="A32" s="374" t="s">
        <v>221</v>
      </c>
      <c r="B32" s="370">
        <f t="shared" si="1"/>
        <v>11877</v>
      </c>
      <c r="C32" s="371">
        <v>7247</v>
      </c>
      <c r="D32" s="372">
        <v>4587</v>
      </c>
      <c r="E32" s="373">
        <v>43</v>
      </c>
    </row>
    <row r="33" spans="1:5" ht="21.75" thickBot="1">
      <c r="A33" s="374" t="s">
        <v>478</v>
      </c>
      <c r="B33" s="370">
        <f t="shared" si="1"/>
        <v>5241</v>
      </c>
      <c r="C33" s="371">
        <v>3199</v>
      </c>
      <c r="D33" s="372">
        <v>2041</v>
      </c>
      <c r="E33" s="373">
        <v>1</v>
      </c>
    </row>
    <row r="34" spans="1:5" ht="21.75" thickBot="1">
      <c r="A34" s="374" t="s">
        <v>131</v>
      </c>
      <c r="B34" s="370">
        <f t="shared" si="1"/>
        <v>12112</v>
      </c>
      <c r="C34" s="371">
        <v>9090</v>
      </c>
      <c r="D34" s="372">
        <v>3022</v>
      </c>
      <c r="E34" s="373">
        <v>0</v>
      </c>
    </row>
    <row r="35" spans="1:5" ht="21.75" thickBot="1">
      <c r="A35" s="376" t="s">
        <v>23</v>
      </c>
      <c r="B35" s="370">
        <f t="shared" si="1"/>
        <v>5386</v>
      </c>
      <c r="C35" s="371">
        <v>4108</v>
      </c>
      <c r="D35" s="372">
        <v>1197</v>
      </c>
      <c r="E35" s="373">
        <v>81</v>
      </c>
    </row>
    <row r="36" spans="1:5" ht="21.75" thickBot="1">
      <c r="A36" s="374" t="s">
        <v>24</v>
      </c>
      <c r="B36" s="370">
        <f t="shared" si="1"/>
        <v>13717</v>
      </c>
      <c r="C36" s="371">
        <v>7934</v>
      </c>
      <c r="D36" s="372">
        <v>5391</v>
      </c>
      <c r="E36" s="373">
        <v>392</v>
      </c>
    </row>
    <row r="37" spans="1:5" ht="21.75" thickBot="1">
      <c r="A37" s="374" t="s">
        <v>25</v>
      </c>
      <c r="B37" s="370">
        <f t="shared" si="1"/>
        <v>13426</v>
      </c>
      <c r="C37" s="371">
        <v>9698</v>
      </c>
      <c r="D37" s="372">
        <v>3702</v>
      </c>
      <c r="E37" s="373">
        <v>26</v>
      </c>
    </row>
    <row r="38" spans="1:5" ht="21.75" thickBot="1">
      <c r="A38" s="374" t="s">
        <v>133</v>
      </c>
      <c r="B38" s="370">
        <f t="shared" si="1"/>
        <v>12106</v>
      </c>
      <c r="C38" s="371">
        <v>7862</v>
      </c>
      <c r="D38" s="372">
        <v>4183</v>
      </c>
      <c r="E38" s="373">
        <v>61</v>
      </c>
    </row>
    <row r="39" spans="1:5" ht="21.75" thickBot="1">
      <c r="A39" s="374" t="s">
        <v>26</v>
      </c>
      <c r="B39" s="370">
        <f t="shared" si="1"/>
        <v>8573</v>
      </c>
      <c r="C39" s="371">
        <v>5686</v>
      </c>
      <c r="D39" s="372">
        <v>2578</v>
      </c>
      <c r="E39" s="373">
        <v>309</v>
      </c>
    </row>
    <row r="40" spans="1:5" ht="21.75" thickBot="1">
      <c r="A40" s="374" t="s">
        <v>27</v>
      </c>
      <c r="B40" s="370">
        <f t="shared" si="1"/>
        <v>16201</v>
      </c>
      <c r="C40" s="371">
        <v>7313</v>
      </c>
      <c r="D40" s="372">
        <v>7551</v>
      </c>
      <c r="E40" s="373">
        <v>1337</v>
      </c>
    </row>
    <row r="41" spans="1:5" ht="21.75" thickBot="1">
      <c r="A41" s="374" t="s">
        <v>134</v>
      </c>
      <c r="B41" s="370">
        <f t="shared" si="1"/>
        <v>10863</v>
      </c>
      <c r="C41" s="371">
        <v>9942</v>
      </c>
      <c r="D41" s="372">
        <v>911</v>
      </c>
      <c r="E41" s="373">
        <v>10</v>
      </c>
    </row>
    <row r="42" spans="1:5" ht="21">
      <c r="A42" s="378"/>
      <c r="B42" s="379"/>
      <c r="C42" s="380"/>
      <c r="D42" s="380"/>
      <c r="E42" s="380"/>
    </row>
    <row r="44" spans="1:5">
      <c r="B44" s="361"/>
    </row>
  </sheetData>
  <mergeCells count="1">
    <mergeCell ref="A1:E1"/>
  </mergeCells>
  <pageMargins left="0.7" right="0.7" top="0.75" bottom="0.75" header="0.3" footer="0.3"/>
  <pageSetup paperSize="9" scale="84"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D3911-9885-4158-9142-12323CC99A3F}">
  <sheetPr>
    <tabColor theme="7" tint="0.39997558519241921"/>
    <pageSetUpPr fitToPage="1"/>
  </sheetPr>
  <dimension ref="A1:L52"/>
  <sheetViews>
    <sheetView rightToLeft="1" view="pageBreakPreview" topLeftCell="A2" zoomScaleNormal="100" zoomScaleSheetLayoutView="100" workbookViewId="0">
      <selection activeCell="M14" sqref="M14"/>
    </sheetView>
  </sheetViews>
  <sheetFormatPr defaultColWidth="15.7109375" defaultRowHeight="22.5"/>
  <cols>
    <col min="1" max="1" width="21.28515625" style="14" bestFit="1" customWidth="1"/>
    <col min="2" max="2" width="15.140625" style="10" customWidth="1"/>
    <col min="3" max="4" width="18.140625" style="10" customWidth="1"/>
    <col min="5" max="6" width="12.7109375" style="10" customWidth="1"/>
    <col min="7" max="7" width="16.140625" style="10" customWidth="1"/>
    <col min="8" max="244" width="15.7109375" style="10"/>
    <col min="245" max="245" width="19.140625" style="10" customWidth="1"/>
    <col min="246" max="246" width="15.140625" style="10" customWidth="1"/>
    <col min="247" max="250" width="16.140625" style="10" customWidth="1"/>
    <col min="251" max="256" width="15.7109375" style="10"/>
    <col min="257" max="257" width="21.28515625" style="10" bestFit="1" customWidth="1"/>
    <col min="258" max="258" width="15.140625" style="10" customWidth="1"/>
    <col min="259" max="262" width="16.140625" style="10" customWidth="1"/>
    <col min="263" max="500" width="15.7109375" style="10"/>
    <col min="501" max="501" width="19.140625" style="10" customWidth="1"/>
    <col min="502" max="502" width="15.140625" style="10" customWidth="1"/>
    <col min="503" max="506" width="16.140625" style="10" customWidth="1"/>
    <col min="507" max="512" width="15.7109375" style="10"/>
    <col min="513" max="513" width="21.28515625" style="10" bestFit="1" customWidth="1"/>
    <col min="514" max="514" width="15.140625" style="10" customWidth="1"/>
    <col min="515" max="518" width="16.140625" style="10" customWidth="1"/>
    <col min="519" max="756" width="15.7109375" style="10"/>
    <col min="757" max="757" width="19.140625" style="10" customWidth="1"/>
    <col min="758" max="758" width="15.140625" style="10" customWidth="1"/>
    <col min="759" max="762" width="16.140625" style="10" customWidth="1"/>
    <col min="763" max="768" width="15.7109375" style="10"/>
    <col min="769" max="769" width="21.28515625" style="10" bestFit="1" customWidth="1"/>
    <col min="770" max="770" width="15.140625" style="10" customWidth="1"/>
    <col min="771" max="774" width="16.140625" style="10" customWidth="1"/>
    <col min="775" max="1012" width="15.7109375" style="10"/>
    <col min="1013" max="1013" width="19.140625" style="10" customWidth="1"/>
    <col min="1014" max="1014" width="15.140625" style="10" customWidth="1"/>
    <col min="1015" max="1018" width="16.140625" style="10" customWidth="1"/>
    <col min="1019" max="1024" width="15.7109375" style="10"/>
    <col min="1025" max="1025" width="21.28515625" style="10" bestFit="1" customWidth="1"/>
    <col min="1026" max="1026" width="15.140625" style="10" customWidth="1"/>
    <col min="1027" max="1030" width="16.140625" style="10" customWidth="1"/>
    <col min="1031" max="1268" width="15.7109375" style="10"/>
    <col min="1269" max="1269" width="19.140625" style="10" customWidth="1"/>
    <col min="1270" max="1270" width="15.140625" style="10" customWidth="1"/>
    <col min="1271" max="1274" width="16.140625" style="10" customWidth="1"/>
    <col min="1275" max="1280" width="15.7109375" style="10"/>
    <col min="1281" max="1281" width="21.28515625" style="10" bestFit="1" customWidth="1"/>
    <col min="1282" max="1282" width="15.140625" style="10" customWidth="1"/>
    <col min="1283" max="1286" width="16.140625" style="10" customWidth="1"/>
    <col min="1287" max="1524" width="15.7109375" style="10"/>
    <col min="1525" max="1525" width="19.140625" style="10" customWidth="1"/>
    <col min="1526" max="1526" width="15.140625" style="10" customWidth="1"/>
    <col min="1527" max="1530" width="16.140625" style="10" customWidth="1"/>
    <col min="1531" max="1536" width="15.7109375" style="10"/>
    <col min="1537" max="1537" width="21.28515625" style="10" bestFit="1" customWidth="1"/>
    <col min="1538" max="1538" width="15.140625" style="10" customWidth="1"/>
    <col min="1539" max="1542" width="16.140625" style="10" customWidth="1"/>
    <col min="1543" max="1780" width="15.7109375" style="10"/>
    <col min="1781" max="1781" width="19.140625" style="10" customWidth="1"/>
    <col min="1782" max="1782" width="15.140625" style="10" customWidth="1"/>
    <col min="1783" max="1786" width="16.140625" style="10" customWidth="1"/>
    <col min="1787" max="1792" width="15.7109375" style="10"/>
    <col min="1793" max="1793" width="21.28515625" style="10" bestFit="1" customWidth="1"/>
    <col min="1794" max="1794" width="15.140625" style="10" customWidth="1"/>
    <col min="1795" max="1798" width="16.140625" style="10" customWidth="1"/>
    <col min="1799" max="2036" width="15.7109375" style="10"/>
    <col min="2037" max="2037" width="19.140625" style="10" customWidth="1"/>
    <col min="2038" max="2038" width="15.140625" style="10" customWidth="1"/>
    <col min="2039" max="2042" width="16.140625" style="10" customWidth="1"/>
    <col min="2043" max="2048" width="15.7109375" style="10"/>
    <col min="2049" max="2049" width="21.28515625" style="10" bestFit="1" customWidth="1"/>
    <col min="2050" max="2050" width="15.140625" style="10" customWidth="1"/>
    <col min="2051" max="2054" width="16.140625" style="10" customWidth="1"/>
    <col min="2055" max="2292" width="15.7109375" style="10"/>
    <col min="2293" max="2293" width="19.140625" style="10" customWidth="1"/>
    <col min="2294" max="2294" width="15.140625" style="10" customWidth="1"/>
    <col min="2295" max="2298" width="16.140625" style="10" customWidth="1"/>
    <col min="2299" max="2304" width="15.7109375" style="10"/>
    <col min="2305" max="2305" width="21.28515625" style="10" bestFit="1" customWidth="1"/>
    <col min="2306" max="2306" width="15.140625" style="10" customWidth="1"/>
    <col min="2307" max="2310" width="16.140625" style="10" customWidth="1"/>
    <col min="2311" max="2548" width="15.7109375" style="10"/>
    <col min="2549" max="2549" width="19.140625" style="10" customWidth="1"/>
    <col min="2550" max="2550" width="15.140625" style="10" customWidth="1"/>
    <col min="2551" max="2554" width="16.140625" style="10" customWidth="1"/>
    <col min="2555" max="2560" width="15.7109375" style="10"/>
    <col min="2561" max="2561" width="21.28515625" style="10" bestFit="1" customWidth="1"/>
    <col min="2562" max="2562" width="15.140625" style="10" customWidth="1"/>
    <col min="2563" max="2566" width="16.140625" style="10" customWidth="1"/>
    <col min="2567" max="2804" width="15.7109375" style="10"/>
    <col min="2805" max="2805" width="19.140625" style="10" customWidth="1"/>
    <col min="2806" max="2806" width="15.140625" style="10" customWidth="1"/>
    <col min="2807" max="2810" width="16.140625" style="10" customWidth="1"/>
    <col min="2811" max="2816" width="15.7109375" style="10"/>
    <col min="2817" max="2817" width="21.28515625" style="10" bestFit="1" customWidth="1"/>
    <col min="2818" max="2818" width="15.140625" style="10" customWidth="1"/>
    <col min="2819" max="2822" width="16.140625" style="10" customWidth="1"/>
    <col min="2823" max="3060" width="15.7109375" style="10"/>
    <col min="3061" max="3061" width="19.140625" style="10" customWidth="1"/>
    <col min="3062" max="3062" width="15.140625" style="10" customWidth="1"/>
    <col min="3063" max="3066" width="16.140625" style="10" customWidth="1"/>
    <col min="3067" max="3072" width="15.7109375" style="10"/>
    <col min="3073" max="3073" width="21.28515625" style="10" bestFit="1" customWidth="1"/>
    <col min="3074" max="3074" width="15.140625" style="10" customWidth="1"/>
    <col min="3075" max="3078" width="16.140625" style="10" customWidth="1"/>
    <col min="3079" max="3316" width="15.7109375" style="10"/>
    <col min="3317" max="3317" width="19.140625" style="10" customWidth="1"/>
    <col min="3318" max="3318" width="15.140625" style="10" customWidth="1"/>
    <col min="3319" max="3322" width="16.140625" style="10" customWidth="1"/>
    <col min="3323" max="3328" width="15.7109375" style="10"/>
    <col min="3329" max="3329" width="21.28515625" style="10" bestFit="1" customWidth="1"/>
    <col min="3330" max="3330" width="15.140625" style="10" customWidth="1"/>
    <col min="3331" max="3334" width="16.140625" style="10" customWidth="1"/>
    <col min="3335" max="3572" width="15.7109375" style="10"/>
    <col min="3573" max="3573" width="19.140625" style="10" customWidth="1"/>
    <col min="3574" max="3574" width="15.140625" style="10" customWidth="1"/>
    <col min="3575" max="3578" width="16.140625" style="10" customWidth="1"/>
    <col min="3579" max="3584" width="15.7109375" style="10"/>
    <col min="3585" max="3585" width="21.28515625" style="10" bestFit="1" customWidth="1"/>
    <col min="3586" max="3586" width="15.140625" style="10" customWidth="1"/>
    <col min="3587" max="3590" width="16.140625" style="10" customWidth="1"/>
    <col min="3591" max="3828" width="15.7109375" style="10"/>
    <col min="3829" max="3829" width="19.140625" style="10" customWidth="1"/>
    <col min="3830" max="3830" width="15.140625" style="10" customWidth="1"/>
    <col min="3831" max="3834" width="16.140625" style="10" customWidth="1"/>
    <col min="3835" max="3840" width="15.7109375" style="10"/>
    <col min="3841" max="3841" width="21.28515625" style="10" bestFit="1" customWidth="1"/>
    <col min="3842" max="3842" width="15.140625" style="10" customWidth="1"/>
    <col min="3843" max="3846" width="16.140625" style="10" customWidth="1"/>
    <col min="3847" max="4084" width="15.7109375" style="10"/>
    <col min="4085" max="4085" width="19.140625" style="10" customWidth="1"/>
    <col min="4086" max="4086" width="15.140625" style="10" customWidth="1"/>
    <col min="4087" max="4090" width="16.140625" style="10" customWidth="1"/>
    <col min="4091" max="4096" width="15.7109375" style="10"/>
    <col min="4097" max="4097" width="21.28515625" style="10" bestFit="1" customWidth="1"/>
    <col min="4098" max="4098" width="15.140625" style="10" customWidth="1"/>
    <col min="4099" max="4102" width="16.140625" style="10" customWidth="1"/>
    <col min="4103" max="4340" width="15.7109375" style="10"/>
    <col min="4341" max="4341" width="19.140625" style="10" customWidth="1"/>
    <col min="4342" max="4342" width="15.140625" style="10" customWidth="1"/>
    <col min="4343" max="4346" width="16.140625" style="10" customWidth="1"/>
    <col min="4347" max="4352" width="15.7109375" style="10"/>
    <col min="4353" max="4353" width="21.28515625" style="10" bestFit="1" customWidth="1"/>
    <col min="4354" max="4354" width="15.140625" style="10" customWidth="1"/>
    <col min="4355" max="4358" width="16.140625" style="10" customWidth="1"/>
    <col min="4359" max="4596" width="15.7109375" style="10"/>
    <col min="4597" max="4597" width="19.140625" style="10" customWidth="1"/>
    <col min="4598" max="4598" width="15.140625" style="10" customWidth="1"/>
    <col min="4599" max="4602" width="16.140625" style="10" customWidth="1"/>
    <col min="4603" max="4608" width="15.7109375" style="10"/>
    <col min="4609" max="4609" width="21.28515625" style="10" bestFit="1" customWidth="1"/>
    <col min="4610" max="4610" width="15.140625" style="10" customWidth="1"/>
    <col min="4611" max="4614" width="16.140625" style="10" customWidth="1"/>
    <col min="4615" max="4852" width="15.7109375" style="10"/>
    <col min="4853" max="4853" width="19.140625" style="10" customWidth="1"/>
    <col min="4854" max="4854" width="15.140625" style="10" customWidth="1"/>
    <col min="4855" max="4858" width="16.140625" style="10" customWidth="1"/>
    <col min="4859" max="4864" width="15.7109375" style="10"/>
    <col min="4865" max="4865" width="21.28515625" style="10" bestFit="1" customWidth="1"/>
    <col min="4866" max="4866" width="15.140625" style="10" customWidth="1"/>
    <col min="4867" max="4870" width="16.140625" style="10" customWidth="1"/>
    <col min="4871" max="5108" width="15.7109375" style="10"/>
    <col min="5109" max="5109" width="19.140625" style="10" customWidth="1"/>
    <col min="5110" max="5110" width="15.140625" style="10" customWidth="1"/>
    <col min="5111" max="5114" width="16.140625" style="10" customWidth="1"/>
    <col min="5115" max="5120" width="15.7109375" style="10"/>
    <col min="5121" max="5121" width="21.28515625" style="10" bestFit="1" customWidth="1"/>
    <col min="5122" max="5122" width="15.140625" style="10" customWidth="1"/>
    <col min="5123" max="5126" width="16.140625" style="10" customWidth="1"/>
    <col min="5127" max="5364" width="15.7109375" style="10"/>
    <col min="5365" max="5365" width="19.140625" style="10" customWidth="1"/>
    <col min="5366" max="5366" width="15.140625" style="10" customWidth="1"/>
    <col min="5367" max="5370" width="16.140625" style="10" customWidth="1"/>
    <col min="5371" max="5376" width="15.7109375" style="10"/>
    <col min="5377" max="5377" width="21.28515625" style="10" bestFit="1" customWidth="1"/>
    <col min="5378" max="5378" width="15.140625" style="10" customWidth="1"/>
    <col min="5379" max="5382" width="16.140625" style="10" customWidth="1"/>
    <col min="5383" max="5620" width="15.7109375" style="10"/>
    <col min="5621" max="5621" width="19.140625" style="10" customWidth="1"/>
    <col min="5622" max="5622" width="15.140625" style="10" customWidth="1"/>
    <col min="5623" max="5626" width="16.140625" style="10" customWidth="1"/>
    <col min="5627" max="5632" width="15.7109375" style="10"/>
    <col min="5633" max="5633" width="21.28515625" style="10" bestFit="1" customWidth="1"/>
    <col min="5634" max="5634" width="15.140625" style="10" customWidth="1"/>
    <col min="5635" max="5638" width="16.140625" style="10" customWidth="1"/>
    <col min="5639" max="5876" width="15.7109375" style="10"/>
    <col min="5877" max="5877" width="19.140625" style="10" customWidth="1"/>
    <col min="5878" max="5878" width="15.140625" style="10" customWidth="1"/>
    <col min="5879" max="5882" width="16.140625" style="10" customWidth="1"/>
    <col min="5883" max="5888" width="15.7109375" style="10"/>
    <col min="5889" max="5889" width="21.28515625" style="10" bestFit="1" customWidth="1"/>
    <col min="5890" max="5890" width="15.140625" style="10" customWidth="1"/>
    <col min="5891" max="5894" width="16.140625" style="10" customWidth="1"/>
    <col min="5895" max="6132" width="15.7109375" style="10"/>
    <col min="6133" max="6133" width="19.140625" style="10" customWidth="1"/>
    <col min="6134" max="6134" width="15.140625" style="10" customWidth="1"/>
    <col min="6135" max="6138" width="16.140625" style="10" customWidth="1"/>
    <col min="6139" max="6144" width="15.7109375" style="10"/>
    <col min="6145" max="6145" width="21.28515625" style="10" bestFit="1" customWidth="1"/>
    <col min="6146" max="6146" width="15.140625" style="10" customWidth="1"/>
    <col min="6147" max="6150" width="16.140625" style="10" customWidth="1"/>
    <col min="6151" max="6388" width="15.7109375" style="10"/>
    <col min="6389" max="6389" width="19.140625" style="10" customWidth="1"/>
    <col min="6390" max="6390" width="15.140625" style="10" customWidth="1"/>
    <col min="6391" max="6394" width="16.140625" style="10" customWidth="1"/>
    <col min="6395" max="6400" width="15.7109375" style="10"/>
    <col min="6401" max="6401" width="21.28515625" style="10" bestFit="1" customWidth="1"/>
    <col min="6402" max="6402" width="15.140625" style="10" customWidth="1"/>
    <col min="6403" max="6406" width="16.140625" style="10" customWidth="1"/>
    <col min="6407" max="6644" width="15.7109375" style="10"/>
    <col min="6645" max="6645" width="19.140625" style="10" customWidth="1"/>
    <col min="6646" max="6646" width="15.140625" style="10" customWidth="1"/>
    <col min="6647" max="6650" width="16.140625" style="10" customWidth="1"/>
    <col min="6651" max="6656" width="15.7109375" style="10"/>
    <col min="6657" max="6657" width="21.28515625" style="10" bestFit="1" customWidth="1"/>
    <col min="6658" max="6658" width="15.140625" style="10" customWidth="1"/>
    <col min="6659" max="6662" width="16.140625" style="10" customWidth="1"/>
    <col min="6663" max="6900" width="15.7109375" style="10"/>
    <col min="6901" max="6901" width="19.140625" style="10" customWidth="1"/>
    <col min="6902" max="6902" width="15.140625" style="10" customWidth="1"/>
    <col min="6903" max="6906" width="16.140625" style="10" customWidth="1"/>
    <col min="6907" max="6912" width="15.7109375" style="10"/>
    <col min="6913" max="6913" width="21.28515625" style="10" bestFit="1" customWidth="1"/>
    <col min="6914" max="6914" width="15.140625" style="10" customWidth="1"/>
    <col min="6915" max="6918" width="16.140625" style="10" customWidth="1"/>
    <col min="6919" max="7156" width="15.7109375" style="10"/>
    <col min="7157" max="7157" width="19.140625" style="10" customWidth="1"/>
    <col min="7158" max="7158" width="15.140625" style="10" customWidth="1"/>
    <col min="7159" max="7162" width="16.140625" style="10" customWidth="1"/>
    <col min="7163" max="7168" width="15.7109375" style="10"/>
    <col min="7169" max="7169" width="21.28515625" style="10" bestFit="1" customWidth="1"/>
    <col min="7170" max="7170" width="15.140625" style="10" customWidth="1"/>
    <col min="7171" max="7174" width="16.140625" style="10" customWidth="1"/>
    <col min="7175" max="7412" width="15.7109375" style="10"/>
    <col min="7413" max="7413" width="19.140625" style="10" customWidth="1"/>
    <col min="7414" max="7414" width="15.140625" style="10" customWidth="1"/>
    <col min="7415" max="7418" width="16.140625" style="10" customWidth="1"/>
    <col min="7419" max="7424" width="15.7109375" style="10"/>
    <col min="7425" max="7425" width="21.28515625" style="10" bestFit="1" customWidth="1"/>
    <col min="7426" max="7426" width="15.140625" style="10" customWidth="1"/>
    <col min="7427" max="7430" width="16.140625" style="10" customWidth="1"/>
    <col min="7431" max="7668" width="15.7109375" style="10"/>
    <col min="7669" max="7669" width="19.140625" style="10" customWidth="1"/>
    <col min="7670" max="7670" width="15.140625" style="10" customWidth="1"/>
    <col min="7671" max="7674" width="16.140625" style="10" customWidth="1"/>
    <col min="7675" max="7680" width="15.7109375" style="10"/>
    <col min="7681" max="7681" width="21.28515625" style="10" bestFit="1" customWidth="1"/>
    <col min="7682" max="7682" width="15.140625" style="10" customWidth="1"/>
    <col min="7683" max="7686" width="16.140625" style="10" customWidth="1"/>
    <col min="7687" max="7924" width="15.7109375" style="10"/>
    <col min="7925" max="7925" width="19.140625" style="10" customWidth="1"/>
    <col min="7926" max="7926" width="15.140625" style="10" customWidth="1"/>
    <col min="7927" max="7930" width="16.140625" style="10" customWidth="1"/>
    <col min="7931" max="7936" width="15.7109375" style="10"/>
    <col min="7937" max="7937" width="21.28515625" style="10" bestFit="1" customWidth="1"/>
    <col min="7938" max="7938" width="15.140625" style="10" customWidth="1"/>
    <col min="7939" max="7942" width="16.140625" style="10" customWidth="1"/>
    <col min="7943" max="8180" width="15.7109375" style="10"/>
    <col min="8181" max="8181" width="19.140625" style="10" customWidth="1"/>
    <col min="8182" max="8182" width="15.140625" style="10" customWidth="1"/>
    <col min="8183" max="8186" width="16.140625" style="10" customWidth="1"/>
    <col min="8187" max="8192" width="15.7109375" style="10"/>
    <col min="8193" max="8193" width="21.28515625" style="10" bestFit="1" customWidth="1"/>
    <col min="8194" max="8194" width="15.140625" style="10" customWidth="1"/>
    <col min="8195" max="8198" width="16.140625" style="10" customWidth="1"/>
    <col min="8199" max="8436" width="15.7109375" style="10"/>
    <col min="8437" max="8437" width="19.140625" style="10" customWidth="1"/>
    <col min="8438" max="8438" width="15.140625" style="10" customWidth="1"/>
    <col min="8439" max="8442" width="16.140625" style="10" customWidth="1"/>
    <col min="8443" max="8448" width="15.7109375" style="10"/>
    <col min="8449" max="8449" width="21.28515625" style="10" bestFit="1" customWidth="1"/>
    <col min="8450" max="8450" width="15.140625" style="10" customWidth="1"/>
    <col min="8451" max="8454" width="16.140625" style="10" customWidth="1"/>
    <col min="8455" max="8692" width="15.7109375" style="10"/>
    <col min="8693" max="8693" width="19.140625" style="10" customWidth="1"/>
    <col min="8694" max="8694" width="15.140625" style="10" customWidth="1"/>
    <col min="8695" max="8698" width="16.140625" style="10" customWidth="1"/>
    <col min="8699" max="8704" width="15.7109375" style="10"/>
    <col min="8705" max="8705" width="21.28515625" style="10" bestFit="1" customWidth="1"/>
    <col min="8706" max="8706" width="15.140625" style="10" customWidth="1"/>
    <col min="8707" max="8710" width="16.140625" style="10" customWidth="1"/>
    <col min="8711" max="8948" width="15.7109375" style="10"/>
    <col min="8949" max="8949" width="19.140625" style="10" customWidth="1"/>
    <col min="8950" max="8950" width="15.140625" style="10" customWidth="1"/>
    <col min="8951" max="8954" width="16.140625" style="10" customWidth="1"/>
    <col min="8955" max="8960" width="15.7109375" style="10"/>
    <col min="8961" max="8961" width="21.28515625" style="10" bestFit="1" customWidth="1"/>
    <col min="8962" max="8962" width="15.140625" style="10" customWidth="1"/>
    <col min="8963" max="8966" width="16.140625" style="10" customWidth="1"/>
    <col min="8967" max="9204" width="15.7109375" style="10"/>
    <col min="9205" max="9205" width="19.140625" style="10" customWidth="1"/>
    <col min="9206" max="9206" width="15.140625" style="10" customWidth="1"/>
    <col min="9207" max="9210" width="16.140625" style="10" customWidth="1"/>
    <col min="9211" max="9216" width="15.7109375" style="10"/>
    <col min="9217" max="9217" width="21.28515625" style="10" bestFit="1" customWidth="1"/>
    <col min="9218" max="9218" width="15.140625" style="10" customWidth="1"/>
    <col min="9219" max="9222" width="16.140625" style="10" customWidth="1"/>
    <col min="9223" max="9460" width="15.7109375" style="10"/>
    <col min="9461" max="9461" width="19.140625" style="10" customWidth="1"/>
    <col min="9462" max="9462" width="15.140625" style="10" customWidth="1"/>
    <col min="9463" max="9466" width="16.140625" style="10" customWidth="1"/>
    <col min="9467" max="9472" width="15.7109375" style="10"/>
    <col min="9473" max="9473" width="21.28515625" style="10" bestFit="1" customWidth="1"/>
    <col min="9474" max="9474" width="15.140625" style="10" customWidth="1"/>
    <col min="9475" max="9478" width="16.140625" style="10" customWidth="1"/>
    <col min="9479" max="9716" width="15.7109375" style="10"/>
    <col min="9717" max="9717" width="19.140625" style="10" customWidth="1"/>
    <col min="9718" max="9718" width="15.140625" style="10" customWidth="1"/>
    <col min="9719" max="9722" width="16.140625" style="10" customWidth="1"/>
    <col min="9723" max="9728" width="15.7109375" style="10"/>
    <col min="9729" max="9729" width="21.28515625" style="10" bestFit="1" customWidth="1"/>
    <col min="9730" max="9730" width="15.140625" style="10" customWidth="1"/>
    <col min="9731" max="9734" width="16.140625" style="10" customWidth="1"/>
    <col min="9735" max="9972" width="15.7109375" style="10"/>
    <col min="9973" max="9973" width="19.140625" style="10" customWidth="1"/>
    <col min="9974" max="9974" width="15.140625" style="10" customWidth="1"/>
    <col min="9975" max="9978" width="16.140625" style="10" customWidth="1"/>
    <col min="9979" max="9984" width="15.7109375" style="10"/>
    <col min="9985" max="9985" width="21.28515625" style="10" bestFit="1" customWidth="1"/>
    <col min="9986" max="9986" width="15.140625" style="10" customWidth="1"/>
    <col min="9987" max="9990" width="16.140625" style="10" customWidth="1"/>
    <col min="9991" max="10228" width="15.7109375" style="10"/>
    <col min="10229" max="10229" width="19.140625" style="10" customWidth="1"/>
    <col min="10230" max="10230" width="15.140625" style="10" customWidth="1"/>
    <col min="10231" max="10234" width="16.140625" style="10" customWidth="1"/>
    <col min="10235" max="10240" width="15.7109375" style="10"/>
    <col min="10241" max="10241" width="21.28515625" style="10" bestFit="1" customWidth="1"/>
    <col min="10242" max="10242" width="15.140625" style="10" customWidth="1"/>
    <col min="10243" max="10246" width="16.140625" style="10" customWidth="1"/>
    <col min="10247" max="10484" width="15.7109375" style="10"/>
    <col min="10485" max="10485" width="19.140625" style="10" customWidth="1"/>
    <col min="10486" max="10486" width="15.140625" style="10" customWidth="1"/>
    <col min="10487" max="10490" width="16.140625" style="10" customWidth="1"/>
    <col min="10491" max="10496" width="15.7109375" style="10"/>
    <col min="10497" max="10497" width="21.28515625" style="10" bestFit="1" customWidth="1"/>
    <col min="10498" max="10498" width="15.140625" style="10" customWidth="1"/>
    <col min="10499" max="10502" width="16.140625" style="10" customWidth="1"/>
    <col min="10503" max="10740" width="15.7109375" style="10"/>
    <col min="10741" max="10741" width="19.140625" style="10" customWidth="1"/>
    <col min="10742" max="10742" width="15.140625" style="10" customWidth="1"/>
    <col min="10743" max="10746" width="16.140625" style="10" customWidth="1"/>
    <col min="10747" max="10752" width="15.7109375" style="10"/>
    <col min="10753" max="10753" width="21.28515625" style="10" bestFit="1" customWidth="1"/>
    <col min="10754" max="10754" width="15.140625" style="10" customWidth="1"/>
    <col min="10755" max="10758" width="16.140625" style="10" customWidth="1"/>
    <col min="10759" max="10996" width="15.7109375" style="10"/>
    <col min="10997" max="10997" width="19.140625" style="10" customWidth="1"/>
    <col min="10998" max="10998" width="15.140625" style="10" customWidth="1"/>
    <col min="10999" max="11002" width="16.140625" style="10" customWidth="1"/>
    <col min="11003" max="11008" width="15.7109375" style="10"/>
    <col min="11009" max="11009" width="21.28515625" style="10" bestFit="1" customWidth="1"/>
    <col min="11010" max="11010" width="15.140625" style="10" customWidth="1"/>
    <col min="11011" max="11014" width="16.140625" style="10" customWidth="1"/>
    <col min="11015" max="11252" width="15.7109375" style="10"/>
    <col min="11253" max="11253" width="19.140625" style="10" customWidth="1"/>
    <col min="11254" max="11254" width="15.140625" style="10" customWidth="1"/>
    <col min="11255" max="11258" width="16.140625" style="10" customWidth="1"/>
    <col min="11259" max="11264" width="15.7109375" style="10"/>
    <col min="11265" max="11265" width="21.28515625" style="10" bestFit="1" customWidth="1"/>
    <col min="11266" max="11266" width="15.140625" style="10" customWidth="1"/>
    <col min="11267" max="11270" width="16.140625" style="10" customWidth="1"/>
    <col min="11271" max="11508" width="15.7109375" style="10"/>
    <col min="11509" max="11509" width="19.140625" style="10" customWidth="1"/>
    <col min="11510" max="11510" width="15.140625" style="10" customWidth="1"/>
    <col min="11511" max="11514" width="16.140625" style="10" customWidth="1"/>
    <col min="11515" max="11520" width="15.7109375" style="10"/>
    <col min="11521" max="11521" width="21.28515625" style="10" bestFit="1" customWidth="1"/>
    <col min="11522" max="11522" width="15.140625" style="10" customWidth="1"/>
    <col min="11523" max="11526" width="16.140625" style="10" customWidth="1"/>
    <col min="11527" max="11764" width="15.7109375" style="10"/>
    <col min="11765" max="11765" width="19.140625" style="10" customWidth="1"/>
    <col min="11766" max="11766" width="15.140625" style="10" customWidth="1"/>
    <col min="11767" max="11770" width="16.140625" style="10" customWidth="1"/>
    <col min="11771" max="11776" width="15.7109375" style="10"/>
    <col min="11777" max="11777" width="21.28515625" style="10" bestFit="1" customWidth="1"/>
    <col min="11778" max="11778" width="15.140625" style="10" customWidth="1"/>
    <col min="11779" max="11782" width="16.140625" style="10" customWidth="1"/>
    <col min="11783" max="12020" width="15.7109375" style="10"/>
    <col min="12021" max="12021" width="19.140625" style="10" customWidth="1"/>
    <col min="12022" max="12022" width="15.140625" style="10" customWidth="1"/>
    <col min="12023" max="12026" width="16.140625" style="10" customWidth="1"/>
    <col min="12027" max="12032" width="15.7109375" style="10"/>
    <col min="12033" max="12033" width="21.28515625" style="10" bestFit="1" customWidth="1"/>
    <col min="12034" max="12034" width="15.140625" style="10" customWidth="1"/>
    <col min="12035" max="12038" width="16.140625" style="10" customWidth="1"/>
    <col min="12039" max="12276" width="15.7109375" style="10"/>
    <col min="12277" max="12277" width="19.140625" style="10" customWidth="1"/>
    <col min="12278" max="12278" width="15.140625" style="10" customWidth="1"/>
    <col min="12279" max="12282" width="16.140625" style="10" customWidth="1"/>
    <col min="12283" max="12288" width="15.7109375" style="10"/>
    <col min="12289" max="12289" width="21.28515625" style="10" bestFit="1" customWidth="1"/>
    <col min="12290" max="12290" width="15.140625" style="10" customWidth="1"/>
    <col min="12291" max="12294" width="16.140625" style="10" customWidth="1"/>
    <col min="12295" max="12532" width="15.7109375" style="10"/>
    <col min="12533" max="12533" width="19.140625" style="10" customWidth="1"/>
    <col min="12534" max="12534" width="15.140625" style="10" customWidth="1"/>
    <col min="12535" max="12538" width="16.140625" style="10" customWidth="1"/>
    <col min="12539" max="12544" width="15.7109375" style="10"/>
    <col min="12545" max="12545" width="21.28515625" style="10" bestFit="1" customWidth="1"/>
    <col min="12546" max="12546" width="15.140625" style="10" customWidth="1"/>
    <col min="12547" max="12550" width="16.140625" style="10" customWidth="1"/>
    <col min="12551" max="12788" width="15.7109375" style="10"/>
    <col min="12789" max="12789" width="19.140625" style="10" customWidth="1"/>
    <col min="12790" max="12790" width="15.140625" style="10" customWidth="1"/>
    <col min="12791" max="12794" width="16.140625" style="10" customWidth="1"/>
    <col min="12795" max="12800" width="15.7109375" style="10"/>
    <col min="12801" max="12801" width="21.28515625" style="10" bestFit="1" customWidth="1"/>
    <col min="12802" max="12802" width="15.140625" style="10" customWidth="1"/>
    <col min="12803" max="12806" width="16.140625" style="10" customWidth="1"/>
    <col min="12807" max="13044" width="15.7109375" style="10"/>
    <col min="13045" max="13045" width="19.140625" style="10" customWidth="1"/>
    <col min="13046" max="13046" width="15.140625" style="10" customWidth="1"/>
    <col min="13047" max="13050" width="16.140625" style="10" customWidth="1"/>
    <col min="13051" max="13056" width="15.7109375" style="10"/>
    <col min="13057" max="13057" width="21.28515625" style="10" bestFit="1" customWidth="1"/>
    <col min="13058" max="13058" width="15.140625" style="10" customWidth="1"/>
    <col min="13059" max="13062" width="16.140625" style="10" customWidth="1"/>
    <col min="13063" max="13300" width="15.7109375" style="10"/>
    <col min="13301" max="13301" width="19.140625" style="10" customWidth="1"/>
    <col min="13302" max="13302" width="15.140625" style="10" customWidth="1"/>
    <col min="13303" max="13306" width="16.140625" style="10" customWidth="1"/>
    <col min="13307" max="13312" width="15.7109375" style="10"/>
    <col min="13313" max="13313" width="21.28515625" style="10" bestFit="1" customWidth="1"/>
    <col min="13314" max="13314" width="15.140625" style="10" customWidth="1"/>
    <col min="13315" max="13318" width="16.140625" style="10" customWidth="1"/>
    <col min="13319" max="13556" width="15.7109375" style="10"/>
    <col min="13557" max="13557" width="19.140625" style="10" customWidth="1"/>
    <col min="13558" max="13558" width="15.140625" style="10" customWidth="1"/>
    <col min="13559" max="13562" width="16.140625" style="10" customWidth="1"/>
    <col min="13563" max="13568" width="15.7109375" style="10"/>
    <col min="13569" max="13569" width="21.28515625" style="10" bestFit="1" customWidth="1"/>
    <col min="13570" max="13570" width="15.140625" style="10" customWidth="1"/>
    <col min="13571" max="13574" width="16.140625" style="10" customWidth="1"/>
    <col min="13575" max="13812" width="15.7109375" style="10"/>
    <col min="13813" max="13813" width="19.140625" style="10" customWidth="1"/>
    <col min="13814" max="13814" width="15.140625" style="10" customWidth="1"/>
    <col min="13815" max="13818" width="16.140625" style="10" customWidth="1"/>
    <col min="13819" max="13824" width="15.7109375" style="10"/>
    <col min="13825" max="13825" width="21.28515625" style="10" bestFit="1" customWidth="1"/>
    <col min="13826" max="13826" width="15.140625" style="10" customWidth="1"/>
    <col min="13827" max="13830" width="16.140625" style="10" customWidth="1"/>
    <col min="13831" max="14068" width="15.7109375" style="10"/>
    <col min="14069" max="14069" width="19.140625" style="10" customWidth="1"/>
    <col min="14070" max="14070" width="15.140625" style="10" customWidth="1"/>
    <col min="14071" max="14074" width="16.140625" style="10" customWidth="1"/>
    <col min="14075" max="14080" width="15.7109375" style="10"/>
    <col min="14081" max="14081" width="21.28515625" style="10" bestFit="1" customWidth="1"/>
    <col min="14082" max="14082" width="15.140625" style="10" customWidth="1"/>
    <col min="14083" max="14086" width="16.140625" style="10" customWidth="1"/>
    <col min="14087" max="14324" width="15.7109375" style="10"/>
    <col min="14325" max="14325" width="19.140625" style="10" customWidth="1"/>
    <col min="14326" max="14326" width="15.140625" style="10" customWidth="1"/>
    <col min="14327" max="14330" width="16.140625" style="10" customWidth="1"/>
    <col min="14331" max="14336" width="15.7109375" style="10"/>
    <col min="14337" max="14337" width="21.28515625" style="10" bestFit="1" customWidth="1"/>
    <col min="14338" max="14338" width="15.140625" style="10" customWidth="1"/>
    <col min="14339" max="14342" width="16.140625" style="10" customWidth="1"/>
    <col min="14343" max="14580" width="15.7109375" style="10"/>
    <col min="14581" max="14581" width="19.140625" style="10" customWidth="1"/>
    <col min="14582" max="14582" width="15.140625" style="10" customWidth="1"/>
    <col min="14583" max="14586" width="16.140625" style="10" customWidth="1"/>
    <col min="14587" max="14592" width="15.7109375" style="10"/>
    <col min="14593" max="14593" width="21.28515625" style="10" bestFit="1" customWidth="1"/>
    <col min="14594" max="14594" width="15.140625" style="10" customWidth="1"/>
    <col min="14595" max="14598" width="16.140625" style="10" customWidth="1"/>
    <col min="14599" max="14836" width="15.7109375" style="10"/>
    <col min="14837" max="14837" width="19.140625" style="10" customWidth="1"/>
    <col min="14838" max="14838" width="15.140625" style="10" customWidth="1"/>
    <col min="14839" max="14842" width="16.140625" style="10" customWidth="1"/>
    <col min="14843" max="14848" width="15.7109375" style="10"/>
    <col min="14849" max="14849" width="21.28515625" style="10" bestFit="1" customWidth="1"/>
    <col min="14850" max="14850" width="15.140625" style="10" customWidth="1"/>
    <col min="14851" max="14854" width="16.140625" style="10" customWidth="1"/>
    <col min="14855" max="15092" width="15.7109375" style="10"/>
    <col min="15093" max="15093" width="19.140625" style="10" customWidth="1"/>
    <col min="15094" max="15094" width="15.140625" style="10" customWidth="1"/>
    <col min="15095" max="15098" width="16.140625" style="10" customWidth="1"/>
    <col min="15099" max="15104" width="15.7109375" style="10"/>
    <col min="15105" max="15105" width="21.28515625" style="10" bestFit="1" customWidth="1"/>
    <col min="15106" max="15106" width="15.140625" style="10" customWidth="1"/>
    <col min="15107" max="15110" width="16.140625" style="10" customWidth="1"/>
    <col min="15111" max="15348" width="15.7109375" style="10"/>
    <col min="15349" max="15349" width="19.140625" style="10" customWidth="1"/>
    <col min="15350" max="15350" width="15.140625" style="10" customWidth="1"/>
    <col min="15351" max="15354" width="16.140625" style="10" customWidth="1"/>
    <col min="15355" max="15360" width="15.7109375" style="10"/>
    <col min="15361" max="15361" width="21.28515625" style="10" bestFit="1" customWidth="1"/>
    <col min="15362" max="15362" width="15.140625" style="10" customWidth="1"/>
    <col min="15363" max="15366" width="16.140625" style="10" customWidth="1"/>
    <col min="15367" max="15604" width="15.7109375" style="10"/>
    <col min="15605" max="15605" width="19.140625" style="10" customWidth="1"/>
    <col min="15606" max="15606" width="15.140625" style="10" customWidth="1"/>
    <col min="15607" max="15610" width="16.140625" style="10" customWidth="1"/>
    <col min="15611" max="15616" width="15.7109375" style="10"/>
    <col min="15617" max="15617" width="21.28515625" style="10" bestFit="1" customWidth="1"/>
    <col min="15618" max="15618" width="15.140625" style="10" customWidth="1"/>
    <col min="15619" max="15622" width="16.140625" style="10" customWidth="1"/>
    <col min="15623" max="15860" width="15.7109375" style="10"/>
    <col min="15861" max="15861" width="19.140625" style="10" customWidth="1"/>
    <col min="15862" max="15862" width="15.140625" style="10" customWidth="1"/>
    <col min="15863" max="15866" width="16.140625" style="10" customWidth="1"/>
    <col min="15867" max="15872" width="15.7109375" style="10"/>
    <col min="15873" max="15873" width="21.28515625" style="10" bestFit="1" customWidth="1"/>
    <col min="15874" max="15874" width="15.140625" style="10" customWidth="1"/>
    <col min="15875" max="15878" width="16.140625" style="10" customWidth="1"/>
    <col min="15879" max="16116" width="15.7109375" style="10"/>
    <col min="16117" max="16117" width="19.140625" style="10" customWidth="1"/>
    <col min="16118" max="16118" width="15.140625" style="10" customWidth="1"/>
    <col min="16119" max="16122" width="16.140625" style="10" customWidth="1"/>
    <col min="16123" max="16128" width="15.7109375" style="10"/>
    <col min="16129" max="16129" width="21.28515625" style="10" bestFit="1" customWidth="1"/>
    <col min="16130" max="16130" width="15.140625" style="10" customWidth="1"/>
    <col min="16131" max="16134" width="16.140625" style="10" customWidth="1"/>
    <col min="16135" max="16372" width="15.7109375" style="10"/>
    <col min="16373" max="16373" width="19.140625" style="10" customWidth="1"/>
    <col min="16374" max="16374" width="15.140625" style="10" customWidth="1"/>
    <col min="16375" max="16378" width="16.140625" style="10" customWidth="1"/>
    <col min="16379" max="16384" width="15.7109375" style="10"/>
  </cols>
  <sheetData>
    <row r="1" spans="1:12" ht="33.75" customHeight="1" thickBot="1">
      <c r="A1" s="874" t="s">
        <v>318</v>
      </c>
      <c r="B1" s="874"/>
      <c r="C1" s="874"/>
      <c r="D1" s="874"/>
      <c r="E1" s="874"/>
      <c r="F1" s="874"/>
      <c r="G1" s="874"/>
    </row>
    <row r="2" spans="1:12" ht="68.25" customHeight="1" thickBot="1">
      <c r="A2" s="53" t="s">
        <v>68</v>
      </c>
      <c r="B2" s="53" t="s">
        <v>32</v>
      </c>
      <c r="C2" s="74" t="s">
        <v>453</v>
      </c>
      <c r="D2" s="74" t="s">
        <v>437</v>
      </c>
      <c r="E2" s="74" t="s">
        <v>184</v>
      </c>
      <c r="F2" s="74" t="s">
        <v>185</v>
      </c>
      <c r="G2" s="74" t="s">
        <v>317</v>
      </c>
    </row>
    <row r="3" spans="1:12" ht="21" customHeight="1">
      <c r="A3" s="2">
        <v>1400</v>
      </c>
      <c r="B3" s="153">
        <v>11068557</v>
      </c>
      <c r="C3" s="153">
        <v>6572227</v>
      </c>
      <c r="D3" s="153">
        <v>1046643</v>
      </c>
      <c r="E3" s="153">
        <v>56243</v>
      </c>
      <c r="F3" s="153">
        <v>3374227</v>
      </c>
      <c r="G3" s="153">
        <v>19217</v>
      </c>
      <c r="H3" s="11"/>
    </row>
    <row r="4" spans="1:12" ht="21" customHeight="1">
      <c r="A4" s="2">
        <v>1401</v>
      </c>
      <c r="B4" s="153">
        <v>11388131</v>
      </c>
      <c r="C4" s="153">
        <v>6826639</v>
      </c>
      <c r="D4" s="153">
        <v>1019936</v>
      </c>
      <c r="E4" s="153">
        <v>51960</v>
      </c>
      <c r="F4" s="153">
        <v>3471927</v>
      </c>
      <c r="G4" s="153">
        <v>17669</v>
      </c>
      <c r="H4" s="172"/>
    </row>
    <row r="5" spans="1:12" ht="21" customHeight="1" thickBot="1">
      <c r="A5" s="2">
        <v>1402</v>
      </c>
      <c r="B5" s="153">
        <f t="shared" ref="B5:G5" si="0">SUM(B6:B38)</f>
        <v>12015766</v>
      </c>
      <c r="C5" s="153">
        <f t="shared" si="0"/>
        <v>7347804</v>
      </c>
      <c r="D5" s="153">
        <f>SUM(D6:D38)</f>
        <v>1002715</v>
      </c>
      <c r="E5" s="153">
        <f t="shared" si="0"/>
        <v>51783</v>
      </c>
      <c r="F5" s="153">
        <f t="shared" si="0"/>
        <v>3600271</v>
      </c>
      <c r="G5" s="153">
        <f t="shared" si="0"/>
        <v>13193</v>
      </c>
      <c r="H5" s="172"/>
    </row>
    <row r="6" spans="1:12" ht="21" customHeight="1" thickBot="1">
      <c r="A6" s="5" t="s">
        <v>41</v>
      </c>
      <c r="B6" s="706">
        <f>D6+C6+E6+F6+G6</f>
        <v>498873</v>
      </c>
      <c r="C6" s="540">
        <v>337497</v>
      </c>
      <c r="D6" s="132">
        <v>41505</v>
      </c>
      <c r="E6" s="540">
        <v>1441</v>
      </c>
      <c r="F6" s="132">
        <v>118405</v>
      </c>
      <c r="G6" s="540">
        <v>25</v>
      </c>
      <c r="H6" s="172"/>
      <c r="I6" s="172">
        <f>B6-'4'!B10</f>
        <v>0</v>
      </c>
      <c r="L6" s="143"/>
    </row>
    <row r="7" spans="1:12" ht="21" customHeight="1" thickBot="1">
      <c r="A7" s="6" t="s">
        <v>42</v>
      </c>
      <c r="B7" s="539">
        <f>D7+C7+E7+F7+G7</f>
        <v>261778</v>
      </c>
      <c r="C7" s="707">
        <v>165026</v>
      </c>
      <c r="D7" s="541">
        <v>28204</v>
      </c>
      <c r="E7" s="707">
        <v>390</v>
      </c>
      <c r="F7" s="541">
        <v>68141</v>
      </c>
      <c r="G7" s="707">
        <v>17</v>
      </c>
      <c r="H7" s="172"/>
      <c r="I7" s="172">
        <f>B7-'4'!B11</f>
        <v>0</v>
      </c>
      <c r="L7" s="143"/>
    </row>
    <row r="8" spans="1:12" ht="21" customHeight="1" thickBot="1">
      <c r="A8" s="6" t="s">
        <v>43</v>
      </c>
      <c r="B8" s="539">
        <f>D8+C8+E8+F8+G8</f>
        <v>130559</v>
      </c>
      <c r="C8" s="707">
        <v>72719</v>
      </c>
      <c r="D8" s="541">
        <v>23236</v>
      </c>
      <c r="E8" s="707">
        <v>86</v>
      </c>
      <c r="F8" s="541">
        <v>34518</v>
      </c>
      <c r="G8" s="707">
        <v>0</v>
      </c>
      <c r="H8" s="172"/>
      <c r="I8" s="172">
        <f>B8-'4'!B12</f>
        <v>0</v>
      </c>
      <c r="L8" s="143"/>
    </row>
    <row r="9" spans="1:12" ht="21" customHeight="1" thickBot="1">
      <c r="A9" s="6" t="s">
        <v>0</v>
      </c>
      <c r="B9" s="539">
        <f t="shared" ref="B9:B38" si="1">D9+C9+E9+F9+G9</f>
        <v>908186</v>
      </c>
      <c r="C9" s="707">
        <v>585289</v>
      </c>
      <c r="D9" s="541">
        <v>78300</v>
      </c>
      <c r="E9" s="707">
        <v>3813</v>
      </c>
      <c r="F9" s="541">
        <v>240139</v>
      </c>
      <c r="G9" s="707">
        <v>645</v>
      </c>
      <c r="H9" s="172"/>
      <c r="I9" s="172">
        <f>B9-'4'!B13</f>
        <v>0</v>
      </c>
      <c r="L9" s="143"/>
    </row>
    <row r="10" spans="1:12" ht="21" customHeight="1" thickBot="1">
      <c r="A10" s="6" t="s">
        <v>33</v>
      </c>
      <c r="B10" s="539">
        <f t="shared" si="1"/>
        <v>391058</v>
      </c>
      <c r="C10" s="707">
        <v>297850</v>
      </c>
      <c r="D10" s="541">
        <v>20453</v>
      </c>
      <c r="E10" s="707">
        <v>2634</v>
      </c>
      <c r="F10" s="541">
        <v>69892</v>
      </c>
      <c r="G10" s="707">
        <v>229</v>
      </c>
      <c r="H10" s="172"/>
      <c r="I10" s="172">
        <f>B10-'4'!B14</f>
        <v>0</v>
      </c>
      <c r="L10" s="143"/>
    </row>
    <row r="11" spans="1:12" ht="21" customHeight="1" thickBot="1">
      <c r="A11" s="6" t="s">
        <v>44</v>
      </c>
      <c r="B11" s="539">
        <f t="shared" si="1"/>
        <v>86145</v>
      </c>
      <c r="C11" s="707">
        <v>32835</v>
      </c>
      <c r="D11" s="541">
        <v>6159</v>
      </c>
      <c r="E11" s="707">
        <v>1074</v>
      </c>
      <c r="F11" s="541">
        <v>46051</v>
      </c>
      <c r="G11" s="707">
        <v>26</v>
      </c>
      <c r="H11" s="172"/>
      <c r="I11" s="172">
        <f>B11-'4'!B15</f>
        <v>0</v>
      </c>
      <c r="L11" s="143"/>
    </row>
    <row r="12" spans="1:12" ht="21" customHeight="1" thickBot="1">
      <c r="A12" s="6" t="s">
        <v>1</v>
      </c>
      <c r="B12" s="539">
        <f t="shared" si="1"/>
        <v>341806</v>
      </c>
      <c r="C12" s="707">
        <v>92197</v>
      </c>
      <c r="D12" s="541">
        <v>40248</v>
      </c>
      <c r="E12" s="707">
        <v>623</v>
      </c>
      <c r="F12" s="541">
        <v>208445</v>
      </c>
      <c r="G12" s="707">
        <v>293</v>
      </c>
      <c r="H12" s="172"/>
      <c r="I12" s="172">
        <f>B12-'4'!B16</f>
        <v>0</v>
      </c>
      <c r="L12" s="143"/>
    </row>
    <row r="13" spans="1:12" ht="21" customHeight="1" thickBot="1">
      <c r="A13" s="6" t="s">
        <v>45</v>
      </c>
      <c r="B13" s="539">
        <f t="shared" si="1"/>
        <v>101521</v>
      </c>
      <c r="C13" s="707">
        <v>56723</v>
      </c>
      <c r="D13" s="541">
        <v>5950</v>
      </c>
      <c r="E13" s="707">
        <v>260</v>
      </c>
      <c r="F13" s="541">
        <v>38537</v>
      </c>
      <c r="G13" s="707">
        <v>51</v>
      </c>
      <c r="H13" s="172"/>
      <c r="I13" s="172">
        <f>B13-'4'!B17</f>
        <v>0</v>
      </c>
      <c r="L13" s="143"/>
    </row>
    <row r="14" spans="1:12" ht="21" customHeight="1" thickBot="1">
      <c r="A14" s="6" t="s">
        <v>46</v>
      </c>
      <c r="B14" s="539">
        <f t="shared" si="1"/>
        <v>105655</v>
      </c>
      <c r="C14" s="707">
        <v>50057</v>
      </c>
      <c r="D14" s="541">
        <v>10711</v>
      </c>
      <c r="E14" s="707">
        <v>127</v>
      </c>
      <c r="F14" s="541">
        <v>44759</v>
      </c>
      <c r="G14" s="707">
        <v>1</v>
      </c>
      <c r="H14" s="172"/>
      <c r="I14" s="172">
        <f>B14-'4'!B18</f>
        <v>0</v>
      </c>
      <c r="L14" s="143"/>
    </row>
    <row r="15" spans="1:12" ht="21" customHeight="1" thickBot="1">
      <c r="A15" s="6" t="s">
        <v>47</v>
      </c>
      <c r="B15" s="539">
        <f t="shared" si="1"/>
        <v>786978</v>
      </c>
      <c r="C15" s="707">
        <v>467201</v>
      </c>
      <c r="D15" s="541">
        <v>70172</v>
      </c>
      <c r="E15" s="707">
        <v>2685</v>
      </c>
      <c r="F15" s="541">
        <v>240607</v>
      </c>
      <c r="G15" s="707">
        <v>6313</v>
      </c>
      <c r="H15" s="172"/>
      <c r="I15" s="172">
        <f>B15-'4'!B19</f>
        <v>0</v>
      </c>
      <c r="L15" s="143"/>
    </row>
    <row r="16" spans="1:12" ht="21" customHeight="1" thickBot="1">
      <c r="A16" s="6" t="s">
        <v>28</v>
      </c>
      <c r="B16" s="539">
        <f t="shared" si="1"/>
        <v>84616</v>
      </c>
      <c r="C16" s="707">
        <v>45358</v>
      </c>
      <c r="D16" s="541">
        <v>6400</v>
      </c>
      <c r="E16" s="707">
        <v>257</v>
      </c>
      <c r="F16" s="541">
        <v>32582</v>
      </c>
      <c r="G16" s="707">
        <v>19</v>
      </c>
      <c r="H16" s="172"/>
      <c r="I16" s="172">
        <f>B16-'4'!B20</f>
        <v>0</v>
      </c>
      <c r="L16" s="143"/>
    </row>
    <row r="17" spans="1:12" ht="21" customHeight="1" thickBot="1">
      <c r="A17" s="6" t="s">
        <v>2</v>
      </c>
      <c r="B17" s="539">
        <f t="shared" si="1"/>
        <v>839728</v>
      </c>
      <c r="C17" s="707">
        <v>327957</v>
      </c>
      <c r="D17" s="541">
        <v>93474</v>
      </c>
      <c r="E17" s="707">
        <v>3203</v>
      </c>
      <c r="F17" s="541">
        <v>415064</v>
      </c>
      <c r="G17" s="707">
        <v>30</v>
      </c>
      <c r="H17" s="172"/>
      <c r="I17" s="172">
        <f>B17-'4'!B21</f>
        <v>0</v>
      </c>
      <c r="L17" s="143"/>
    </row>
    <row r="18" spans="1:12" ht="21" customHeight="1" thickBot="1">
      <c r="A18" s="6" t="s">
        <v>3</v>
      </c>
      <c r="B18" s="539">
        <f t="shared" si="1"/>
        <v>142752</v>
      </c>
      <c r="C18" s="707">
        <v>100512</v>
      </c>
      <c r="D18" s="541">
        <v>11187</v>
      </c>
      <c r="E18" s="707">
        <v>11</v>
      </c>
      <c r="F18" s="541">
        <v>30869</v>
      </c>
      <c r="G18" s="707">
        <v>173</v>
      </c>
      <c r="H18" s="172"/>
      <c r="I18" s="172">
        <f>B18-'4'!B22</f>
        <v>0</v>
      </c>
      <c r="L18" s="143"/>
    </row>
    <row r="19" spans="1:12" ht="21" customHeight="1" thickBot="1">
      <c r="A19" s="6" t="s">
        <v>4</v>
      </c>
      <c r="B19" s="539">
        <f t="shared" si="1"/>
        <v>145179</v>
      </c>
      <c r="C19" s="707">
        <v>99796</v>
      </c>
      <c r="D19" s="541">
        <v>12810</v>
      </c>
      <c r="E19" s="707">
        <v>582</v>
      </c>
      <c r="F19" s="541">
        <v>31985</v>
      </c>
      <c r="G19" s="707">
        <v>6</v>
      </c>
      <c r="H19" s="172"/>
      <c r="I19" s="172">
        <f>B19-'4'!B23</f>
        <v>0</v>
      </c>
      <c r="L19" s="143"/>
    </row>
    <row r="20" spans="1:12" ht="21" customHeight="1" thickBot="1">
      <c r="A20" s="6" t="s">
        <v>48</v>
      </c>
      <c r="B20" s="539">
        <f t="shared" si="1"/>
        <v>209767</v>
      </c>
      <c r="C20" s="707">
        <v>97902</v>
      </c>
      <c r="D20" s="541">
        <v>20870</v>
      </c>
      <c r="E20" s="707">
        <v>1455</v>
      </c>
      <c r="F20" s="541">
        <v>89513</v>
      </c>
      <c r="G20" s="707">
        <v>27</v>
      </c>
      <c r="H20" s="172"/>
      <c r="I20" s="172">
        <f>B20-'4'!B24</f>
        <v>0</v>
      </c>
      <c r="L20" s="143"/>
    </row>
    <row r="21" spans="1:12" ht="21" customHeight="1" thickBot="1">
      <c r="A21" s="6" t="s">
        <v>49</v>
      </c>
      <c r="B21" s="539">
        <f t="shared" si="1"/>
        <v>1175100</v>
      </c>
      <c r="C21" s="707">
        <v>839408</v>
      </c>
      <c r="D21" s="541">
        <v>35468</v>
      </c>
      <c r="E21" s="707">
        <v>13080</v>
      </c>
      <c r="F21" s="541">
        <v>286702</v>
      </c>
      <c r="G21" s="707">
        <v>442</v>
      </c>
      <c r="H21" s="172"/>
      <c r="I21" s="172">
        <f>B21-'4'!B25</f>
        <v>0</v>
      </c>
      <c r="L21" s="143"/>
    </row>
    <row r="22" spans="1:12" ht="21" customHeight="1" thickBot="1">
      <c r="A22" s="6" t="s">
        <v>50</v>
      </c>
      <c r="B22" s="539">
        <f t="shared" si="1"/>
        <v>557111</v>
      </c>
      <c r="C22" s="707">
        <v>423525</v>
      </c>
      <c r="D22" s="541">
        <v>44761</v>
      </c>
      <c r="E22" s="707">
        <v>1242</v>
      </c>
      <c r="F22" s="541">
        <v>87423</v>
      </c>
      <c r="G22" s="707">
        <v>160</v>
      </c>
      <c r="H22" s="172"/>
      <c r="I22" s="172">
        <f>B22-'4'!B26</f>
        <v>0</v>
      </c>
      <c r="L22" s="143"/>
    </row>
    <row r="23" spans="1:12" ht="21" customHeight="1" thickBot="1">
      <c r="A23" s="6" t="s">
        <v>51</v>
      </c>
      <c r="B23" s="539">
        <f t="shared" si="1"/>
        <v>1316438</v>
      </c>
      <c r="C23" s="707">
        <v>981121</v>
      </c>
      <c r="D23" s="541">
        <v>26827</v>
      </c>
      <c r="E23" s="707">
        <v>1080</v>
      </c>
      <c r="F23" s="541">
        <v>306803</v>
      </c>
      <c r="G23" s="707">
        <v>607</v>
      </c>
      <c r="H23" s="172"/>
      <c r="I23" s="172">
        <f>B23-'4'!B27</f>
        <v>0</v>
      </c>
      <c r="L23" s="143"/>
    </row>
    <row r="24" spans="1:12" ht="21" customHeight="1" thickBot="1">
      <c r="A24" s="6" t="s">
        <v>5</v>
      </c>
      <c r="B24" s="539">
        <f t="shared" si="1"/>
        <v>555588</v>
      </c>
      <c r="C24" s="707">
        <v>339880</v>
      </c>
      <c r="D24" s="541">
        <v>48867</v>
      </c>
      <c r="E24" s="707">
        <v>2719</v>
      </c>
      <c r="F24" s="541">
        <v>163863</v>
      </c>
      <c r="G24" s="707">
        <v>259</v>
      </c>
      <c r="H24" s="172"/>
      <c r="I24" s="172">
        <f>B24-'4'!B28</f>
        <v>0</v>
      </c>
      <c r="L24" s="143"/>
    </row>
    <row r="25" spans="1:12" ht="21" customHeight="1" thickBot="1">
      <c r="A25" s="6" t="s">
        <v>52</v>
      </c>
      <c r="B25" s="539">
        <f t="shared" si="1"/>
        <v>206529</v>
      </c>
      <c r="C25" s="707">
        <v>149115</v>
      </c>
      <c r="D25" s="541">
        <v>14964</v>
      </c>
      <c r="E25" s="707">
        <v>1049</v>
      </c>
      <c r="F25" s="541">
        <v>41379</v>
      </c>
      <c r="G25" s="707">
        <v>22</v>
      </c>
      <c r="H25" s="172"/>
      <c r="I25" s="172">
        <f>B25-'4'!B29</f>
        <v>0</v>
      </c>
      <c r="L25" s="143"/>
    </row>
    <row r="26" spans="1:12" ht="21" customHeight="1" thickBot="1">
      <c r="A26" s="6" t="s">
        <v>6</v>
      </c>
      <c r="B26" s="539">
        <f t="shared" si="1"/>
        <v>168507</v>
      </c>
      <c r="C26" s="707">
        <v>117397</v>
      </c>
      <c r="D26" s="541">
        <v>10347</v>
      </c>
      <c r="E26" s="707">
        <v>524</v>
      </c>
      <c r="F26" s="541">
        <v>39392</v>
      </c>
      <c r="G26" s="707">
        <v>847</v>
      </c>
      <c r="H26" s="172"/>
      <c r="I26" s="172">
        <f>B26-'4'!B30</f>
        <v>0</v>
      </c>
      <c r="L26" s="143"/>
    </row>
    <row r="27" spans="1:12" ht="21" customHeight="1" thickBot="1">
      <c r="A27" s="6" t="s">
        <v>53</v>
      </c>
      <c r="B27" s="539">
        <f t="shared" si="1"/>
        <v>132601</v>
      </c>
      <c r="C27" s="707">
        <v>76983</v>
      </c>
      <c r="D27" s="541">
        <v>14670</v>
      </c>
      <c r="E27" s="707">
        <v>879</v>
      </c>
      <c r="F27" s="541">
        <v>39288</v>
      </c>
      <c r="G27" s="707">
        <v>781</v>
      </c>
      <c r="H27" s="172"/>
      <c r="I27" s="172">
        <f>B27-'4'!B31</f>
        <v>0</v>
      </c>
      <c r="L27" s="143"/>
    </row>
    <row r="28" spans="1:12" ht="21" customHeight="1" thickBot="1">
      <c r="A28" s="6" t="s">
        <v>54</v>
      </c>
      <c r="B28" s="539">
        <f t="shared" si="1"/>
        <v>463963</v>
      </c>
      <c r="C28" s="707">
        <v>227122</v>
      </c>
      <c r="D28" s="541">
        <v>38585</v>
      </c>
      <c r="E28" s="707">
        <v>431</v>
      </c>
      <c r="F28" s="541">
        <v>197718</v>
      </c>
      <c r="G28" s="707">
        <v>107</v>
      </c>
      <c r="H28" s="172"/>
      <c r="I28" s="172">
        <f>B28-'4'!B32</f>
        <v>0</v>
      </c>
      <c r="L28" s="143"/>
    </row>
    <row r="29" spans="1:12" ht="21" customHeight="1" thickBot="1">
      <c r="A29" s="6" t="s">
        <v>55</v>
      </c>
      <c r="B29" s="539">
        <f t="shared" si="1"/>
        <v>167603</v>
      </c>
      <c r="C29" s="707">
        <v>93113</v>
      </c>
      <c r="D29" s="541">
        <v>13860</v>
      </c>
      <c r="E29" s="707">
        <v>363</v>
      </c>
      <c r="F29" s="541">
        <v>60249</v>
      </c>
      <c r="G29" s="707">
        <v>18</v>
      </c>
      <c r="H29" s="172"/>
      <c r="I29" s="172">
        <f>B29-'4'!B33</f>
        <v>0</v>
      </c>
      <c r="L29" s="143"/>
    </row>
    <row r="30" spans="1:12" ht="21" customHeight="1" thickBot="1">
      <c r="A30" s="6" t="s">
        <v>56</v>
      </c>
      <c r="B30" s="539">
        <f t="shared" si="1"/>
        <v>101508</v>
      </c>
      <c r="C30" s="707">
        <v>39574</v>
      </c>
      <c r="D30" s="541">
        <v>6018</v>
      </c>
      <c r="E30" s="707">
        <v>422</v>
      </c>
      <c r="F30" s="541">
        <v>55492</v>
      </c>
      <c r="G30" s="707">
        <v>2</v>
      </c>
      <c r="H30" s="172"/>
      <c r="I30" s="172">
        <f>B30-'4'!B34</f>
        <v>0</v>
      </c>
      <c r="L30" s="143"/>
    </row>
    <row r="31" spans="1:12" ht="21" customHeight="1" thickBot="1">
      <c r="A31" s="6" t="s">
        <v>7</v>
      </c>
      <c r="B31" s="539">
        <f t="shared" si="1"/>
        <v>203535</v>
      </c>
      <c r="C31" s="707">
        <v>106349</v>
      </c>
      <c r="D31" s="541">
        <v>47052</v>
      </c>
      <c r="E31" s="707">
        <v>200</v>
      </c>
      <c r="F31" s="541">
        <v>49848</v>
      </c>
      <c r="G31" s="707">
        <v>86</v>
      </c>
      <c r="H31" s="172"/>
      <c r="I31" s="172">
        <f>B31-'4'!B35</f>
        <v>0</v>
      </c>
      <c r="L31" s="143"/>
    </row>
    <row r="32" spans="1:12" ht="21" customHeight="1" thickBot="1">
      <c r="A32" s="6" t="s">
        <v>57</v>
      </c>
      <c r="B32" s="539">
        <f t="shared" si="1"/>
        <v>291380</v>
      </c>
      <c r="C32" s="707">
        <v>191580</v>
      </c>
      <c r="D32" s="541">
        <v>35648</v>
      </c>
      <c r="E32" s="707">
        <v>1571</v>
      </c>
      <c r="F32" s="541">
        <v>61083</v>
      </c>
      <c r="G32" s="707">
        <v>1498</v>
      </c>
      <c r="H32" s="172"/>
      <c r="I32" s="172">
        <f>B32-'4'!B36</f>
        <v>0</v>
      </c>
      <c r="L32" s="143"/>
    </row>
    <row r="33" spans="1:12" ht="21" customHeight="1" thickBot="1">
      <c r="A33" s="6" t="s">
        <v>8</v>
      </c>
      <c r="B33" s="539">
        <f t="shared" si="1"/>
        <v>148624</v>
      </c>
      <c r="C33" s="707">
        <v>79916</v>
      </c>
      <c r="D33" s="541">
        <v>13994</v>
      </c>
      <c r="E33" s="707">
        <v>603</v>
      </c>
      <c r="F33" s="541">
        <v>53787</v>
      </c>
      <c r="G33" s="707">
        <v>324</v>
      </c>
      <c r="H33" s="172"/>
      <c r="I33" s="172">
        <f>B33-'4'!B37</f>
        <v>0</v>
      </c>
      <c r="L33" s="143"/>
    </row>
    <row r="34" spans="1:12" ht="21" customHeight="1" thickBot="1">
      <c r="A34" s="6" t="s">
        <v>9</v>
      </c>
      <c r="B34" s="539">
        <f t="shared" si="1"/>
        <v>435675</v>
      </c>
      <c r="C34" s="707">
        <v>248795</v>
      </c>
      <c r="D34" s="541">
        <v>88522</v>
      </c>
      <c r="E34" s="707">
        <v>3593</v>
      </c>
      <c r="F34" s="541">
        <v>94737</v>
      </c>
      <c r="G34" s="707">
        <v>28</v>
      </c>
      <c r="H34" s="172"/>
      <c r="I34" s="172">
        <f>B34-'4'!B38</f>
        <v>0</v>
      </c>
      <c r="L34" s="143"/>
    </row>
    <row r="35" spans="1:12" ht="21" customHeight="1" thickBot="1">
      <c r="A35" s="6" t="s">
        <v>58</v>
      </c>
      <c r="B35" s="539">
        <f t="shared" si="1"/>
        <v>266522</v>
      </c>
      <c r="C35" s="707">
        <v>181920</v>
      </c>
      <c r="D35" s="541">
        <v>15610</v>
      </c>
      <c r="E35" s="707">
        <v>1000</v>
      </c>
      <c r="F35" s="541">
        <v>67985</v>
      </c>
      <c r="G35" s="707">
        <v>7</v>
      </c>
      <c r="H35" s="172"/>
      <c r="I35" s="172">
        <f>B35-'4'!B39</f>
        <v>0</v>
      </c>
      <c r="L35" s="143"/>
    </row>
    <row r="36" spans="1:12" ht="21" customHeight="1" thickBot="1">
      <c r="A36" s="6" t="s">
        <v>10</v>
      </c>
      <c r="B36" s="539">
        <f t="shared" si="1"/>
        <v>331711</v>
      </c>
      <c r="C36" s="707">
        <v>152267</v>
      </c>
      <c r="D36" s="541">
        <v>39508</v>
      </c>
      <c r="E36" s="707">
        <v>1729</v>
      </c>
      <c r="F36" s="541">
        <v>138171</v>
      </c>
      <c r="G36" s="707">
        <v>36</v>
      </c>
      <c r="H36" s="172"/>
      <c r="I36" s="172">
        <f>B36-'4'!B40</f>
        <v>0</v>
      </c>
      <c r="L36" s="143"/>
    </row>
    <row r="37" spans="1:12" ht="21" customHeight="1" thickBot="1">
      <c r="A37" s="6" t="s">
        <v>11</v>
      </c>
      <c r="B37" s="539">
        <f t="shared" si="1"/>
        <v>159026</v>
      </c>
      <c r="C37" s="707">
        <v>87426</v>
      </c>
      <c r="D37" s="541">
        <v>21740</v>
      </c>
      <c r="E37" s="707">
        <v>1331</v>
      </c>
      <c r="F37" s="541">
        <v>48466</v>
      </c>
      <c r="G37" s="707">
        <v>63</v>
      </c>
      <c r="H37" s="172"/>
      <c r="I37" s="172">
        <f>B37-'4'!B41</f>
        <v>0</v>
      </c>
      <c r="L37" s="143"/>
    </row>
    <row r="38" spans="1:12" ht="21" customHeight="1" thickBot="1">
      <c r="A38" s="130" t="s">
        <v>59</v>
      </c>
      <c r="B38" s="539">
        <f t="shared" si="1"/>
        <v>299744</v>
      </c>
      <c r="C38" s="707">
        <v>183394</v>
      </c>
      <c r="D38" s="541">
        <v>16595</v>
      </c>
      <c r="E38" s="707">
        <v>1326</v>
      </c>
      <c r="F38" s="541">
        <v>98378</v>
      </c>
      <c r="G38" s="707">
        <v>51</v>
      </c>
      <c r="H38" s="172"/>
      <c r="I38" s="172">
        <f>B38-'4'!B42</f>
        <v>0</v>
      </c>
      <c r="L38" s="143"/>
    </row>
    <row r="39" spans="1:12" ht="22.5" customHeight="1">
      <c r="A39" s="875"/>
      <c r="B39" s="876"/>
      <c r="C39" s="876"/>
      <c r="D39" s="876"/>
      <c r="E39" s="876"/>
      <c r="F39" s="876"/>
      <c r="G39" s="877"/>
      <c r="H39" s="172"/>
      <c r="L39" s="143"/>
    </row>
    <row r="40" spans="1:12" ht="12.75" customHeight="1">
      <c r="A40" s="73"/>
      <c r="B40" s="716"/>
      <c r="C40" s="716"/>
      <c r="D40" s="716"/>
      <c r="E40" s="716"/>
      <c r="F40" s="716"/>
      <c r="G40" s="716"/>
      <c r="H40" s="717"/>
    </row>
    <row r="41" spans="1:12" ht="12.75" customHeight="1">
      <c r="A41" s="73"/>
      <c r="B41" s="716"/>
      <c r="C41" s="716"/>
      <c r="D41" s="716"/>
      <c r="E41" s="716"/>
      <c r="F41" s="716"/>
      <c r="G41" s="716"/>
      <c r="H41" s="717"/>
    </row>
    <row r="42" spans="1:12" ht="12.75" customHeight="1">
      <c r="A42" s="12"/>
      <c r="B42" s="709"/>
      <c r="C42" s="709"/>
      <c r="D42" s="709"/>
      <c r="E42" s="709"/>
      <c r="F42" s="709"/>
      <c r="G42" s="709"/>
      <c r="H42" s="172"/>
    </row>
    <row r="43" spans="1:12" ht="12.75" customHeight="1">
      <c r="A43" s="12"/>
      <c r="B43" s="709"/>
      <c r="C43" s="709"/>
      <c r="D43" s="709"/>
      <c r="E43" s="709"/>
      <c r="F43" s="709"/>
      <c r="G43" s="709"/>
      <c r="H43" s="172"/>
    </row>
    <row r="44" spans="1:12">
      <c r="B44" s="172"/>
      <c r="C44" s="172"/>
      <c r="D44" s="172"/>
      <c r="E44" s="172"/>
      <c r="F44" s="172"/>
      <c r="G44" s="172"/>
      <c r="H44" s="172"/>
    </row>
    <row r="45" spans="1:12">
      <c r="B45" s="172"/>
      <c r="C45" s="172"/>
      <c r="D45" s="172"/>
      <c r="E45" s="172"/>
      <c r="F45" s="172"/>
      <c r="G45" s="172"/>
      <c r="H45" s="172"/>
    </row>
    <row r="46" spans="1:12">
      <c r="B46" s="172"/>
      <c r="C46" s="172"/>
      <c r="D46" s="172"/>
      <c r="E46" s="172"/>
      <c r="F46" s="172"/>
      <c r="G46" s="172"/>
      <c r="H46" s="172"/>
    </row>
    <row r="47" spans="1:12">
      <c r="B47" s="172"/>
      <c r="C47" s="172"/>
      <c r="D47" s="172"/>
      <c r="E47" s="172"/>
      <c r="F47" s="172"/>
      <c r="G47" s="172"/>
      <c r="H47" s="172"/>
    </row>
    <row r="48" spans="1:12">
      <c r="B48" s="172"/>
      <c r="C48" s="172"/>
      <c r="D48" s="172"/>
      <c r="E48" s="172"/>
      <c r="F48" s="172"/>
      <c r="G48" s="172"/>
      <c r="H48" s="172"/>
    </row>
    <row r="49" spans="2:8">
      <c r="B49" s="172"/>
      <c r="C49" s="172"/>
      <c r="D49" s="172"/>
      <c r="E49" s="172"/>
      <c r="F49" s="172"/>
      <c r="G49" s="172"/>
      <c r="H49" s="172"/>
    </row>
    <row r="50" spans="2:8">
      <c r="B50" s="172"/>
      <c r="C50" s="172"/>
      <c r="D50" s="172"/>
      <c r="E50" s="172"/>
      <c r="F50" s="172"/>
      <c r="G50" s="172"/>
      <c r="H50" s="172"/>
    </row>
    <row r="51" spans="2:8">
      <c r="B51" s="172"/>
      <c r="C51" s="172"/>
      <c r="D51" s="172"/>
      <c r="E51" s="172"/>
      <c r="F51" s="172"/>
      <c r="G51" s="172"/>
      <c r="H51" s="172"/>
    </row>
    <row r="52" spans="2:8">
      <c r="B52" s="172"/>
      <c r="C52" s="172"/>
      <c r="D52" s="172"/>
      <c r="E52" s="172"/>
      <c r="F52" s="172"/>
      <c r="G52" s="172"/>
      <c r="H52" s="172"/>
    </row>
  </sheetData>
  <mergeCells count="2">
    <mergeCell ref="A1:G1"/>
    <mergeCell ref="A39:G39"/>
  </mergeCells>
  <printOptions horizontalCentered="1" verticalCentered="1"/>
  <pageMargins left="0.39370078740157499" right="0.39370078740157499" top="0.45" bottom="0.55000000000000004" header="0" footer="0"/>
  <pageSetup paperSize="9" scale="85" orientation="portrait" r:id="rId1"/>
  <headerFooter alignWithMargins="0"/>
  <rowBreaks count="1" manualBreakCount="1">
    <brk id="38"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6DCAA-A38E-4F7C-BEFF-A818FC2D8BEF}">
  <sheetPr>
    <tabColor rgb="FF92D050"/>
  </sheetPr>
  <dimension ref="A1:K81"/>
  <sheetViews>
    <sheetView rightToLeft="1" view="pageBreakPreview" zoomScale="60" zoomScaleNormal="100" workbookViewId="0">
      <selection activeCell="A20" sqref="A20:A31"/>
    </sheetView>
  </sheetViews>
  <sheetFormatPr defaultRowHeight="12.75"/>
  <cols>
    <col min="1" max="1" width="18.5703125" style="78" bestFit="1" customWidth="1"/>
    <col min="2" max="2" width="38" style="383" customWidth="1"/>
    <col min="3" max="6" width="14.7109375" style="78" customWidth="1"/>
    <col min="7" max="16384" width="9.140625" style="78"/>
  </cols>
  <sheetData>
    <row r="1" spans="1:6" ht="35.25" customHeight="1" thickBot="1">
      <c r="A1" s="1009" t="s">
        <v>1002</v>
      </c>
      <c r="B1" s="1010"/>
      <c r="C1" s="1010"/>
      <c r="D1" s="1010"/>
      <c r="E1" s="1010"/>
      <c r="F1" s="1010"/>
    </row>
    <row r="2" spans="1:6" ht="27.75" customHeight="1">
      <c r="A2" s="362" t="s">
        <v>488</v>
      </c>
      <c r="B2" s="362" t="s">
        <v>996</v>
      </c>
      <c r="C2" s="224" t="s">
        <v>998</v>
      </c>
      <c r="D2" s="363" t="s">
        <v>999</v>
      </c>
      <c r="E2" s="363" t="s">
        <v>1000</v>
      </c>
      <c r="F2" s="363" t="s">
        <v>1001</v>
      </c>
    </row>
    <row r="3" spans="1:6" ht="19.5" customHeight="1" thickBot="1">
      <c r="A3" s="175" t="s">
        <v>493</v>
      </c>
      <c r="B3" s="336">
        <v>1402</v>
      </c>
      <c r="C3" s="364">
        <f>SUM(C4:C81)</f>
        <v>415235</v>
      </c>
      <c r="D3" s="364">
        <f>SUM(D4:D81)</f>
        <v>279682</v>
      </c>
      <c r="E3" s="364">
        <f>SUM(E4:E81)</f>
        <v>117773</v>
      </c>
      <c r="F3" s="364">
        <f>SUM(F4:F81)</f>
        <v>17780</v>
      </c>
    </row>
    <row r="4" spans="1:6" ht="22.5" customHeight="1" thickBot="1">
      <c r="A4" s="1011" t="s">
        <v>119</v>
      </c>
      <c r="B4" s="228" t="s">
        <v>494</v>
      </c>
      <c r="C4" s="365">
        <f>SUM(D4:F4)</f>
        <v>6267</v>
      </c>
      <c r="D4" s="230">
        <v>4420</v>
      </c>
      <c r="E4" s="231">
        <v>1847</v>
      </c>
      <c r="F4" s="382">
        <v>0</v>
      </c>
    </row>
    <row r="5" spans="1:6" ht="22.5" customHeight="1" thickBot="1">
      <c r="A5" s="1011"/>
      <c r="B5" s="228" t="s">
        <v>495</v>
      </c>
      <c r="C5" s="365">
        <f t="shared" ref="C5:C68" si="0">SUM(D5:F5)</f>
        <v>10540</v>
      </c>
      <c r="D5" s="230">
        <v>9783</v>
      </c>
      <c r="E5" s="231">
        <v>733</v>
      </c>
      <c r="F5" s="382">
        <v>24</v>
      </c>
    </row>
    <row r="6" spans="1:6" ht="22.5" customHeight="1" thickBot="1">
      <c r="A6" s="1011" t="s">
        <v>120</v>
      </c>
      <c r="B6" s="228" t="s">
        <v>512</v>
      </c>
      <c r="C6" s="365">
        <f t="shared" si="0"/>
        <v>12073</v>
      </c>
      <c r="D6" s="230">
        <v>7872</v>
      </c>
      <c r="E6" s="231">
        <v>3452</v>
      </c>
      <c r="F6" s="382">
        <v>749</v>
      </c>
    </row>
    <row r="7" spans="1:6" ht="22.5" customHeight="1" thickBot="1">
      <c r="A7" s="1011"/>
      <c r="B7" s="228" t="s">
        <v>522</v>
      </c>
      <c r="C7" s="365">
        <f t="shared" si="0"/>
        <v>1333</v>
      </c>
      <c r="D7" s="230">
        <v>586</v>
      </c>
      <c r="E7" s="231">
        <v>325</v>
      </c>
      <c r="F7" s="382">
        <v>422</v>
      </c>
    </row>
    <row r="8" spans="1:6" ht="22.5" customHeight="1" thickBot="1">
      <c r="A8" s="1011" t="s">
        <v>13</v>
      </c>
      <c r="B8" s="228" t="s">
        <v>523</v>
      </c>
      <c r="C8" s="365">
        <f t="shared" si="0"/>
        <v>1717</v>
      </c>
      <c r="D8" s="230">
        <v>824</v>
      </c>
      <c r="E8" s="231">
        <v>853</v>
      </c>
      <c r="F8" s="382">
        <v>40</v>
      </c>
    </row>
    <row r="9" spans="1:6" ht="22.5" customHeight="1" thickBot="1">
      <c r="A9" s="1011"/>
      <c r="B9" s="228" t="s">
        <v>524</v>
      </c>
      <c r="C9" s="365">
        <f t="shared" si="0"/>
        <v>6819</v>
      </c>
      <c r="D9" s="230">
        <v>4019</v>
      </c>
      <c r="E9" s="231">
        <v>2766</v>
      </c>
      <c r="F9" s="382">
        <v>34</v>
      </c>
    </row>
    <row r="10" spans="1:6" ht="22.5" customHeight="1" thickBot="1">
      <c r="A10" s="1011" t="s">
        <v>14</v>
      </c>
      <c r="B10" s="228" t="s">
        <v>529</v>
      </c>
      <c r="C10" s="365">
        <f t="shared" si="0"/>
        <v>7563</v>
      </c>
      <c r="D10" s="230">
        <v>5847</v>
      </c>
      <c r="E10" s="231">
        <v>1201</v>
      </c>
      <c r="F10" s="382">
        <v>515</v>
      </c>
    </row>
    <row r="11" spans="1:6" ht="22.5" customHeight="1" thickBot="1">
      <c r="A11" s="1011"/>
      <c r="B11" s="228" t="s">
        <v>530</v>
      </c>
      <c r="C11" s="365">
        <f t="shared" si="0"/>
        <v>21655</v>
      </c>
      <c r="D11" s="230">
        <v>18942</v>
      </c>
      <c r="E11" s="231">
        <v>1859</v>
      </c>
      <c r="F11" s="382">
        <v>854</v>
      </c>
    </row>
    <row r="12" spans="1:6" ht="22.5" customHeight="1" thickBot="1">
      <c r="A12" s="1011"/>
      <c r="B12" s="228" t="s">
        <v>531</v>
      </c>
      <c r="C12" s="365">
        <f t="shared" si="0"/>
        <v>13878</v>
      </c>
      <c r="D12" s="230">
        <v>11014</v>
      </c>
      <c r="E12" s="231">
        <v>2466</v>
      </c>
      <c r="F12" s="382">
        <v>398</v>
      </c>
    </row>
    <row r="13" spans="1:6" ht="22.5" customHeight="1" thickBot="1">
      <c r="A13" s="1011" t="s">
        <v>33</v>
      </c>
      <c r="B13" s="228" t="s">
        <v>559</v>
      </c>
      <c r="C13" s="365">
        <f t="shared" si="0"/>
        <v>2330</v>
      </c>
      <c r="D13" s="230">
        <v>1232</v>
      </c>
      <c r="E13" s="231">
        <v>1096</v>
      </c>
      <c r="F13" s="382">
        <v>2</v>
      </c>
    </row>
    <row r="14" spans="1:6" ht="22.5" customHeight="1" thickBot="1">
      <c r="A14" s="1011"/>
      <c r="B14" s="228" t="s">
        <v>566</v>
      </c>
      <c r="C14" s="365">
        <f t="shared" si="0"/>
        <v>1468</v>
      </c>
      <c r="D14" s="230">
        <v>126</v>
      </c>
      <c r="E14" s="231">
        <v>0</v>
      </c>
      <c r="F14" s="382">
        <v>1342</v>
      </c>
    </row>
    <row r="15" spans="1:6" ht="22.5" customHeight="1" thickBot="1">
      <c r="A15" s="1011" t="s">
        <v>15</v>
      </c>
      <c r="B15" s="228" t="s">
        <v>567</v>
      </c>
      <c r="C15" s="365">
        <f t="shared" si="0"/>
        <v>2680</v>
      </c>
      <c r="D15" s="230">
        <v>1786</v>
      </c>
      <c r="E15" s="231">
        <v>750</v>
      </c>
      <c r="F15" s="382">
        <v>144</v>
      </c>
    </row>
    <row r="16" spans="1:6" ht="22.5" customHeight="1" thickBot="1">
      <c r="A16" s="1011"/>
      <c r="B16" s="228" t="s">
        <v>568</v>
      </c>
      <c r="C16" s="365">
        <f t="shared" si="0"/>
        <v>1495</v>
      </c>
      <c r="D16" s="230">
        <v>415</v>
      </c>
      <c r="E16" s="231">
        <v>0</v>
      </c>
      <c r="F16" s="382">
        <v>1080</v>
      </c>
    </row>
    <row r="17" spans="1:6" ht="22.5" customHeight="1" thickBot="1">
      <c r="A17" s="1011" t="s">
        <v>16</v>
      </c>
      <c r="B17" s="228" t="s">
        <v>571</v>
      </c>
      <c r="C17" s="365">
        <f t="shared" si="0"/>
        <v>2276</v>
      </c>
      <c r="D17" s="230">
        <v>1682</v>
      </c>
      <c r="E17" s="231">
        <v>593</v>
      </c>
      <c r="F17" s="382">
        <v>1</v>
      </c>
    </row>
    <row r="18" spans="1:6" ht="22.5" customHeight="1" thickBot="1">
      <c r="A18" s="1011"/>
      <c r="B18" s="228" t="s">
        <v>572</v>
      </c>
      <c r="C18" s="365">
        <f t="shared" si="0"/>
        <v>11099</v>
      </c>
      <c r="D18" s="230">
        <v>7116</v>
      </c>
      <c r="E18" s="231">
        <v>2002</v>
      </c>
      <c r="F18" s="382">
        <v>1981</v>
      </c>
    </row>
    <row r="19" spans="1:6" ht="22.5" customHeight="1" thickBot="1">
      <c r="A19" s="1011"/>
      <c r="B19" s="228" t="s">
        <v>573</v>
      </c>
      <c r="C19" s="365">
        <f t="shared" si="0"/>
        <v>2000</v>
      </c>
      <c r="D19" s="230">
        <v>1018</v>
      </c>
      <c r="E19" s="231">
        <v>808</v>
      </c>
      <c r="F19" s="382">
        <v>174</v>
      </c>
    </row>
    <row r="20" spans="1:6" ht="22.5" customHeight="1" thickBot="1">
      <c r="A20" s="1011" t="s">
        <v>475</v>
      </c>
      <c r="B20" s="228" t="s">
        <v>582</v>
      </c>
      <c r="C20" s="365">
        <f t="shared" si="0"/>
        <v>1597</v>
      </c>
      <c r="D20" s="230">
        <v>792</v>
      </c>
      <c r="E20" s="231">
        <v>804</v>
      </c>
      <c r="F20" s="382">
        <v>1</v>
      </c>
    </row>
    <row r="21" spans="1:6" ht="22.5" customHeight="1" thickBot="1">
      <c r="A21" s="1011"/>
      <c r="B21" s="228" t="s">
        <v>583</v>
      </c>
      <c r="C21" s="365">
        <f t="shared" si="0"/>
        <v>6826</v>
      </c>
      <c r="D21" s="230">
        <v>3840</v>
      </c>
      <c r="E21" s="231">
        <v>2673</v>
      </c>
      <c r="F21" s="382">
        <v>313</v>
      </c>
    </row>
    <row r="22" spans="1:6" ht="22.5" customHeight="1" thickBot="1">
      <c r="A22" s="1011"/>
      <c r="B22" s="228" t="s">
        <v>584</v>
      </c>
      <c r="C22" s="365">
        <f t="shared" si="0"/>
        <v>5791</v>
      </c>
      <c r="D22" s="230">
        <v>2931</v>
      </c>
      <c r="E22" s="231">
        <v>2837</v>
      </c>
      <c r="F22" s="382">
        <v>23</v>
      </c>
    </row>
    <row r="23" spans="1:6" ht="22.5" customHeight="1" thickBot="1">
      <c r="A23" s="1011"/>
      <c r="B23" s="228" t="s">
        <v>586</v>
      </c>
      <c r="C23" s="365">
        <f t="shared" si="0"/>
        <v>6357</v>
      </c>
      <c r="D23" s="230">
        <v>4422</v>
      </c>
      <c r="E23" s="231">
        <v>1918</v>
      </c>
      <c r="F23" s="382">
        <v>17</v>
      </c>
    </row>
    <row r="24" spans="1:6" ht="22.5" customHeight="1" thickBot="1">
      <c r="A24" s="1011"/>
      <c r="B24" s="228" t="s">
        <v>587</v>
      </c>
      <c r="C24" s="365">
        <f t="shared" si="0"/>
        <v>4512</v>
      </c>
      <c r="D24" s="230">
        <v>2179</v>
      </c>
      <c r="E24" s="231">
        <v>2091</v>
      </c>
      <c r="F24" s="382">
        <v>242</v>
      </c>
    </row>
    <row r="25" spans="1:6" ht="22.5" customHeight="1" thickBot="1">
      <c r="A25" s="1011"/>
      <c r="B25" s="228" t="s">
        <v>588</v>
      </c>
      <c r="C25" s="365">
        <f t="shared" si="0"/>
        <v>9339</v>
      </c>
      <c r="D25" s="230">
        <v>5852</v>
      </c>
      <c r="E25" s="231">
        <v>2365</v>
      </c>
      <c r="F25" s="382">
        <v>1122</v>
      </c>
    </row>
    <row r="26" spans="1:6" ht="22.5" customHeight="1" thickBot="1">
      <c r="A26" s="1011"/>
      <c r="B26" s="228" t="s">
        <v>589</v>
      </c>
      <c r="C26" s="365">
        <f t="shared" si="0"/>
        <v>2386</v>
      </c>
      <c r="D26" s="230">
        <v>1901</v>
      </c>
      <c r="E26" s="231">
        <v>452</v>
      </c>
      <c r="F26" s="382">
        <v>33</v>
      </c>
    </row>
    <row r="27" spans="1:6" ht="22.5" customHeight="1" thickBot="1">
      <c r="A27" s="1011"/>
      <c r="B27" s="228" t="s">
        <v>590</v>
      </c>
      <c r="C27" s="365">
        <f t="shared" si="0"/>
        <v>8210</v>
      </c>
      <c r="D27" s="230">
        <v>6748</v>
      </c>
      <c r="E27" s="231">
        <v>1185</v>
      </c>
      <c r="F27" s="382">
        <v>277</v>
      </c>
    </row>
    <row r="28" spans="1:6" ht="22.5" customHeight="1" thickBot="1">
      <c r="A28" s="1011"/>
      <c r="B28" s="228" t="s">
        <v>591</v>
      </c>
      <c r="C28" s="365">
        <f t="shared" si="0"/>
        <v>18685</v>
      </c>
      <c r="D28" s="230">
        <v>14802</v>
      </c>
      <c r="E28" s="231">
        <v>3862</v>
      </c>
      <c r="F28" s="382">
        <v>21</v>
      </c>
    </row>
    <row r="29" spans="1:6" ht="22.5" customHeight="1" thickBot="1">
      <c r="A29" s="1011"/>
      <c r="B29" s="228" t="s">
        <v>592</v>
      </c>
      <c r="C29" s="365">
        <f t="shared" si="0"/>
        <v>1539</v>
      </c>
      <c r="D29" s="230">
        <v>765</v>
      </c>
      <c r="E29" s="231">
        <v>678</v>
      </c>
      <c r="F29" s="382">
        <v>96</v>
      </c>
    </row>
    <row r="30" spans="1:6" ht="22.5" customHeight="1" thickBot="1">
      <c r="A30" s="1011"/>
      <c r="B30" s="228" t="s">
        <v>617</v>
      </c>
      <c r="C30" s="365">
        <f t="shared" si="0"/>
        <v>1137</v>
      </c>
      <c r="D30" s="230">
        <v>1090</v>
      </c>
      <c r="E30" s="231">
        <v>47</v>
      </c>
      <c r="F30" s="382">
        <v>0</v>
      </c>
    </row>
    <row r="31" spans="1:6" ht="22.5" customHeight="1" thickBot="1">
      <c r="A31" s="1011"/>
      <c r="B31" s="228" t="s">
        <v>618</v>
      </c>
      <c r="C31" s="365">
        <f t="shared" si="0"/>
        <v>1132</v>
      </c>
      <c r="D31" s="230">
        <v>930</v>
      </c>
      <c r="E31" s="231">
        <v>133</v>
      </c>
      <c r="F31" s="382">
        <v>69</v>
      </c>
    </row>
    <row r="32" spans="1:6" ht="22.5" customHeight="1" thickBot="1">
      <c r="A32" s="227" t="s">
        <v>122</v>
      </c>
      <c r="B32" s="228" t="s">
        <v>619</v>
      </c>
      <c r="C32" s="365">
        <f t="shared" si="0"/>
        <v>6100</v>
      </c>
      <c r="D32" s="230">
        <v>4728</v>
      </c>
      <c r="E32" s="231">
        <v>1078</v>
      </c>
      <c r="F32" s="382">
        <v>294</v>
      </c>
    </row>
    <row r="33" spans="1:11" ht="22.5" customHeight="1" thickBot="1">
      <c r="A33" s="227" t="s">
        <v>31</v>
      </c>
      <c r="B33" s="228" t="s">
        <v>625</v>
      </c>
      <c r="C33" s="365">
        <f t="shared" si="0"/>
        <v>3410</v>
      </c>
      <c r="D33" s="230">
        <v>1591</v>
      </c>
      <c r="E33" s="231">
        <v>1286</v>
      </c>
      <c r="F33" s="382">
        <v>533</v>
      </c>
      <c r="K33" s="367"/>
    </row>
    <row r="34" spans="1:11" ht="22.5" customHeight="1" thickBot="1">
      <c r="A34" s="1011" t="s">
        <v>476</v>
      </c>
      <c r="B34" s="228" t="s">
        <v>630</v>
      </c>
      <c r="C34" s="365">
        <f t="shared" si="0"/>
        <v>5729</v>
      </c>
      <c r="D34" s="230">
        <v>4376</v>
      </c>
      <c r="E34" s="231">
        <v>1352</v>
      </c>
      <c r="F34" s="382">
        <v>1</v>
      </c>
    </row>
    <row r="35" spans="1:11" ht="22.5" customHeight="1" thickBot="1">
      <c r="A35" s="1011"/>
      <c r="B35" s="228" t="s">
        <v>631</v>
      </c>
      <c r="C35" s="365">
        <f t="shared" si="0"/>
        <v>5826</v>
      </c>
      <c r="D35" s="230">
        <v>4247</v>
      </c>
      <c r="E35" s="231">
        <v>1545</v>
      </c>
      <c r="F35" s="382">
        <v>34</v>
      </c>
    </row>
    <row r="36" spans="1:11" ht="22.5" customHeight="1" thickBot="1">
      <c r="A36" s="1011"/>
      <c r="B36" s="228" t="s">
        <v>632</v>
      </c>
      <c r="C36" s="365">
        <f t="shared" si="0"/>
        <v>11599</v>
      </c>
      <c r="D36" s="230">
        <v>11125</v>
      </c>
      <c r="E36" s="231">
        <v>474</v>
      </c>
      <c r="F36" s="382">
        <v>0</v>
      </c>
    </row>
    <row r="37" spans="1:11" ht="22.5" customHeight="1" thickBot="1">
      <c r="A37" s="227" t="s">
        <v>29</v>
      </c>
      <c r="B37" s="228" t="s">
        <v>651</v>
      </c>
      <c r="C37" s="365">
        <f t="shared" si="0"/>
        <v>6179</v>
      </c>
      <c r="D37" s="230">
        <v>3055</v>
      </c>
      <c r="E37" s="231">
        <v>1624</v>
      </c>
      <c r="F37" s="382">
        <v>1500</v>
      </c>
    </row>
    <row r="38" spans="1:11" ht="22.5" customHeight="1" thickBot="1">
      <c r="A38" s="1011" t="s">
        <v>17</v>
      </c>
      <c r="B38" s="228" t="s">
        <v>655</v>
      </c>
      <c r="C38" s="365">
        <f t="shared" si="0"/>
        <v>2760</v>
      </c>
      <c r="D38" s="230">
        <v>1250</v>
      </c>
      <c r="E38" s="231">
        <v>1383</v>
      </c>
      <c r="F38" s="382">
        <v>127</v>
      </c>
    </row>
    <row r="39" spans="1:11" ht="22.5" customHeight="1" thickBot="1">
      <c r="A39" s="1011"/>
      <c r="B39" s="228" t="s">
        <v>656</v>
      </c>
      <c r="C39" s="365">
        <f t="shared" si="0"/>
        <v>1902</v>
      </c>
      <c r="D39" s="230">
        <v>455</v>
      </c>
      <c r="E39" s="231">
        <v>1420</v>
      </c>
      <c r="F39" s="382">
        <v>27</v>
      </c>
    </row>
    <row r="40" spans="1:11" ht="22.5" customHeight="1" thickBot="1">
      <c r="A40" s="1011"/>
      <c r="B40" s="228" t="s">
        <v>657</v>
      </c>
      <c r="C40" s="365">
        <f t="shared" si="0"/>
        <v>87</v>
      </c>
      <c r="D40" s="230">
        <v>48</v>
      </c>
      <c r="E40" s="231">
        <v>39</v>
      </c>
      <c r="F40" s="382">
        <v>0</v>
      </c>
    </row>
    <row r="41" spans="1:11" ht="22.5" customHeight="1" thickBot="1">
      <c r="A41" s="1011"/>
      <c r="B41" s="228" t="s">
        <v>658</v>
      </c>
      <c r="C41" s="365">
        <f t="shared" si="0"/>
        <v>2472</v>
      </c>
      <c r="D41" s="230">
        <v>1223</v>
      </c>
      <c r="E41" s="231">
        <v>1047</v>
      </c>
      <c r="F41" s="382">
        <v>202</v>
      </c>
    </row>
    <row r="42" spans="1:11" ht="22.5" customHeight="1" thickBot="1">
      <c r="A42" s="1011"/>
      <c r="B42" s="228" t="s">
        <v>659</v>
      </c>
      <c r="C42" s="365">
        <f t="shared" si="0"/>
        <v>5991</v>
      </c>
      <c r="D42" s="230">
        <v>2266</v>
      </c>
      <c r="E42" s="231">
        <v>3656</v>
      </c>
      <c r="F42" s="382">
        <v>69</v>
      </c>
    </row>
    <row r="43" spans="1:11" ht="22.5" customHeight="1" thickBot="1">
      <c r="A43" s="1011"/>
      <c r="B43" s="228" t="s">
        <v>660</v>
      </c>
      <c r="C43" s="365">
        <f t="shared" si="0"/>
        <v>2981</v>
      </c>
      <c r="D43" s="230">
        <v>1375</v>
      </c>
      <c r="E43" s="231">
        <v>1600</v>
      </c>
      <c r="F43" s="382">
        <v>6</v>
      </c>
    </row>
    <row r="44" spans="1:11" ht="22.5" customHeight="1" thickBot="1">
      <c r="A44" s="227" t="s">
        <v>17</v>
      </c>
      <c r="B44" s="228" t="s">
        <v>661</v>
      </c>
      <c r="C44" s="365">
        <f t="shared" si="0"/>
        <v>1121</v>
      </c>
      <c r="D44" s="230">
        <v>701</v>
      </c>
      <c r="E44" s="231">
        <v>363</v>
      </c>
      <c r="F44" s="382">
        <v>57</v>
      </c>
    </row>
    <row r="45" spans="1:11" ht="22.5" customHeight="1" thickBot="1">
      <c r="A45" s="1011" t="s">
        <v>18</v>
      </c>
      <c r="B45" s="228" t="s">
        <v>687</v>
      </c>
      <c r="C45" s="365">
        <f t="shared" si="0"/>
        <v>5251</v>
      </c>
      <c r="D45" s="230">
        <v>2781</v>
      </c>
      <c r="E45" s="231">
        <v>2357</v>
      </c>
      <c r="F45" s="382">
        <v>113</v>
      </c>
    </row>
    <row r="46" spans="1:11" ht="22.5" customHeight="1" thickBot="1">
      <c r="A46" s="1011"/>
      <c r="B46" s="228" t="s">
        <v>688</v>
      </c>
      <c r="C46" s="365">
        <f t="shared" si="0"/>
        <v>1481</v>
      </c>
      <c r="D46" s="230">
        <v>808</v>
      </c>
      <c r="E46" s="231">
        <v>673</v>
      </c>
      <c r="F46" s="382">
        <v>0</v>
      </c>
    </row>
    <row r="47" spans="1:11" ht="22.5" customHeight="1" thickBot="1">
      <c r="A47" s="227" t="s">
        <v>19</v>
      </c>
      <c r="B47" s="228" t="s">
        <v>694</v>
      </c>
      <c r="C47" s="365">
        <f t="shared" si="0"/>
        <v>5457</v>
      </c>
      <c r="D47" s="230">
        <v>2969</v>
      </c>
      <c r="E47" s="231">
        <v>1796</v>
      </c>
      <c r="F47" s="382">
        <v>692</v>
      </c>
    </row>
    <row r="48" spans="1:11" ht="22.5" customHeight="1" thickBot="1">
      <c r="A48" s="1011" t="s">
        <v>261</v>
      </c>
      <c r="B48" s="228" t="s">
        <v>703</v>
      </c>
      <c r="C48" s="365">
        <f t="shared" si="0"/>
        <v>6593</v>
      </c>
      <c r="D48" s="230">
        <v>3754</v>
      </c>
      <c r="E48" s="231">
        <v>2839</v>
      </c>
      <c r="F48" s="382">
        <v>0</v>
      </c>
    </row>
    <row r="49" spans="1:6" ht="22.5" customHeight="1" thickBot="1">
      <c r="A49" s="1011"/>
      <c r="B49" s="228" t="s">
        <v>704</v>
      </c>
      <c r="C49" s="365">
        <f t="shared" si="0"/>
        <v>2087</v>
      </c>
      <c r="D49" s="230">
        <v>1676</v>
      </c>
      <c r="E49" s="231">
        <v>411</v>
      </c>
      <c r="F49" s="382">
        <v>0</v>
      </c>
    </row>
    <row r="50" spans="1:6" ht="22.5" customHeight="1" thickBot="1">
      <c r="A50" s="227" t="s">
        <v>20</v>
      </c>
      <c r="B50" s="228" t="s">
        <v>711</v>
      </c>
      <c r="C50" s="365">
        <f t="shared" si="0"/>
        <v>5846</v>
      </c>
      <c r="D50" s="230">
        <v>3885</v>
      </c>
      <c r="E50" s="231">
        <v>1941</v>
      </c>
      <c r="F50" s="382">
        <v>20</v>
      </c>
    </row>
    <row r="51" spans="1:6" ht="22.5" customHeight="1" thickBot="1">
      <c r="A51" s="1011" t="s">
        <v>127</v>
      </c>
      <c r="B51" s="228" t="s">
        <v>735</v>
      </c>
      <c r="C51" s="365">
        <f t="shared" si="0"/>
        <v>3927</v>
      </c>
      <c r="D51" s="230">
        <v>3134</v>
      </c>
      <c r="E51" s="231">
        <v>786</v>
      </c>
      <c r="F51" s="382">
        <v>7</v>
      </c>
    </row>
    <row r="52" spans="1:6" ht="22.5" customHeight="1" thickBot="1">
      <c r="A52" s="1011"/>
      <c r="B52" s="228" t="s">
        <v>736</v>
      </c>
      <c r="C52" s="365">
        <f t="shared" si="0"/>
        <v>9370</v>
      </c>
      <c r="D52" s="230">
        <v>8002</v>
      </c>
      <c r="E52" s="231">
        <v>1071</v>
      </c>
      <c r="F52" s="382">
        <v>297</v>
      </c>
    </row>
    <row r="53" spans="1:6" ht="22.5" customHeight="1" thickBot="1">
      <c r="A53" s="227" t="s">
        <v>22</v>
      </c>
      <c r="B53" s="228" t="s">
        <v>745</v>
      </c>
      <c r="C53" s="365">
        <f t="shared" si="0"/>
        <v>5916</v>
      </c>
      <c r="D53" s="230">
        <v>2797</v>
      </c>
      <c r="E53" s="231">
        <v>2023</v>
      </c>
      <c r="F53" s="382">
        <v>1096</v>
      </c>
    </row>
    <row r="54" spans="1:6" ht="22.5" customHeight="1" thickBot="1">
      <c r="A54" s="227" t="s">
        <v>477</v>
      </c>
      <c r="B54" s="228" t="s">
        <v>749</v>
      </c>
      <c r="C54" s="365">
        <f t="shared" si="0"/>
        <v>2544</v>
      </c>
      <c r="D54" s="230">
        <v>1250</v>
      </c>
      <c r="E54" s="231">
        <v>1294</v>
      </c>
      <c r="F54" s="382">
        <v>0</v>
      </c>
    </row>
    <row r="55" spans="1:6" ht="22.5" customHeight="1" thickBot="1">
      <c r="A55" s="1011" t="s">
        <v>219</v>
      </c>
      <c r="B55" s="228" t="s">
        <v>753</v>
      </c>
      <c r="C55" s="365">
        <f t="shared" si="0"/>
        <v>3394</v>
      </c>
      <c r="D55" s="230">
        <v>1798</v>
      </c>
      <c r="E55" s="231">
        <v>1596</v>
      </c>
      <c r="F55" s="382">
        <v>0</v>
      </c>
    </row>
    <row r="56" spans="1:6" ht="22.5" customHeight="1" thickBot="1">
      <c r="A56" s="1011"/>
      <c r="B56" s="228" t="s">
        <v>754</v>
      </c>
      <c r="C56" s="365">
        <f t="shared" si="0"/>
        <v>6647</v>
      </c>
      <c r="D56" s="230">
        <v>2232</v>
      </c>
      <c r="E56" s="231">
        <v>4406</v>
      </c>
      <c r="F56" s="382">
        <v>9</v>
      </c>
    </row>
    <row r="57" spans="1:6" ht="22.5" customHeight="1" thickBot="1">
      <c r="A57" s="1011" t="s">
        <v>220</v>
      </c>
      <c r="B57" s="228" t="s">
        <v>762</v>
      </c>
      <c r="C57" s="365">
        <f t="shared" si="0"/>
        <v>9357</v>
      </c>
      <c r="D57" s="230">
        <v>7316</v>
      </c>
      <c r="E57" s="231">
        <v>1980</v>
      </c>
      <c r="F57" s="382">
        <v>61</v>
      </c>
    </row>
    <row r="58" spans="1:6" ht="22.5" customHeight="1" thickBot="1">
      <c r="A58" s="1011"/>
      <c r="B58" s="228" t="s">
        <v>763</v>
      </c>
      <c r="C58" s="365">
        <f t="shared" si="0"/>
        <v>5488</v>
      </c>
      <c r="D58" s="230">
        <v>3653</v>
      </c>
      <c r="E58" s="231">
        <v>1712</v>
      </c>
      <c r="F58" s="382">
        <v>123</v>
      </c>
    </row>
    <row r="59" spans="1:6" ht="22.5" customHeight="1" thickBot="1">
      <c r="A59" s="1011"/>
      <c r="B59" s="228" t="s">
        <v>764</v>
      </c>
      <c r="C59" s="365">
        <f t="shared" si="0"/>
        <v>3514</v>
      </c>
      <c r="D59" s="230">
        <v>2174</v>
      </c>
      <c r="E59" s="231">
        <v>1062</v>
      </c>
      <c r="F59" s="382">
        <v>278</v>
      </c>
    </row>
    <row r="60" spans="1:6" ht="22.5" customHeight="1" thickBot="1">
      <c r="A60" s="1011" t="s">
        <v>221</v>
      </c>
      <c r="B60" s="228" t="s">
        <v>779</v>
      </c>
      <c r="C60" s="365">
        <f t="shared" si="0"/>
        <v>4198</v>
      </c>
      <c r="D60" s="230">
        <v>1530</v>
      </c>
      <c r="E60" s="231">
        <v>2668</v>
      </c>
      <c r="F60" s="382">
        <v>0</v>
      </c>
    </row>
    <row r="61" spans="1:6" ht="22.5" customHeight="1" thickBot="1">
      <c r="A61" s="1011"/>
      <c r="B61" s="228" t="s">
        <v>780</v>
      </c>
      <c r="C61" s="365">
        <f t="shared" si="0"/>
        <v>7679</v>
      </c>
      <c r="D61" s="230">
        <v>5717</v>
      </c>
      <c r="E61" s="231">
        <v>1919</v>
      </c>
      <c r="F61" s="382">
        <v>43</v>
      </c>
    </row>
    <row r="62" spans="1:6" ht="22.5" customHeight="1" thickBot="1">
      <c r="A62" s="227" t="s">
        <v>478</v>
      </c>
      <c r="B62" s="228" t="s">
        <v>789</v>
      </c>
      <c r="C62" s="365">
        <f t="shared" si="0"/>
        <v>5241</v>
      </c>
      <c r="D62" s="230">
        <v>3199</v>
      </c>
      <c r="E62" s="231">
        <v>2041</v>
      </c>
      <c r="F62" s="382">
        <v>1</v>
      </c>
    </row>
    <row r="63" spans="1:6" ht="22.5" customHeight="1" thickBot="1">
      <c r="A63" s="1011" t="s">
        <v>131</v>
      </c>
      <c r="B63" s="228" t="s">
        <v>793</v>
      </c>
      <c r="C63" s="365">
        <f t="shared" si="0"/>
        <v>4933</v>
      </c>
      <c r="D63" s="230">
        <v>3252</v>
      </c>
      <c r="E63" s="231">
        <v>1681</v>
      </c>
      <c r="F63" s="382">
        <v>0</v>
      </c>
    </row>
    <row r="64" spans="1:6" ht="22.5" customHeight="1" thickBot="1">
      <c r="A64" s="1011"/>
      <c r="B64" s="228" t="s">
        <v>794</v>
      </c>
      <c r="C64" s="365">
        <f t="shared" si="0"/>
        <v>7179</v>
      </c>
      <c r="D64" s="230">
        <v>5838</v>
      </c>
      <c r="E64" s="231">
        <v>1341</v>
      </c>
      <c r="F64" s="382">
        <v>0</v>
      </c>
    </row>
    <row r="65" spans="1:6" ht="22.5" customHeight="1" thickBot="1">
      <c r="A65" s="1011" t="s">
        <v>23</v>
      </c>
      <c r="B65" s="228" t="s">
        <v>804</v>
      </c>
      <c r="C65" s="365">
        <f t="shared" si="0"/>
        <v>5376</v>
      </c>
      <c r="D65" s="230">
        <v>4101</v>
      </c>
      <c r="E65" s="231">
        <v>1194</v>
      </c>
      <c r="F65" s="382">
        <v>81</v>
      </c>
    </row>
    <row r="66" spans="1:6" ht="22.5" customHeight="1" thickBot="1">
      <c r="A66" s="1011"/>
      <c r="B66" s="228" t="s">
        <v>805</v>
      </c>
      <c r="C66" s="365">
        <f t="shared" si="0"/>
        <v>10</v>
      </c>
      <c r="D66" s="230">
        <v>7</v>
      </c>
      <c r="E66" s="231">
        <v>3</v>
      </c>
      <c r="F66" s="382">
        <v>0</v>
      </c>
    </row>
    <row r="67" spans="1:6" ht="22.5" customHeight="1" thickBot="1">
      <c r="A67" s="1011" t="s">
        <v>24</v>
      </c>
      <c r="B67" s="228" t="s">
        <v>819</v>
      </c>
      <c r="C67" s="365">
        <f t="shared" si="0"/>
        <v>7667</v>
      </c>
      <c r="D67" s="230">
        <v>4875</v>
      </c>
      <c r="E67" s="231">
        <v>2567</v>
      </c>
      <c r="F67" s="382">
        <v>225</v>
      </c>
    </row>
    <row r="68" spans="1:6" ht="22.5" customHeight="1" thickBot="1">
      <c r="A68" s="1011"/>
      <c r="B68" s="228" t="s">
        <v>820</v>
      </c>
      <c r="C68" s="365">
        <f t="shared" si="0"/>
        <v>3736</v>
      </c>
      <c r="D68" s="230">
        <v>1874</v>
      </c>
      <c r="E68" s="231">
        <v>1853</v>
      </c>
      <c r="F68" s="382">
        <v>9</v>
      </c>
    </row>
    <row r="69" spans="1:6" ht="22.5" customHeight="1" thickBot="1">
      <c r="A69" s="1011"/>
      <c r="B69" s="228" t="s">
        <v>821</v>
      </c>
      <c r="C69" s="365">
        <f t="shared" ref="C69:C81" si="1">SUM(D69:F69)</f>
        <v>2314</v>
      </c>
      <c r="D69" s="230">
        <v>1185</v>
      </c>
      <c r="E69" s="231">
        <v>971</v>
      </c>
      <c r="F69" s="382">
        <v>158</v>
      </c>
    </row>
    <row r="70" spans="1:6" ht="22.5" customHeight="1" thickBot="1">
      <c r="A70" s="1011" t="s">
        <v>25</v>
      </c>
      <c r="B70" s="228" t="s">
        <v>832</v>
      </c>
      <c r="C70" s="365">
        <f t="shared" si="1"/>
        <v>1464</v>
      </c>
      <c r="D70" s="230">
        <v>1065</v>
      </c>
      <c r="E70" s="231">
        <v>399</v>
      </c>
      <c r="F70" s="382">
        <v>0</v>
      </c>
    </row>
    <row r="71" spans="1:6" ht="22.5" customHeight="1" thickBot="1">
      <c r="A71" s="1011"/>
      <c r="B71" s="228" t="s">
        <v>833</v>
      </c>
      <c r="C71" s="365">
        <f t="shared" si="1"/>
        <v>2453</v>
      </c>
      <c r="D71" s="230">
        <v>2005</v>
      </c>
      <c r="E71" s="231">
        <v>448</v>
      </c>
      <c r="F71" s="382">
        <v>0</v>
      </c>
    </row>
    <row r="72" spans="1:6" ht="22.5" customHeight="1" thickBot="1">
      <c r="A72" s="1011"/>
      <c r="B72" s="228" t="s">
        <v>834</v>
      </c>
      <c r="C72" s="365">
        <f t="shared" si="1"/>
        <v>2266</v>
      </c>
      <c r="D72" s="230">
        <v>1521</v>
      </c>
      <c r="E72" s="231">
        <v>719</v>
      </c>
      <c r="F72" s="382">
        <v>26</v>
      </c>
    </row>
    <row r="73" spans="1:6" ht="22.5" customHeight="1" thickBot="1">
      <c r="A73" s="1011"/>
      <c r="B73" s="228" t="s">
        <v>835</v>
      </c>
      <c r="C73" s="365">
        <f t="shared" si="1"/>
        <v>1895</v>
      </c>
      <c r="D73" s="230">
        <v>1232</v>
      </c>
      <c r="E73" s="231">
        <v>663</v>
      </c>
      <c r="F73" s="382">
        <v>0</v>
      </c>
    </row>
    <row r="74" spans="1:6" ht="22.5" customHeight="1" thickBot="1">
      <c r="A74" s="1011"/>
      <c r="B74" s="228" t="s">
        <v>836</v>
      </c>
      <c r="C74" s="365">
        <f t="shared" si="1"/>
        <v>5348</v>
      </c>
      <c r="D74" s="230">
        <v>3875</v>
      </c>
      <c r="E74" s="231">
        <v>1473</v>
      </c>
      <c r="F74" s="382">
        <v>0</v>
      </c>
    </row>
    <row r="75" spans="1:6" ht="22.5" customHeight="1" thickBot="1">
      <c r="A75" s="1011" t="s">
        <v>133</v>
      </c>
      <c r="B75" s="228" t="s">
        <v>851</v>
      </c>
      <c r="C75" s="365">
        <f t="shared" si="1"/>
        <v>6247</v>
      </c>
      <c r="D75" s="230">
        <v>4486</v>
      </c>
      <c r="E75" s="231">
        <v>1755</v>
      </c>
      <c r="F75" s="382">
        <v>6</v>
      </c>
    </row>
    <row r="76" spans="1:6" ht="22.5" customHeight="1" thickBot="1">
      <c r="A76" s="1011"/>
      <c r="B76" s="228" t="s">
        <v>852</v>
      </c>
      <c r="C76" s="365">
        <f t="shared" si="1"/>
        <v>4842</v>
      </c>
      <c r="D76" s="230">
        <v>2805</v>
      </c>
      <c r="E76" s="231">
        <v>1987</v>
      </c>
      <c r="F76" s="382">
        <v>50</v>
      </c>
    </row>
    <row r="77" spans="1:6" ht="22.5" customHeight="1" thickBot="1">
      <c r="A77" s="1011"/>
      <c r="B77" s="228" t="s">
        <v>853</v>
      </c>
      <c r="C77" s="365">
        <f t="shared" si="1"/>
        <v>1017</v>
      </c>
      <c r="D77" s="230">
        <v>571</v>
      </c>
      <c r="E77" s="231">
        <v>441</v>
      </c>
      <c r="F77" s="382">
        <v>5</v>
      </c>
    </row>
    <row r="78" spans="1:6" ht="22.5" customHeight="1" thickBot="1">
      <c r="A78" s="227" t="s">
        <v>26</v>
      </c>
      <c r="B78" s="228" t="s">
        <v>863</v>
      </c>
      <c r="C78" s="365">
        <f t="shared" si="1"/>
        <v>8573</v>
      </c>
      <c r="D78" s="230">
        <v>5686</v>
      </c>
      <c r="E78" s="231">
        <v>2578</v>
      </c>
      <c r="F78" s="382">
        <v>309</v>
      </c>
    </row>
    <row r="79" spans="1:6" ht="22.5" customHeight="1" thickBot="1">
      <c r="A79" s="1011" t="s">
        <v>27</v>
      </c>
      <c r="B79" s="228" t="s">
        <v>872</v>
      </c>
      <c r="C79" s="365">
        <f t="shared" si="1"/>
        <v>8033</v>
      </c>
      <c r="D79" s="230">
        <v>3413</v>
      </c>
      <c r="E79" s="231">
        <v>4103</v>
      </c>
      <c r="F79" s="382">
        <v>517</v>
      </c>
    </row>
    <row r="80" spans="1:6" ht="22.5" customHeight="1" thickBot="1">
      <c r="A80" s="1011"/>
      <c r="B80" s="228" t="s">
        <v>873</v>
      </c>
      <c r="C80" s="365">
        <f t="shared" si="1"/>
        <v>8168</v>
      </c>
      <c r="D80" s="230">
        <v>3900</v>
      </c>
      <c r="E80" s="231">
        <v>3448</v>
      </c>
      <c r="F80" s="382">
        <v>820</v>
      </c>
    </row>
    <row r="81" spans="1:6" ht="22.5" customHeight="1" thickBot="1">
      <c r="A81" s="227" t="s">
        <v>134</v>
      </c>
      <c r="B81" s="228" t="s">
        <v>881</v>
      </c>
      <c r="C81" s="365">
        <f t="shared" si="1"/>
        <v>10863</v>
      </c>
      <c r="D81" s="230">
        <v>9942</v>
      </c>
      <c r="E81" s="231">
        <v>911</v>
      </c>
      <c r="F81" s="382">
        <v>10</v>
      </c>
    </row>
  </sheetData>
  <mergeCells count="23">
    <mergeCell ref="A65:A66"/>
    <mergeCell ref="A67:A69"/>
    <mergeCell ref="A70:A74"/>
    <mergeCell ref="A75:A77"/>
    <mergeCell ref="A79:A80"/>
    <mergeCell ref="A63:A64"/>
    <mergeCell ref="A15:A16"/>
    <mergeCell ref="A17:A19"/>
    <mergeCell ref="A20:A31"/>
    <mergeCell ref="A34:A36"/>
    <mergeCell ref="A38:A43"/>
    <mergeCell ref="A45:A46"/>
    <mergeCell ref="A48:A49"/>
    <mergeCell ref="A51:A52"/>
    <mergeCell ref="A55:A56"/>
    <mergeCell ref="A57:A59"/>
    <mergeCell ref="A60:A61"/>
    <mergeCell ref="A13:A14"/>
    <mergeCell ref="A1:F1"/>
    <mergeCell ref="A4:A5"/>
    <mergeCell ref="A6:A7"/>
    <mergeCell ref="A8:A9"/>
    <mergeCell ref="A10:A12"/>
  </mergeCells>
  <pageMargins left="0.7" right="0.7" top="0.75" bottom="0.75" header="0.3" footer="0.3"/>
  <pageSetup paperSize="9" scale="76" orientation="portrait" horizontalDpi="300" verticalDpi="300" r:id="rId1"/>
  <rowBreaks count="1" manualBreakCount="1">
    <brk id="43"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75171-9015-4CA7-B661-A8EE942C3579}">
  <sheetPr>
    <tabColor rgb="FF00B050"/>
  </sheetPr>
  <dimension ref="A1:G337"/>
  <sheetViews>
    <sheetView rightToLeft="1" view="pageBreakPreview" zoomScale="60" zoomScaleNormal="100" workbookViewId="0">
      <selection activeCell="A25" sqref="A25"/>
    </sheetView>
  </sheetViews>
  <sheetFormatPr defaultColWidth="9.140625" defaultRowHeight="15.75"/>
  <cols>
    <col min="1" max="1" width="24.42578125" style="360" customWidth="1"/>
    <col min="2" max="2" width="22.85546875" style="381" customWidth="1"/>
    <col min="3" max="3" width="18.28515625" style="381" customWidth="1"/>
    <col min="4" max="4" width="23.5703125" style="381" customWidth="1"/>
    <col min="5" max="16384" width="9.140625" style="352"/>
  </cols>
  <sheetData>
    <row r="1" spans="1:7" ht="22.5" customHeight="1" thickBot="1">
      <c r="A1" s="1014" t="s">
        <v>1003</v>
      </c>
      <c r="B1" s="1015"/>
      <c r="C1" s="1015"/>
      <c r="D1" s="1015"/>
    </row>
    <row r="2" spans="1:7" ht="20.25" customHeight="1" thickBot="1">
      <c r="A2" s="191" t="s">
        <v>466</v>
      </c>
      <c r="B2" s="384" t="s">
        <v>1004</v>
      </c>
      <c r="C2" s="384" t="s">
        <v>1005</v>
      </c>
      <c r="D2" s="384" t="s">
        <v>1006</v>
      </c>
    </row>
    <row r="3" spans="1:7" ht="18.75" customHeight="1">
      <c r="A3" s="178">
        <v>1396</v>
      </c>
      <c r="B3" s="287">
        <v>171867</v>
      </c>
      <c r="C3" s="287">
        <v>95046</v>
      </c>
      <c r="D3" s="287">
        <v>76821</v>
      </c>
    </row>
    <row r="4" spans="1:7" ht="18.75" customHeight="1">
      <c r="A4" s="178">
        <v>1397</v>
      </c>
      <c r="B4" s="287">
        <v>166358</v>
      </c>
      <c r="C4" s="287">
        <v>92501</v>
      </c>
      <c r="D4" s="287">
        <v>73857</v>
      </c>
    </row>
    <row r="5" spans="1:7" ht="18.75" customHeight="1">
      <c r="A5" s="178">
        <v>1398</v>
      </c>
      <c r="B5" s="287">
        <v>134916</v>
      </c>
      <c r="C5" s="287">
        <v>76096</v>
      </c>
      <c r="D5" s="287">
        <v>58820</v>
      </c>
      <c r="F5" s="385"/>
      <c r="G5" s="385"/>
    </row>
    <row r="6" spans="1:7" ht="18.75" customHeight="1">
      <c r="A6" s="178">
        <v>1399</v>
      </c>
      <c r="B6" s="287">
        <v>110230</v>
      </c>
      <c r="C6" s="287">
        <v>62243</v>
      </c>
      <c r="D6" s="287">
        <v>47987</v>
      </c>
      <c r="F6" s="385"/>
      <c r="G6" s="385"/>
    </row>
    <row r="7" spans="1:7" ht="18.75" customHeight="1">
      <c r="A7" s="200">
        <v>1400</v>
      </c>
      <c r="B7" s="202">
        <v>106903</v>
      </c>
      <c r="C7" s="202">
        <v>60127</v>
      </c>
      <c r="D7" s="287">
        <v>46776</v>
      </c>
      <c r="F7" s="385"/>
      <c r="G7" s="385"/>
    </row>
    <row r="8" spans="1:7" ht="18.75" customHeight="1">
      <c r="A8" s="178">
        <v>1401</v>
      </c>
      <c r="B8" s="287">
        <v>106248</v>
      </c>
      <c r="C8" s="287">
        <v>59376</v>
      </c>
      <c r="D8" s="287">
        <v>46872</v>
      </c>
      <c r="F8" s="385"/>
      <c r="G8" s="385"/>
    </row>
    <row r="9" spans="1:7" ht="18.75" customHeight="1" thickBot="1">
      <c r="A9" s="180">
        <v>1402</v>
      </c>
      <c r="B9" s="226">
        <f>SUM(B10:B41)</f>
        <v>107439</v>
      </c>
      <c r="C9" s="226">
        <f t="shared" ref="C9:D9" si="0">SUM(C10:C41)</f>
        <v>59505</v>
      </c>
      <c r="D9" s="226">
        <f t="shared" si="0"/>
        <v>47934</v>
      </c>
      <c r="F9" s="385"/>
      <c r="G9" s="385"/>
    </row>
    <row r="10" spans="1:7" ht="18.75" customHeight="1" thickBot="1">
      <c r="A10" s="386" t="s">
        <v>119</v>
      </c>
      <c r="B10" s="387">
        <f>SUM(C10:D10)</f>
        <v>1861</v>
      </c>
      <c r="C10" s="388">
        <v>760</v>
      </c>
      <c r="D10" s="389">
        <v>1101</v>
      </c>
    </row>
    <row r="11" spans="1:7" ht="18.75" customHeight="1" thickBot="1">
      <c r="A11" s="386" t="s">
        <v>120</v>
      </c>
      <c r="B11" s="387">
        <f t="shared" ref="B11:B41" si="1">SUM(C11:D11)</f>
        <v>2123</v>
      </c>
      <c r="C11" s="388">
        <v>1112</v>
      </c>
      <c r="D11" s="389">
        <v>1011</v>
      </c>
    </row>
    <row r="12" spans="1:7" ht="18.75" customHeight="1" thickBot="1">
      <c r="A12" s="390" t="s">
        <v>13</v>
      </c>
      <c r="B12" s="387">
        <f t="shared" si="1"/>
        <v>2778</v>
      </c>
      <c r="C12" s="388">
        <v>1205</v>
      </c>
      <c r="D12" s="389">
        <v>1573</v>
      </c>
    </row>
    <row r="13" spans="1:7" ht="18.75" customHeight="1" thickBot="1">
      <c r="A13" s="390" t="s">
        <v>14</v>
      </c>
      <c r="B13" s="387">
        <f t="shared" si="1"/>
        <v>5524</v>
      </c>
      <c r="C13" s="388">
        <v>2542</v>
      </c>
      <c r="D13" s="389">
        <v>2982</v>
      </c>
    </row>
    <row r="14" spans="1:7" ht="18.75" customHeight="1" thickBot="1">
      <c r="A14" s="390" t="s">
        <v>33</v>
      </c>
      <c r="B14" s="387">
        <f t="shared" si="1"/>
        <v>836</v>
      </c>
      <c r="C14" s="388">
        <v>458</v>
      </c>
      <c r="D14" s="389">
        <v>378</v>
      </c>
    </row>
    <row r="15" spans="1:7" ht="18.75" customHeight="1" thickBot="1">
      <c r="A15" s="390" t="s">
        <v>15</v>
      </c>
      <c r="B15" s="387">
        <f t="shared" si="1"/>
        <v>271</v>
      </c>
      <c r="C15" s="388">
        <v>111</v>
      </c>
      <c r="D15" s="389">
        <v>160</v>
      </c>
    </row>
    <row r="16" spans="1:7" ht="18.75" customHeight="1" thickBot="1">
      <c r="A16" s="390" t="s">
        <v>16</v>
      </c>
      <c r="B16" s="387">
        <f t="shared" si="1"/>
        <v>3966</v>
      </c>
      <c r="C16" s="388">
        <v>2091</v>
      </c>
      <c r="D16" s="389">
        <v>1875</v>
      </c>
    </row>
    <row r="17" spans="1:4" ht="18.75" customHeight="1" thickBot="1">
      <c r="A17" s="390" t="s">
        <v>475</v>
      </c>
      <c r="B17" s="387">
        <f t="shared" si="1"/>
        <v>9363</v>
      </c>
      <c r="C17" s="388">
        <v>4764</v>
      </c>
      <c r="D17" s="389">
        <v>4599</v>
      </c>
    </row>
    <row r="18" spans="1:4" ht="18.75" customHeight="1" thickBot="1">
      <c r="A18" s="391" t="s">
        <v>122</v>
      </c>
      <c r="B18" s="387">
        <f t="shared" si="1"/>
        <v>1433</v>
      </c>
      <c r="C18" s="388">
        <v>884</v>
      </c>
      <c r="D18" s="389">
        <v>549</v>
      </c>
    </row>
    <row r="19" spans="1:4" ht="18.75" customHeight="1" thickBot="1">
      <c r="A19" s="390" t="s">
        <v>476</v>
      </c>
      <c r="B19" s="387">
        <f t="shared" si="1"/>
        <v>8189</v>
      </c>
      <c r="C19" s="388">
        <v>5296</v>
      </c>
      <c r="D19" s="389">
        <v>2893</v>
      </c>
    </row>
    <row r="20" spans="1:4" ht="18.75" customHeight="1" thickBot="1">
      <c r="A20" s="390" t="s">
        <v>29</v>
      </c>
      <c r="B20" s="387">
        <f t="shared" si="1"/>
        <v>1694</v>
      </c>
      <c r="C20" s="388">
        <v>831</v>
      </c>
      <c r="D20" s="389">
        <v>863</v>
      </c>
    </row>
    <row r="21" spans="1:4" ht="18.75" customHeight="1" thickBot="1">
      <c r="A21" s="390" t="s">
        <v>31</v>
      </c>
      <c r="B21" s="387">
        <f t="shared" si="1"/>
        <v>1842</v>
      </c>
      <c r="C21" s="388">
        <v>1062</v>
      </c>
      <c r="D21" s="389">
        <v>780</v>
      </c>
    </row>
    <row r="22" spans="1:4" ht="18.75" customHeight="1" thickBot="1">
      <c r="A22" s="390" t="s">
        <v>17</v>
      </c>
      <c r="B22" s="387">
        <f t="shared" si="1"/>
        <v>7803</v>
      </c>
      <c r="C22" s="388">
        <v>4097</v>
      </c>
      <c r="D22" s="389">
        <v>3706</v>
      </c>
    </row>
    <row r="23" spans="1:4" ht="18.75" customHeight="1" thickBot="1">
      <c r="A23" s="390" t="s">
        <v>18</v>
      </c>
      <c r="B23" s="387">
        <f t="shared" si="1"/>
        <v>2464</v>
      </c>
      <c r="C23" s="388">
        <v>1645</v>
      </c>
      <c r="D23" s="389">
        <v>819</v>
      </c>
    </row>
    <row r="24" spans="1:4" ht="18.75" customHeight="1" thickBot="1">
      <c r="A24" s="390" t="s">
        <v>19</v>
      </c>
      <c r="B24" s="387">
        <f t="shared" si="1"/>
        <v>798</v>
      </c>
      <c r="C24" s="388">
        <v>368</v>
      </c>
      <c r="D24" s="389">
        <v>430</v>
      </c>
    </row>
    <row r="25" spans="1:4" ht="18.75" customHeight="1" thickBot="1">
      <c r="A25" s="392" t="s">
        <v>261</v>
      </c>
      <c r="B25" s="387">
        <f t="shared" si="1"/>
        <v>6848</v>
      </c>
      <c r="C25" s="388">
        <v>4687</v>
      </c>
      <c r="D25" s="389">
        <v>2161</v>
      </c>
    </row>
    <row r="26" spans="1:4" ht="18.75" customHeight="1" thickBot="1">
      <c r="A26" s="390" t="s">
        <v>20</v>
      </c>
      <c r="B26" s="387">
        <f t="shared" si="1"/>
        <v>2004</v>
      </c>
      <c r="C26" s="388">
        <v>933</v>
      </c>
      <c r="D26" s="389">
        <v>1071</v>
      </c>
    </row>
    <row r="27" spans="1:4" ht="18.75" customHeight="1" thickBot="1">
      <c r="A27" s="390" t="s">
        <v>127</v>
      </c>
      <c r="B27" s="387">
        <f t="shared" si="1"/>
        <v>4017</v>
      </c>
      <c r="C27" s="388">
        <v>2541</v>
      </c>
      <c r="D27" s="389">
        <v>1476</v>
      </c>
    </row>
    <row r="28" spans="1:4" ht="18.75" customHeight="1" thickBot="1">
      <c r="A28" s="390" t="s">
        <v>22</v>
      </c>
      <c r="B28" s="387">
        <f t="shared" si="1"/>
        <v>2093</v>
      </c>
      <c r="C28" s="388">
        <v>1223</v>
      </c>
      <c r="D28" s="389">
        <v>870</v>
      </c>
    </row>
    <row r="29" spans="1:4" ht="18.75" customHeight="1" thickBot="1">
      <c r="A29" s="390" t="s">
        <v>477</v>
      </c>
      <c r="B29" s="387">
        <f t="shared" si="1"/>
        <v>2651</v>
      </c>
      <c r="C29" s="388">
        <v>1379</v>
      </c>
      <c r="D29" s="389">
        <v>1272</v>
      </c>
    </row>
    <row r="30" spans="1:4" ht="18.75" customHeight="1" thickBot="1">
      <c r="A30" s="390" t="s">
        <v>219</v>
      </c>
      <c r="B30" s="387">
        <f t="shared" si="1"/>
        <v>2983</v>
      </c>
      <c r="C30" s="388">
        <v>2005</v>
      </c>
      <c r="D30" s="389">
        <v>978</v>
      </c>
    </row>
    <row r="31" spans="1:4" ht="18.75" customHeight="1" thickBot="1">
      <c r="A31" s="390" t="s">
        <v>220</v>
      </c>
      <c r="B31" s="387">
        <f t="shared" si="1"/>
        <v>5268</v>
      </c>
      <c r="C31" s="388">
        <v>2602</v>
      </c>
      <c r="D31" s="389">
        <v>2666</v>
      </c>
    </row>
    <row r="32" spans="1:4" ht="18.75" customHeight="1" thickBot="1">
      <c r="A32" s="390" t="s">
        <v>221</v>
      </c>
      <c r="B32" s="387">
        <f t="shared" si="1"/>
        <v>3867</v>
      </c>
      <c r="C32" s="388">
        <v>2118</v>
      </c>
      <c r="D32" s="389">
        <v>1749</v>
      </c>
    </row>
    <row r="33" spans="1:4" ht="18.75" customHeight="1" thickBot="1">
      <c r="A33" s="391" t="s">
        <v>478</v>
      </c>
      <c r="B33" s="387">
        <f t="shared" si="1"/>
        <v>1131</v>
      </c>
      <c r="C33" s="388">
        <v>583</v>
      </c>
      <c r="D33" s="389">
        <v>548</v>
      </c>
    </row>
    <row r="34" spans="1:4" ht="18.75" customHeight="1" thickBot="1">
      <c r="A34" s="390" t="s">
        <v>131</v>
      </c>
      <c r="B34" s="387">
        <f t="shared" si="1"/>
        <v>3511</v>
      </c>
      <c r="C34" s="388">
        <v>1859</v>
      </c>
      <c r="D34" s="389">
        <v>1652</v>
      </c>
    </row>
    <row r="35" spans="1:4" ht="18.75" customHeight="1" thickBot="1">
      <c r="A35" s="390" t="s">
        <v>23</v>
      </c>
      <c r="B35" s="387">
        <f t="shared" si="1"/>
        <v>784</v>
      </c>
      <c r="C35" s="388">
        <v>303</v>
      </c>
      <c r="D35" s="389">
        <v>481</v>
      </c>
    </row>
    <row r="36" spans="1:4" ht="18.75" customHeight="1" thickBot="1">
      <c r="A36" s="390" t="s">
        <v>24</v>
      </c>
      <c r="B36" s="387">
        <f t="shared" si="1"/>
        <v>3415</v>
      </c>
      <c r="C36" s="388">
        <v>1797</v>
      </c>
      <c r="D36" s="389">
        <v>1618</v>
      </c>
    </row>
    <row r="37" spans="1:4" ht="18.75" customHeight="1" thickBot="1">
      <c r="A37" s="390" t="s">
        <v>25</v>
      </c>
      <c r="B37" s="387">
        <f t="shared" si="1"/>
        <v>1165</v>
      </c>
      <c r="C37" s="388">
        <v>407</v>
      </c>
      <c r="D37" s="389">
        <v>758</v>
      </c>
    </row>
    <row r="38" spans="1:4" ht="18.75" customHeight="1" thickBot="1">
      <c r="A38" s="390" t="s">
        <v>133</v>
      </c>
      <c r="B38" s="387">
        <f t="shared" si="1"/>
        <v>3769</v>
      </c>
      <c r="C38" s="388">
        <v>2316</v>
      </c>
      <c r="D38" s="389">
        <v>1453</v>
      </c>
    </row>
    <row r="39" spans="1:4" ht="18.75" customHeight="1" thickBot="1">
      <c r="A39" s="390" t="s">
        <v>26</v>
      </c>
      <c r="B39" s="387">
        <f t="shared" si="1"/>
        <v>3612</v>
      </c>
      <c r="C39" s="388">
        <v>2269</v>
      </c>
      <c r="D39" s="389">
        <v>1343</v>
      </c>
    </row>
    <row r="40" spans="1:4" ht="18.75" customHeight="1" thickBot="1">
      <c r="A40" s="390" t="s">
        <v>27</v>
      </c>
      <c r="B40" s="387">
        <f t="shared" si="1"/>
        <v>6260</v>
      </c>
      <c r="C40" s="388">
        <v>3644</v>
      </c>
      <c r="D40" s="389">
        <v>2616</v>
      </c>
    </row>
    <row r="41" spans="1:4" ht="18.75" customHeight="1" thickBot="1">
      <c r="A41" s="390" t="s">
        <v>134</v>
      </c>
      <c r="B41" s="387">
        <f t="shared" si="1"/>
        <v>3116</v>
      </c>
      <c r="C41" s="388">
        <v>1613</v>
      </c>
      <c r="D41" s="389">
        <v>1503</v>
      </c>
    </row>
    <row r="42" spans="1:4" ht="31.5" customHeight="1">
      <c r="A42" s="378"/>
      <c r="B42" s="393"/>
      <c r="C42" s="393"/>
      <c r="D42" s="179"/>
    </row>
    <row r="43" spans="1:4" ht="18" customHeight="1">
      <c r="D43" s="179"/>
    </row>
    <row r="44" spans="1:4" ht="18" customHeight="1">
      <c r="D44" s="179"/>
    </row>
    <row r="45" spans="1:4" ht="18" customHeight="1">
      <c r="D45" s="179"/>
    </row>
    <row r="46" spans="1:4" ht="18" customHeight="1">
      <c r="D46" s="179"/>
    </row>
    <row r="47" spans="1:4" ht="18" customHeight="1">
      <c r="D47" s="179"/>
    </row>
    <row r="48" spans="1:4" ht="18" customHeight="1">
      <c r="D48" s="179"/>
    </row>
    <row r="49" spans="4:4" ht="18" customHeight="1">
      <c r="D49" s="179"/>
    </row>
    <row r="50" spans="4:4" ht="18" customHeight="1">
      <c r="D50" s="179"/>
    </row>
    <row r="51" spans="4:4" ht="18" customHeight="1">
      <c r="D51" s="179"/>
    </row>
    <row r="52" spans="4:4" ht="18" customHeight="1">
      <c r="D52" s="179"/>
    </row>
    <row r="53" spans="4:4" ht="18" customHeight="1">
      <c r="D53" s="179"/>
    </row>
    <row r="54" spans="4:4" ht="18" customHeight="1">
      <c r="D54" s="179"/>
    </row>
    <row r="55" spans="4:4" ht="18" customHeight="1">
      <c r="D55" s="179"/>
    </row>
    <row r="56" spans="4:4" ht="18" customHeight="1">
      <c r="D56" s="179"/>
    </row>
    <row r="57" spans="4:4" ht="18" customHeight="1">
      <c r="D57" s="179"/>
    </row>
    <row r="58" spans="4:4" ht="18" customHeight="1">
      <c r="D58" s="179"/>
    </row>
    <row r="59" spans="4:4" ht="18" customHeight="1">
      <c r="D59" s="179"/>
    </row>
    <row r="60" spans="4:4" ht="18" customHeight="1">
      <c r="D60" s="179"/>
    </row>
    <row r="61" spans="4:4" ht="18" customHeight="1">
      <c r="D61" s="179"/>
    </row>
    <row r="62" spans="4:4" ht="18" customHeight="1">
      <c r="D62" s="179"/>
    </row>
    <row r="63" spans="4:4" ht="18" customHeight="1">
      <c r="D63" s="179"/>
    </row>
    <row r="64" spans="4:4" ht="18" customHeight="1">
      <c r="D64" s="179"/>
    </row>
    <row r="65" spans="4:4" ht="18" customHeight="1">
      <c r="D65" s="179"/>
    </row>
    <row r="66" spans="4:4" ht="18" customHeight="1">
      <c r="D66" s="179"/>
    </row>
    <row r="67" spans="4:4" ht="18" customHeight="1">
      <c r="D67" s="179"/>
    </row>
    <row r="68" spans="4:4" ht="18" customHeight="1">
      <c r="D68" s="179"/>
    </row>
    <row r="69" spans="4:4" ht="18" customHeight="1">
      <c r="D69" s="179"/>
    </row>
    <row r="70" spans="4:4" ht="18" customHeight="1">
      <c r="D70" s="179"/>
    </row>
    <row r="71" spans="4:4" ht="18" customHeight="1">
      <c r="D71" s="179"/>
    </row>
    <row r="72" spans="4:4" ht="18" customHeight="1">
      <c r="D72" s="179"/>
    </row>
    <row r="73" spans="4:4" ht="18" customHeight="1">
      <c r="D73" s="179"/>
    </row>
    <row r="74" spans="4:4" ht="18" customHeight="1">
      <c r="D74" s="179"/>
    </row>
    <row r="75" spans="4:4" ht="18" customHeight="1">
      <c r="D75" s="179"/>
    </row>
    <row r="76" spans="4:4" ht="18" customHeight="1">
      <c r="D76" s="179"/>
    </row>
    <row r="77" spans="4:4" ht="18" customHeight="1">
      <c r="D77" s="179"/>
    </row>
    <row r="78" spans="4:4" ht="18" customHeight="1">
      <c r="D78" s="179"/>
    </row>
    <row r="79" spans="4:4" ht="18" customHeight="1">
      <c r="D79" s="179"/>
    </row>
    <row r="80" spans="4:4" ht="18" customHeight="1">
      <c r="D80" s="179"/>
    </row>
    <row r="81" spans="4:4" ht="18" customHeight="1">
      <c r="D81" s="179"/>
    </row>
    <row r="82" spans="4:4" ht="18" customHeight="1">
      <c r="D82" s="179"/>
    </row>
    <row r="83" spans="4:4" ht="18" customHeight="1">
      <c r="D83" s="179"/>
    </row>
    <row r="84" spans="4:4" ht="18" customHeight="1">
      <c r="D84" s="179"/>
    </row>
    <row r="85" spans="4:4" ht="18" customHeight="1">
      <c r="D85" s="179"/>
    </row>
    <row r="86" spans="4:4" ht="18" customHeight="1">
      <c r="D86" s="179"/>
    </row>
    <row r="87" spans="4:4" ht="18" customHeight="1">
      <c r="D87" s="179"/>
    </row>
    <row r="88" spans="4:4" ht="18" customHeight="1">
      <c r="D88" s="179"/>
    </row>
    <row r="89" spans="4:4" ht="18" customHeight="1">
      <c r="D89" s="179"/>
    </row>
    <row r="90" spans="4:4" ht="18" customHeight="1">
      <c r="D90" s="179"/>
    </row>
    <row r="91" spans="4:4" ht="18" customHeight="1">
      <c r="D91" s="179"/>
    </row>
    <row r="92" spans="4:4" ht="18" customHeight="1">
      <c r="D92" s="179"/>
    </row>
    <row r="93" spans="4:4" ht="18" customHeight="1">
      <c r="D93" s="179"/>
    </row>
    <row r="94" spans="4:4" ht="18" customHeight="1">
      <c r="D94" s="179"/>
    </row>
    <row r="95" spans="4:4" ht="18" customHeight="1">
      <c r="D95" s="179"/>
    </row>
    <row r="96" spans="4:4" ht="18" customHeight="1">
      <c r="D96" s="179"/>
    </row>
    <row r="97" spans="4:4" ht="18" customHeight="1">
      <c r="D97" s="179"/>
    </row>
    <row r="98" spans="4:4" ht="18" customHeight="1">
      <c r="D98" s="179"/>
    </row>
    <row r="99" spans="4:4" ht="18" customHeight="1">
      <c r="D99" s="179"/>
    </row>
    <row r="100" spans="4:4" ht="18" customHeight="1">
      <c r="D100" s="179"/>
    </row>
    <row r="101" spans="4:4" ht="18" customHeight="1">
      <c r="D101" s="179"/>
    </row>
    <row r="102" spans="4:4" ht="18" customHeight="1">
      <c r="D102" s="179"/>
    </row>
    <row r="103" spans="4:4" ht="18" customHeight="1">
      <c r="D103" s="179"/>
    </row>
    <row r="104" spans="4:4" ht="18" customHeight="1">
      <c r="D104" s="179"/>
    </row>
    <row r="105" spans="4:4" ht="18" customHeight="1">
      <c r="D105" s="179"/>
    </row>
    <row r="106" spans="4:4" ht="18" customHeight="1">
      <c r="D106" s="179"/>
    </row>
    <row r="107" spans="4:4" ht="18" customHeight="1">
      <c r="D107" s="179"/>
    </row>
    <row r="108" spans="4:4" ht="18" customHeight="1">
      <c r="D108" s="179"/>
    </row>
    <row r="109" spans="4:4" ht="18" customHeight="1">
      <c r="D109" s="179"/>
    </row>
    <row r="110" spans="4:4" ht="18" customHeight="1">
      <c r="D110" s="179"/>
    </row>
    <row r="111" spans="4:4" ht="18" customHeight="1">
      <c r="D111" s="179"/>
    </row>
    <row r="112" spans="4:4" ht="18" customHeight="1">
      <c r="D112" s="179"/>
    </row>
    <row r="113" spans="4:4" ht="18" customHeight="1">
      <c r="D113" s="179"/>
    </row>
    <row r="114" spans="4:4" ht="18" customHeight="1">
      <c r="D114" s="179"/>
    </row>
    <row r="115" spans="4:4" ht="18" customHeight="1">
      <c r="D115" s="179"/>
    </row>
    <row r="116" spans="4:4" ht="18" customHeight="1">
      <c r="D116" s="179"/>
    </row>
    <row r="117" spans="4:4" ht="18" customHeight="1">
      <c r="D117" s="179"/>
    </row>
    <row r="118" spans="4:4" ht="18" customHeight="1">
      <c r="D118" s="179"/>
    </row>
    <row r="119" spans="4:4" ht="18" customHeight="1">
      <c r="D119" s="179"/>
    </row>
    <row r="120" spans="4:4" ht="18" customHeight="1">
      <c r="D120" s="179"/>
    </row>
    <row r="121" spans="4:4" ht="18" customHeight="1">
      <c r="D121" s="179"/>
    </row>
    <row r="122" spans="4:4" ht="18" customHeight="1">
      <c r="D122" s="179"/>
    </row>
    <row r="123" spans="4:4" ht="18" customHeight="1">
      <c r="D123" s="179"/>
    </row>
    <row r="124" spans="4:4" ht="18" customHeight="1">
      <c r="D124" s="179"/>
    </row>
    <row r="125" spans="4:4" ht="18" customHeight="1">
      <c r="D125" s="179"/>
    </row>
    <row r="126" spans="4:4" ht="18" customHeight="1">
      <c r="D126" s="179"/>
    </row>
    <row r="127" spans="4:4" ht="18" customHeight="1">
      <c r="D127" s="179"/>
    </row>
    <row r="128" spans="4:4" ht="18" customHeight="1">
      <c r="D128" s="179"/>
    </row>
    <row r="129" spans="4:4" ht="18" customHeight="1">
      <c r="D129" s="179"/>
    </row>
    <row r="130" spans="4:4" ht="18" customHeight="1">
      <c r="D130" s="179"/>
    </row>
    <row r="131" spans="4:4" ht="18" customHeight="1">
      <c r="D131" s="179"/>
    </row>
    <row r="132" spans="4:4" ht="18" customHeight="1">
      <c r="D132" s="179"/>
    </row>
    <row r="133" spans="4:4" ht="18" customHeight="1">
      <c r="D133" s="179"/>
    </row>
    <row r="134" spans="4:4" ht="18" customHeight="1">
      <c r="D134" s="179"/>
    </row>
    <row r="135" spans="4:4" ht="18" customHeight="1">
      <c r="D135" s="179"/>
    </row>
    <row r="136" spans="4:4" ht="18" customHeight="1">
      <c r="D136" s="179"/>
    </row>
    <row r="137" spans="4:4" ht="18" customHeight="1">
      <c r="D137" s="179"/>
    </row>
    <row r="138" spans="4:4" ht="18" customHeight="1">
      <c r="D138" s="179"/>
    </row>
    <row r="139" spans="4:4" ht="18" customHeight="1">
      <c r="D139" s="179"/>
    </row>
    <row r="140" spans="4:4" ht="18" customHeight="1">
      <c r="D140" s="179"/>
    </row>
    <row r="141" spans="4:4" ht="18" customHeight="1">
      <c r="D141" s="179"/>
    </row>
    <row r="142" spans="4:4" ht="18" customHeight="1">
      <c r="D142" s="179"/>
    </row>
    <row r="143" spans="4:4" ht="18" customHeight="1">
      <c r="D143" s="179"/>
    </row>
    <row r="144" spans="4:4" ht="18" customHeight="1">
      <c r="D144" s="179"/>
    </row>
    <row r="145" spans="4:4" ht="18" customHeight="1">
      <c r="D145" s="179"/>
    </row>
    <row r="146" spans="4:4" ht="18" customHeight="1">
      <c r="D146" s="179"/>
    </row>
    <row r="147" spans="4:4" ht="18" customHeight="1">
      <c r="D147" s="179"/>
    </row>
    <row r="148" spans="4:4" ht="18" customHeight="1">
      <c r="D148" s="179"/>
    </row>
    <row r="149" spans="4:4" ht="18" customHeight="1">
      <c r="D149" s="179"/>
    </row>
    <row r="150" spans="4:4" ht="18" customHeight="1">
      <c r="D150" s="179"/>
    </row>
    <row r="151" spans="4:4" ht="18" customHeight="1">
      <c r="D151" s="179"/>
    </row>
    <row r="152" spans="4:4" ht="18" customHeight="1">
      <c r="D152" s="179"/>
    </row>
    <row r="153" spans="4:4" ht="18" customHeight="1">
      <c r="D153" s="179"/>
    </row>
    <row r="154" spans="4:4" ht="18" customHeight="1">
      <c r="D154" s="179"/>
    </row>
    <row r="155" spans="4:4" ht="18" customHeight="1">
      <c r="D155" s="179"/>
    </row>
    <row r="156" spans="4:4" ht="18" customHeight="1">
      <c r="D156" s="179"/>
    </row>
    <row r="157" spans="4:4" ht="18" customHeight="1">
      <c r="D157" s="179"/>
    </row>
    <row r="158" spans="4:4" ht="18" customHeight="1">
      <c r="D158" s="179"/>
    </row>
    <row r="159" spans="4:4" ht="18" customHeight="1">
      <c r="D159" s="179"/>
    </row>
    <row r="160" spans="4:4" ht="18" customHeight="1">
      <c r="D160" s="179"/>
    </row>
    <row r="161" spans="4:4" ht="18" customHeight="1">
      <c r="D161" s="179"/>
    </row>
    <row r="162" spans="4:4" ht="18" customHeight="1">
      <c r="D162" s="179"/>
    </row>
    <row r="163" spans="4:4" ht="18" customHeight="1">
      <c r="D163" s="179"/>
    </row>
    <row r="164" spans="4:4" ht="18" customHeight="1">
      <c r="D164" s="179"/>
    </row>
    <row r="165" spans="4:4" ht="18" customHeight="1">
      <c r="D165" s="179"/>
    </row>
    <row r="166" spans="4:4" ht="18" customHeight="1">
      <c r="D166" s="179"/>
    </row>
    <row r="167" spans="4:4" ht="18" customHeight="1">
      <c r="D167" s="179"/>
    </row>
    <row r="168" spans="4:4" ht="18" customHeight="1">
      <c r="D168" s="179"/>
    </row>
    <row r="169" spans="4:4" ht="18" customHeight="1">
      <c r="D169" s="179"/>
    </row>
    <row r="170" spans="4:4" ht="18" customHeight="1">
      <c r="D170" s="179"/>
    </row>
    <row r="171" spans="4:4" ht="18" customHeight="1">
      <c r="D171" s="179"/>
    </row>
    <row r="172" spans="4:4" ht="18" customHeight="1">
      <c r="D172" s="179"/>
    </row>
    <row r="173" spans="4:4" ht="18" customHeight="1">
      <c r="D173" s="179"/>
    </row>
    <row r="174" spans="4:4" ht="18" customHeight="1">
      <c r="D174" s="179"/>
    </row>
    <row r="175" spans="4:4" ht="18" customHeight="1">
      <c r="D175" s="179"/>
    </row>
    <row r="176" spans="4:4" ht="18" customHeight="1">
      <c r="D176" s="179"/>
    </row>
    <row r="177" spans="4:4" ht="18" customHeight="1">
      <c r="D177" s="179"/>
    </row>
    <row r="178" spans="4:4" ht="18" customHeight="1">
      <c r="D178" s="179"/>
    </row>
    <row r="179" spans="4:4" ht="18" customHeight="1">
      <c r="D179" s="179"/>
    </row>
    <row r="180" spans="4:4" ht="18" customHeight="1">
      <c r="D180" s="179"/>
    </row>
    <row r="181" spans="4:4" ht="18" customHeight="1">
      <c r="D181" s="179"/>
    </row>
    <row r="182" spans="4:4" ht="18" customHeight="1">
      <c r="D182" s="179"/>
    </row>
    <row r="183" spans="4:4" ht="18" customHeight="1">
      <c r="D183" s="179"/>
    </row>
    <row r="184" spans="4:4" ht="18" customHeight="1">
      <c r="D184" s="179"/>
    </row>
    <row r="185" spans="4:4" ht="18" customHeight="1">
      <c r="D185" s="179"/>
    </row>
    <row r="186" spans="4:4" ht="18" customHeight="1">
      <c r="D186" s="179"/>
    </row>
    <row r="187" spans="4:4" ht="18" customHeight="1">
      <c r="D187" s="179"/>
    </row>
    <row r="188" spans="4:4" ht="18" customHeight="1">
      <c r="D188" s="179"/>
    </row>
    <row r="189" spans="4:4" ht="18" customHeight="1">
      <c r="D189" s="179"/>
    </row>
    <row r="190" spans="4:4" ht="18" customHeight="1">
      <c r="D190" s="179"/>
    </row>
    <row r="191" spans="4:4" ht="18" customHeight="1">
      <c r="D191" s="179"/>
    </row>
    <row r="192" spans="4:4" ht="18" customHeight="1">
      <c r="D192" s="179"/>
    </row>
    <row r="193" spans="4:4" ht="18" customHeight="1">
      <c r="D193" s="179"/>
    </row>
    <row r="194" spans="4:4" ht="18" customHeight="1">
      <c r="D194" s="179"/>
    </row>
    <row r="195" spans="4:4" ht="18" customHeight="1">
      <c r="D195" s="179"/>
    </row>
    <row r="196" spans="4:4" ht="18" customHeight="1">
      <c r="D196" s="179"/>
    </row>
    <row r="197" spans="4:4" ht="18" customHeight="1">
      <c r="D197" s="179"/>
    </row>
    <row r="198" spans="4:4" ht="18" customHeight="1">
      <c r="D198" s="179"/>
    </row>
    <row r="199" spans="4:4" ht="18" customHeight="1">
      <c r="D199" s="179"/>
    </row>
    <row r="200" spans="4:4" ht="18" customHeight="1">
      <c r="D200" s="179"/>
    </row>
    <row r="201" spans="4:4" ht="18" customHeight="1">
      <c r="D201" s="179"/>
    </row>
    <row r="202" spans="4:4" ht="18" customHeight="1">
      <c r="D202" s="179"/>
    </row>
    <row r="203" spans="4:4" ht="18" customHeight="1">
      <c r="D203" s="179"/>
    </row>
    <row r="204" spans="4:4" ht="18" customHeight="1">
      <c r="D204" s="179"/>
    </row>
    <row r="205" spans="4:4" ht="18" customHeight="1">
      <c r="D205" s="179"/>
    </row>
    <row r="206" spans="4:4" ht="18" customHeight="1">
      <c r="D206" s="179"/>
    </row>
    <row r="207" spans="4:4" ht="18" customHeight="1">
      <c r="D207" s="179"/>
    </row>
    <row r="208" spans="4:4" ht="18" customHeight="1">
      <c r="D208" s="179"/>
    </row>
    <row r="209" spans="4:4" ht="18" customHeight="1">
      <c r="D209" s="179"/>
    </row>
    <row r="210" spans="4:4" ht="18" customHeight="1">
      <c r="D210" s="179"/>
    </row>
    <row r="211" spans="4:4" ht="18" customHeight="1">
      <c r="D211" s="179"/>
    </row>
    <row r="212" spans="4:4" ht="18" customHeight="1">
      <c r="D212" s="179"/>
    </row>
    <row r="213" spans="4:4" ht="18" customHeight="1">
      <c r="D213" s="179"/>
    </row>
    <row r="214" spans="4:4" ht="18" customHeight="1">
      <c r="D214" s="179"/>
    </row>
    <row r="215" spans="4:4" ht="18" customHeight="1">
      <c r="D215" s="179"/>
    </row>
    <row r="216" spans="4:4" ht="18" customHeight="1">
      <c r="D216" s="179"/>
    </row>
    <row r="217" spans="4:4" ht="18" customHeight="1">
      <c r="D217" s="179"/>
    </row>
    <row r="218" spans="4:4" ht="18" customHeight="1">
      <c r="D218" s="179"/>
    </row>
    <row r="219" spans="4:4" ht="18" customHeight="1">
      <c r="D219" s="179"/>
    </row>
    <row r="220" spans="4:4" ht="18" customHeight="1">
      <c r="D220" s="179"/>
    </row>
    <row r="221" spans="4:4" ht="18" customHeight="1">
      <c r="D221" s="179"/>
    </row>
    <row r="222" spans="4:4" ht="18" customHeight="1">
      <c r="D222" s="179"/>
    </row>
    <row r="223" spans="4:4" ht="18" customHeight="1">
      <c r="D223" s="179"/>
    </row>
    <row r="224" spans="4:4" ht="18" customHeight="1">
      <c r="D224" s="179"/>
    </row>
    <row r="225" spans="4:4" ht="18" customHeight="1">
      <c r="D225" s="179"/>
    </row>
    <row r="226" spans="4:4" ht="18" customHeight="1">
      <c r="D226" s="179"/>
    </row>
    <row r="227" spans="4:4" ht="18" customHeight="1">
      <c r="D227" s="179"/>
    </row>
    <row r="228" spans="4:4" ht="18" customHeight="1">
      <c r="D228" s="179"/>
    </row>
    <row r="229" spans="4:4" ht="18" customHeight="1">
      <c r="D229" s="179"/>
    </row>
    <row r="230" spans="4:4" ht="18" customHeight="1">
      <c r="D230" s="179"/>
    </row>
    <row r="231" spans="4:4" ht="18" customHeight="1">
      <c r="D231" s="179"/>
    </row>
    <row r="232" spans="4:4" ht="18" customHeight="1">
      <c r="D232" s="179"/>
    </row>
    <row r="233" spans="4:4" ht="18" customHeight="1">
      <c r="D233" s="179"/>
    </row>
    <row r="234" spans="4:4" ht="18" customHeight="1">
      <c r="D234" s="179"/>
    </row>
    <row r="235" spans="4:4" ht="18" customHeight="1">
      <c r="D235" s="179"/>
    </row>
    <row r="236" spans="4:4" ht="18" customHeight="1">
      <c r="D236" s="179"/>
    </row>
    <row r="237" spans="4:4" ht="18" customHeight="1">
      <c r="D237" s="179"/>
    </row>
    <row r="238" spans="4:4" ht="18" customHeight="1">
      <c r="D238" s="179"/>
    </row>
    <row r="239" spans="4:4" ht="18" customHeight="1">
      <c r="D239" s="179"/>
    </row>
    <row r="240" spans="4:4" ht="18" customHeight="1">
      <c r="D240" s="179"/>
    </row>
    <row r="241" spans="4:4" ht="18" customHeight="1">
      <c r="D241" s="179"/>
    </row>
    <row r="242" spans="4:4" ht="18" customHeight="1">
      <c r="D242" s="179"/>
    </row>
    <row r="243" spans="4:4" ht="18" customHeight="1">
      <c r="D243" s="179"/>
    </row>
    <row r="244" spans="4:4" ht="18" customHeight="1">
      <c r="D244" s="179"/>
    </row>
    <row r="245" spans="4:4" ht="18" customHeight="1">
      <c r="D245" s="179"/>
    </row>
    <row r="246" spans="4:4" ht="18" customHeight="1">
      <c r="D246" s="179"/>
    </row>
    <row r="247" spans="4:4" ht="18" customHeight="1">
      <c r="D247" s="179"/>
    </row>
    <row r="248" spans="4:4" ht="18" customHeight="1">
      <c r="D248" s="179"/>
    </row>
    <row r="249" spans="4:4" ht="18" customHeight="1">
      <c r="D249" s="179"/>
    </row>
    <row r="250" spans="4:4" ht="18" customHeight="1">
      <c r="D250" s="179"/>
    </row>
    <row r="251" spans="4:4" ht="18" customHeight="1">
      <c r="D251" s="179"/>
    </row>
    <row r="252" spans="4:4" ht="18" customHeight="1">
      <c r="D252" s="179"/>
    </row>
    <row r="253" spans="4:4" ht="18" customHeight="1">
      <c r="D253" s="179"/>
    </row>
    <row r="254" spans="4:4" ht="18" customHeight="1">
      <c r="D254" s="179"/>
    </row>
    <row r="255" spans="4:4" ht="18" customHeight="1">
      <c r="D255" s="179"/>
    </row>
    <row r="256" spans="4:4" ht="18" customHeight="1">
      <c r="D256" s="179"/>
    </row>
    <row r="257" spans="4:4" ht="18" customHeight="1">
      <c r="D257" s="179"/>
    </row>
    <row r="258" spans="4:4" ht="18" customHeight="1">
      <c r="D258" s="179"/>
    </row>
    <row r="259" spans="4:4" ht="18" customHeight="1">
      <c r="D259" s="179"/>
    </row>
    <row r="260" spans="4:4" ht="18" customHeight="1">
      <c r="D260" s="179"/>
    </row>
    <row r="261" spans="4:4" ht="18" customHeight="1">
      <c r="D261" s="179"/>
    </row>
    <row r="262" spans="4:4" ht="18" customHeight="1">
      <c r="D262" s="179"/>
    </row>
    <row r="263" spans="4:4" ht="18" customHeight="1">
      <c r="D263" s="179"/>
    </row>
    <row r="264" spans="4:4" ht="18" customHeight="1">
      <c r="D264" s="179"/>
    </row>
    <row r="265" spans="4:4" ht="18" customHeight="1">
      <c r="D265" s="179"/>
    </row>
    <row r="266" spans="4:4" ht="18" customHeight="1">
      <c r="D266" s="179"/>
    </row>
    <row r="267" spans="4:4" ht="18" customHeight="1">
      <c r="D267" s="179"/>
    </row>
    <row r="268" spans="4:4" ht="18" customHeight="1">
      <c r="D268" s="179"/>
    </row>
    <row r="269" spans="4:4" ht="18" customHeight="1">
      <c r="D269" s="179"/>
    </row>
    <row r="270" spans="4:4" ht="18" customHeight="1">
      <c r="D270" s="179"/>
    </row>
    <row r="271" spans="4:4" ht="18" customHeight="1">
      <c r="D271" s="179"/>
    </row>
    <row r="272" spans="4:4" ht="18" customHeight="1">
      <c r="D272" s="179"/>
    </row>
    <row r="273" spans="4:4" ht="18" customHeight="1">
      <c r="D273" s="179"/>
    </row>
    <row r="274" spans="4:4" ht="18" customHeight="1">
      <c r="D274" s="179"/>
    </row>
    <row r="275" spans="4:4" ht="18" customHeight="1">
      <c r="D275" s="179"/>
    </row>
    <row r="276" spans="4:4" ht="18" customHeight="1">
      <c r="D276" s="179"/>
    </row>
    <row r="277" spans="4:4" ht="18" customHeight="1">
      <c r="D277" s="179"/>
    </row>
    <row r="278" spans="4:4" ht="18" customHeight="1">
      <c r="D278" s="179"/>
    </row>
    <row r="279" spans="4:4" ht="18" customHeight="1">
      <c r="D279" s="179"/>
    </row>
    <row r="280" spans="4:4" ht="18" customHeight="1">
      <c r="D280" s="179"/>
    </row>
    <row r="281" spans="4:4" ht="18" customHeight="1">
      <c r="D281" s="179"/>
    </row>
    <row r="282" spans="4:4" ht="18" customHeight="1">
      <c r="D282" s="179"/>
    </row>
    <row r="283" spans="4:4" ht="18" customHeight="1">
      <c r="D283" s="179"/>
    </row>
    <row r="284" spans="4:4" ht="18" customHeight="1">
      <c r="D284" s="179"/>
    </row>
    <row r="285" spans="4:4" ht="18" customHeight="1">
      <c r="D285" s="179"/>
    </row>
    <row r="286" spans="4:4" ht="18" customHeight="1">
      <c r="D286" s="179"/>
    </row>
    <row r="287" spans="4:4" ht="18" customHeight="1">
      <c r="D287" s="179"/>
    </row>
    <row r="288" spans="4:4" ht="18" customHeight="1">
      <c r="D288" s="179"/>
    </row>
    <row r="289" spans="4:4" ht="18" customHeight="1">
      <c r="D289" s="179"/>
    </row>
    <row r="290" spans="4:4" ht="18" customHeight="1">
      <c r="D290" s="179"/>
    </row>
    <row r="291" spans="4:4" ht="18" customHeight="1">
      <c r="D291" s="179"/>
    </row>
    <row r="292" spans="4:4" ht="18" customHeight="1">
      <c r="D292" s="179"/>
    </row>
    <row r="293" spans="4:4" ht="18" customHeight="1">
      <c r="D293" s="179"/>
    </row>
    <row r="294" spans="4:4" ht="18" customHeight="1">
      <c r="D294" s="179"/>
    </row>
    <row r="295" spans="4:4" ht="18" customHeight="1">
      <c r="D295" s="179"/>
    </row>
    <row r="296" spans="4:4" ht="18" customHeight="1">
      <c r="D296" s="179"/>
    </row>
    <row r="297" spans="4:4" ht="18" customHeight="1">
      <c r="D297" s="179"/>
    </row>
    <row r="298" spans="4:4" ht="18" customHeight="1">
      <c r="D298" s="179"/>
    </row>
    <row r="299" spans="4:4" ht="18" customHeight="1">
      <c r="D299" s="179"/>
    </row>
    <row r="300" spans="4:4" ht="18" customHeight="1">
      <c r="D300" s="179"/>
    </row>
    <row r="301" spans="4:4" ht="18" customHeight="1">
      <c r="D301" s="179"/>
    </row>
    <row r="302" spans="4:4" ht="18" customHeight="1">
      <c r="D302" s="179"/>
    </row>
    <row r="303" spans="4:4" ht="18" customHeight="1">
      <c r="D303" s="179"/>
    </row>
    <row r="304" spans="4:4" ht="18" customHeight="1">
      <c r="D304" s="179"/>
    </row>
    <row r="305" spans="4:4" ht="18" customHeight="1">
      <c r="D305" s="179"/>
    </row>
    <row r="306" spans="4:4" ht="18" customHeight="1">
      <c r="D306" s="179"/>
    </row>
    <row r="307" spans="4:4" ht="18" customHeight="1">
      <c r="D307" s="179"/>
    </row>
    <row r="308" spans="4:4" ht="18" customHeight="1">
      <c r="D308" s="179"/>
    </row>
    <row r="309" spans="4:4" ht="18" customHeight="1">
      <c r="D309" s="179"/>
    </row>
    <row r="310" spans="4:4" ht="18" customHeight="1">
      <c r="D310" s="179"/>
    </row>
    <row r="311" spans="4:4" ht="18" customHeight="1">
      <c r="D311" s="179"/>
    </row>
    <row r="312" spans="4:4" ht="18" customHeight="1">
      <c r="D312" s="179"/>
    </row>
    <row r="313" spans="4:4" ht="18" customHeight="1">
      <c r="D313" s="179"/>
    </row>
    <row r="314" spans="4:4" ht="18" customHeight="1">
      <c r="D314" s="179"/>
    </row>
    <row r="315" spans="4:4" ht="18" customHeight="1">
      <c r="D315" s="179"/>
    </row>
    <row r="316" spans="4:4" ht="18" customHeight="1">
      <c r="D316" s="179"/>
    </row>
    <row r="317" spans="4:4" ht="18" customHeight="1">
      <c r="D317" s="179"/>
    </row>
    <row r="318" spans="4:4" ht="18" customHeight="1">
      <c r="D318" s="179"/>
    </row>
    <row r="319" spans="4:4" ht="18" customHeight="1">
      <c r="D319" s="179"/>
    </row>
    <row r="320" spans="4:4" ht="18" customHeight="1">
      <c r="D320" s="179"/>
    </row>
    <row r="321" spans="4:4" ht="18" customHeight="1">
      <c r="D321" s="179"/>
    </row>
    <row r="322" spans="4:4" ht="18" customHeight="1">
      <c r="D322" s="179"/>
    </row>
    <row r="323" spans="4:4" ht="18" customHeight="1">
      <c r="D323" s="179"/>
    </row>
    <row r="324" spans="4:4" ht="18" customHeight="1">
      <c r="D324" s="179"/>
    </row>
    <row r="325" spans="4:4" ht="18" customHeight="1">
      <c r="D325" s="179"/>
    </row>
    <row r="326" spans="4:4" ht="18" customHeight="1">
      <c r="D326" s="179"/>
    </row>
    <row r="327" spans="4:4" ht="18" customHeight="1">
      <c r="D327" s="179"/>
    </row>
    <row r="328" spans="4:4" ht="18" customHeight="1">
      <c r="D328" s="179"/>
    </row>
    <row r="329" spans="4:4" ht="18" customHeight="1">
      <c r="D329" s="179"/>
    </row>
    <row r="330" spans="4:4" ht="18" customHeight="1">
      <c r="D330" s="179"/>
    </row>
    <row r="331" spans="4:4" ht="18" customHeight="1">
      <c r="D331" s="179"/>
    </row>
    <row r="332" spans="4:4" ht="18" customHeight="1">
      <c r="D332" s="179"/>
    </row>
    <row r="333" spans="4:4" ht="18" customHeight="1">
      <c r="D333" s="179"/>
    </row>
    <row r="334" spans="4:4" ht="18" customHeight="1">
      <c r="D334" s="179"/>
    </row>
    <row r="335" spans="4:4" ht="18" customHeight="1">
      <c r="D335" s="179"/>
    </row>
    <row r="336" spans="4:4" ht="18" customHeight="1">
      <c r="D336" s="179"/>
    </row>
    <row r="337" spans="4:4" ht="18" customHeight="1">
      <c r="D337" s="179"/>
    </row>
  </sheetData>
  <mergeCells count="1">
    <mergeCell ref="A1:D1"/>
  </mergeCells>
  <pageMargins left="0.7" right="0.7" top="0.75" bottom="0.75" header="0.3" footer="0.3"/>
  <pageSetup paperSize="9" scale="96" orientation="portrait"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7FEFA-EA36-462C-B8EF-A729F69A29D2}">
  <sheetPr>
    <tabColor rgb="FF92D050"/>
  </sheetPr>
  <dimension ref="A1:G66"/>
  <sheetViews>
    <sheetView rightToLeft="1" view="pageBreakPreview" zoomScale="60" zoomScaleNormal="100" workbookViewId="0">
      <selection activeCell="A25" sqref="A25:A26"/>
    </sheetView>
  </sheetViews>
  <sheetFormatPr defaultRowHeight="12.75"/>
  <cols>
    <col min="1" max="1" width="26.28515625" style="78" customWidth="1"/>
    <col min="2" max="2" width="39.140625" style="78" customWidth="1"/>
    <col min="3" max="5" width="16.42578125" style="78" customWidth="1"/>
    <col min="6" max="16384" width="9.140625" style="78"/>
  </cols>
  <sheetData>
    <row r="1" spans="1:7" ht="35.25" customHeight="1" thickBot="1">
      <c r="A1" s="1009" t="s">
        <v>1007</v>
      </c>
      <c r="B1" s="1009"/>
      <c r="C1" s="1009"/>
      <c r="D1" s="1009"/>
      <c r="E1" s="1009"/>
    </row>
    <row r="2" spans="1:7" ht="26.25" customHeight="1">
      <c r="A2" s="362" t="s">
        <v>488</v>
      </c>
      <c r="B2" s="362" t="s">
        <v>1008</v>
      </c>
      <c r="C2" s="224" t="s">
        <v>1004</v>
      </c>
      <c r="D2" s="363" t="s">
        <v>1005</v>
      </c>
      <c r="E2" s="363" t="s">
        <v>1006</v>
      </c>
    </row>
    <row r="3" spans="1:7" ht="24" customHeight="1" thickBot="1">
      <c r="A3" s="394" t="s">
        <v>493</v>
      </c>
      <c r="B3" s="394">
        <v>1402</v>
      </c>
      <c r="C3" s="198">
        <f>SUM(C4:C66)</f>
        <v>107439</v>
      </c>
      <c r="D3" s="198">
        <f>SUM(D4:D66)</f>
        <v>59505</v>
      </c>
      <c r="E3" s="198">
        <f>SUM(E4:E66)</f>
        <v>47934</v>
      </c>
    </row>
    <row r="4" spans="1:7" ht="27.75" customHeight="1" thickBot="1">
      <c r="A4" s="339" t="s">
        <v>119</v>
      </c>
      <c r="B4" s="395" t="s">
        <v>494</v>
      </c>
      <c r="C4" s="396">
        <f>SUM(D4:E4)</f>
        <v>1861</v>
      </c>
      <c r="D4" s="397">
        <v>760</v>
      </c>
      <c r="E4" s="398">
        <v>1101</v>
      </c>
    </row>
    <row r="5" spans="1:7" ht="27.75" customHeight="1" thickBot="1">
      <c r="A5" s="339" t="s">
        <v>120</v>
      </c>
      <c r="B5" s="395" t="s">
        <v>512</v>
      </c>
      <c r="C5" s="396">
        <f t="shared" ref="C5:C66" si="0">SUM(D5:E5)</f>
        <v>2123</v>
      </c>
      <c r="D5" s="397">
        <v>1112</v>
      </c>
      <c r="E5" s="398">
        <v>1011</v>
      </c>
    </row>
    <row r="6" spans="1:7" ht="27.75" customHeight="1" thickBot="1">
      <c r="A6" s="1019" t="s">
        <v>13</v>
      </c>
      <c r="B6" s="395" t="s">
        <v>523</v>
      </c>
      <c r="C6" s="396">
        <f t="shared" si="0"/>
        <v>622</v>
      </c>
      <c r="D6" s="397">
        <v>247</v>
      </c>
      <c r="E6" s="398">
        <v>375</v>
      </c>
    </row>
    <row r="7" spans="1:7" ht="27.75" customHeight="1" thickBot="1">
      <c r="A7" s="1024"/>
      <c r="B7" s="345" t="s">
        <v>524</v>
      </c>
      <c r="C7" s="396">
        <f t="shared" si="0"/>
        <v>2156</v>
      </c>
      <c r="D7" s="397">
        <v>958</v>
      </c>
      <c r="E7" s="398">
        <v>1198</v>
      </c>
    </row>
    <row r="8" spans="1:7" ht="27.75" customHeight="1" thickBot="1">
      <c r="A8" s="1019" t="s">
        <v>14</v>
      </c>
      <c r="B8" s="395" t="s">
        <v>529</v>
      </c>
      <c r="C8" s="396">
        <f t="shared" si="0"/>
        <v>1585</v>
      </c>
      <c r="D8" s="397">
        <v>793</v>
      </c>
      <c r="E8" s="398">
        <v>792</v>
      </c>
    </row>
    <row r="9" spans="1:7" ht="27.75" customHeight="1" thickBot="1">
      <c r="A9" s="1023"/>
      <c r="B9" s="345" t="s">
        <v>530</v>
      </c>
      <c r="C9" s="396">
        <f t="shared" si="0"/>
        <v>2331</v>
      </c>
      <c r="D9" s="397">
        <v>1005</v>
      </c>
      <c r="E9" s="398">
        <v>1326</v>
      </c>
    </row>
    <row r="10" spans="1:7" ht="27.75" customHeight="1" thickBot="1">
      <c r="A10" s="1024"/>
      <c r="B10" s="395" t="s">
        <v>531</v>
      </c>
      <c r="C10" s="396">
        <f t="shared" si="0"/>
        <v>1608</v>
      </c>
      <c r="D10" s="397">
        <v>744</v>
      </c>
      <c r="E10" s="398">
        <v>864</v>
      </c>
    </row>
    <row r="11" spans="1:7" ht="27.75" customHeight="1" thickBot="1">
      <c r="A11" s="339" t="s">
        <v>33</v>
      </c>
      <c r="B11" s="345" t="s">
        <v>559</v>
      </c>
      <c r="C11" s="396">
        <f t="shared" si="0"/>
        <v>836</v>
      </c>
      <c r="D11" s="397">
        <v>458</v>
      </c>
      <c r="E11" s="398">
        <v>378</v>
      </c>
    </row>
    <row r="12" spans="1:7" ht="27.75" customHeight="1" thickBot="1">
      <c r="A12" s="339" t="s">
        <v>15</v>
      </c>
      <c r="B12" s="345" t="s">
        <v>567</v>
      </c>
      <c r="C12" s="396">
        <f t="shared" si="0"/>
        <v>271</v>
      </c>
      <c r="D12" s="397">
        <v>111</v>
      </c>
      <c r="E12" s="398">
        <v>160</v>
      </c>
    </row>
    <row r="13" spans="1:7" ht="27.75" customHeight="1" thickBot="1">
      <c r="A13" s="1019" t="s">
        <v>16</v>
      </c>
      <c r="B13" s="395" t="s">
        <v>571</v>
      </c>
      <c r="C13" s="396">
        <f t="shared" si="0"/>
        <v>491</v>
      </c>
      <c r="D13" s="397">
        <v>315</v>
      </c>
      <c r="E13" s="398">
        <v>176</v>
      </c>
    </row>
    <row r="14" spans="1:7" ht="27.75" customHeight="1" thickBot="1">
      <c r="A14" s="1023"/>
      <c r="B14" s="345" t="s">
        <v>572</v>
      </c>
      <c r="C14" s="396">
        <f t="shared" si="0"/>
        <v>2115</v>
      </c>
      <c r="D14" s="397">
        <v>1172</v>
      </c>
      <c r="E14" s="398">
        <v>943</v>
      </c>
    </row>
    <row r="15" spans="1:7" ht="27.75" customHeight="1" thickBot="1">
      <c r="A15" s="1024"/>
      <c r="B15" s="395" t="s">
        <v>573</v>
      </c>
      <c r="C15" s="396">
        <f t="shared" si="0"/>
        <v>1360</v>
      </c>
      <c r="D15" s="397">
        <v>604</v>
      </c>
      <c r="E15" s="398">
        <v>756</v>
      </c>
      <c r="G15" s="367"/>
    </row>
    <row r="16" spans="1:7" ht="27.75" customHeight="1" thickBot="1">
      <c r="A16" s="1019" t="s">
        <v>475</v>
      </c>
      <c r="B16" s="345" t="s">
        <v>582</v>
      </c>
      <c r="C16" s="396">
        <f t="shared" si="0"/>
        <v>654</v>
      </c>
      <c r="D16" s="397">
        <v>344</v>
      </c>
      <c r="E16" s="398">
        <v>310</v>
      </c>
    </row>
    <row r="17" spans="1:5" ht="27.75" customHeight="1" thickBot="1">
      <c r="A17" s="1023"/>
      <c r="B17" s="395" t="s">
        <v>583</v>
      </c>
      <c r="C17" s="396">
        <f t="shared" si="0"/>
        <v>2060</v>
      </c>
      <c r="D17" s="397">
        <v>1242</v>
      </c>
      <c r="E17" s="398">
        <v>818</v>
      </c>
    </row>
    <row r="18" spans="1:5" ht="27.75" customHeight="1" thickBot="1">
      <c r="A18" s="1023"/>
      <c r="B18" s="345" t="s">
        <v>584</v>
      </c>
      <c r="C18" s="396">
        <f t="shared" si="0"/>
        <v>1871</v>
      </c>
      <c r="D18" s="397">
        <v>779</v>
      </c>
      <c r="E18" s="398">
        <v>1092</v>
      </c>
    </row>
    <row r="19" spans="1:5" ht="27.75" customHeight="1" thickBot="1">
      <c r="A19" s="1023"/>
      <c r="B19" s="345" t="s">
        <v>586</v>
      </c>
      <c r="C19" s="396">
        <f t="shared" si="0"/>
        <v>904</v>
      </c>
      <c r="D19" s="397">
        <v>579</v>
      </c>
      <c r="E19" s="398">
        <v>325</v>
      </c>
    </row>
    <row r="20" spans="1:5" ht="27.75" customHeight="1" thickBot="1">
      <c r="A20" s="1023"/>
      <c r="B20" s="395" t="s">
        <v>587</v>
      </c>
      <c r="C20" s="396">
        <f t="shared" si="0"/>
        <v>2105</v>
      </c>
      <c r="D20" s="397">
        <v>1098</v>
      </c>
      <c r="E20" s="398">
        <v>1007</v>
      </c>
    </row>
    <row r="21" spans="1:5" ht="27.75" customHeight="1" thickBot="1">
      <c r="A21" s="1023"/>
      <c r="B21" s="345" t="s">
        <v>588</v>
      </c>
      <c r="C21" s="396">
        <f t="shared" si="0"/>
        <v>784</v>
      </c>
      <c r="D21" s="397">
        <v>334</v>
      </c>
      <c r="E21" s="398">
        <v>450</v>
      </c>
    </row>
    <row r="22" spans="1:5" ht="27.75" customHeight="1" thickBot="1">
      <c r="A22" s="1024"/>
      <c r="B22" s="345" t="s">
        <v>592</v>
      </c>
      <c r="C22" s="396">
        <f t="shared" si="0"/>
        <v>985</v>
      </c>
      <c r="D22" s="397">
        <v>388</v>
      </c>
      <c r="E22" s="398">
        <v>597</v>
      </c>
    </row>
    <row r="23" spans="1:5" ht="27.75" customHeight="1" thickBot="1">
      <c r="A23" s="339" t="s">
        <v>122</v>
      </c>
      <c r="B23" s="395" t="s">
        <v>619</v>
      </c>
      <c r="C23" s="396">
        <f t="shared" si="0"/>
        <v>1433</v>
      </c>
      <c r="D23" s="397">
        <v>884</v>
      </c>
      <c r="E23" s="398">
        <v>549</v>
      </c>
    </row>
    <row r="24" spans="1:5" ht="27.75" customHeight="1" thickBot="1">
      <c r="A24" s="339" t="s">
        <v>31</v>
      </c>
      <c r="B24" s="345" t="s">
        <v>625</v>
      </c>
      <c r="C24" s="396">
        <f t="shared" si="0"/>
        <v>1842</v>
      </c>
      <c r="D24" s="397">
        <v>1062</v>
      </c>
      <c r="E24" s="398">
        <v>780</v>
      </c>
    </row>
    <row r="25" spans="1:5" ht="27.75" customHeight="1" thickBot="1">
      <c r="A25" s="1019" t="s">
        <v>476</v>
      </c>
      <c r="B25" s="395" t="s">
        <v>630</v>
      </c>
      <c r="C25" s="396">
        <f t="shared" si="0"/>
        <v>5466</v>
      </c>
      <c r="D25" s="397">
        <v>3366</v>
      </c>
      <c r="E25" s="398">
        <v>2100</v>
      </c>
    </row>
    <row r="26" spans="1:5" ht="27.75" customHeight="1" thickBot="1">
      <c r="A26" s="1024"/>
      <c r="B26" s="345" t="s">
        <v>631</v>
      </c>
      <c r="C26" s="396">
        <f t="shared" si="0"/>
        <v>2723</v>
      </c>
      <c r="D26" s="397">
        <v>1930</v>
      </c>
      <c r="E26" s="398">
        <v>793</v>
      </c>
    </row>
    <row r="27" spans="1:5" ht="27.75" customHeight="1" thickBot="1">
      <c r="A27" s="339" t="s">
        <v>29</v>
      </c>
      <c r="B27" s="345" t="s">
        <v>651</v>
      </c>
      <c r="C27" s="396">
        <f t="shared" si="0"/>
        <v>1694</v>
      </c>
      <c r="D27" s="397">
        <v>831</v>
      </c>
      <c r="E27" s="398">
        <v>863</v>
      </c>
    </row>
    <row r="28" spans="1:5" ht="27.75" customHeight="1" thickBot="1">
      <c r="A28" s="1019" t="s">
        <v>17</v>
      </c>
      <c r="B28" s="395" t="s">
        <v>655</v>
      </c>
      <c r="C28" s="396">
        <f t="shared" si="0"/>
        <v>1186</v>
      </c>
      <c r="D28" s="397">
        <v>845</v>
      </c>
      <c r="E28" s="398">
        <v>341</v>
      </c>
    </row>
    <row r="29" spans="1:5" ht="27.75" customHeight="1" thickBot="1">
      <c r="A29" s="1023"/>
      <c r="B29" s="345" t="s">
        <v>656</v>
      </c>
      <c r="C29" s="396">
        <f t="shared" si="0"/>
        <v>1100</v>
      </c>
      <c r="D29" s="397">
        <v>567</v>
      </c>
      <c r="E29" s="398">
        <v>533</v>
      </c>
    </row>
    <row r="30" spans="1:5" ht="27.75" customHeight="1" thickBot="1">
      <c r="A30" s="1023"/>
      <c r="B30" s="345" t="s">
        <v>658</v>
      </c>
      <c r="C30" s="396">
        <f t="shared" si="0"/>
        <v>450</v>
      </c>
      <c r="D30" s="397">
        <v>110</v>
      </c>
      <c r="E30" s="398">
        <v>340</v>
      </c>
    </row>
    <row r="31" spans="1:5" ht="27.75" customHeight="1" thickBot="1">
      <c r="A31" s="1023"/>
      <c r="B31" s="395" t="s">
        <v>659</v>
      </c>
      <c r="C31" s="396">
        <f t="shared" si="0"/>
        <v>4066</v>
      </c>
      <c r="D31" s="397">
        <v>2024</v>
      </c>
      <c r="E31" s="398">
        <v>2042</v>
      </c>
    </row>
    <row r="32" spans="1:5" ht="27.75" customHeight="1" thickBot="1">
      <c r="A32" s="1024"/>
      <c r="B32" s="345" t="s">
        <v>660</v>
      </c>
      <c r="C32" s="396">
        <f t="shared" si="0"/>
        <v>1001</v>
      </c>
      <c r="D32" s="397">
        <v>551</v>
      </c>
      <c r="E32" s="398">
        <v>450</v>
      </c>
    </row>
    <row r="33" spans="1:5" ht="27.75" customHeight="1" thickBot="1">
      <c r="A33" s="1019" t="s">
        <v>18</v>
      </c>
      <c r="B33" s="345" t="s">
        <v>687</v>
      </c>
      <c r="C33" s="396">
        <f t="shared" si="0"/>
        <v>2200</v>
      </c>
      <c r="D33" s="397">
        <v>1507</v>
      </c>
      <c r="E33" s="398">
        <v>693</v>
      </c>
    </row>
    <row r="34" spans="1:5" ht="27.75" customHeight="1" thickBot="1">
      <c r="A34" s="1024"/>
      <c r="B34" s="395" t="s">
        <v>688</v>
      </c>
      <c r="C34" s="396">
        <f t="shared" si="0"/>
        <v>264</v>
      </c>
      <c r="D34" s="397">
        <v>138</v>
      </c>
      <c r="E34" s="398">
        <v>126</v>
      </c>
    </row>
    <row r="35" spans="1:5" ht="27.75" customHeight="1" thickBot="1">
      <c r="A35" s="339" t="s">
        <v>19</v>
      </c>
      <c r="B35" s="345" t="s">
        <v>694</v>
      </c>
      <c r="C35" s="396">
        <f t="shared" si="0"/>
        <v>798</v>
      </c>
      <c r="D35" s="397">
        <v>368</v>
      </c>
      <c r="E35" s="398">
        <v>430</v>
      </c>
    </row>
    <row r="36" spans="1:5" ht="27.75" customHeight="1" thickBot="1">
      <c r="A36" s="339" t="s">
        <v>261</v>
      </c>
      <c r="B36" s="395" t="s">
        <v>703</v>
      </c>
      <c r="C36" s="396">
        <f t="shared" si="0"/>
        <v>6848</v>
      </c>
      <c r="D36" s="397">
        <v>4687</v>
      </c>
      <c r="E36" s="398">
        <v>2161</v>
      </c>
    </row>
    <row r="37" spans="1:5" ht="27.75" customHeight="1" thickBot="1">
      <c r="A37" s="339" t="s">
        <v>20</v>
      </c>
      <c r="B37" s="395" t="s">
        <v>711</v>
      </c>
      <c r="C37" s="396">
        <f t="shared" si="0"/>
        <v>2004</v>
      </c>
      <c r="D37" s="397">
        <v>933</v>
      </c>
      <c r="E37" s="398">
        <v>1071</v>
      </c>
    </row>
    <row r="38" spans="1:5" ht="27.75" customHeight="1" thickBot="1">
      <c r="A38" s="1019" t="s">
        <v>127</v>
      </c>
      <c r="B38" s="345" t="s">
        <v>735</v>
      </c>
      <c r="C38" s="396">
        <f t="shared" si="0"/>
        <v>1123</v>
      </c>
      <c r="D38" s="397">
        <v>729</v>
      </c>
      <c r="E38" s="398">
        <v>394</v>
      </c>
    </row>
    <row r="39" spans="1:5" ht="27.75" customHeight="1" thickBot="1">
      <c r="A39" s="1024"/>
      <c r="B39" s="395" t="s">
        <v>736</v>
      </c>
      <c r="C39" s="396">
        <f t="shared" si="0"/>
        <v>2894</v>
      </c>
      <c r="D39" s="397">
        <v>1812</v>
      </c>
      <c r="E39" s="398">
        <v>1082</v>
      </c>
    </row>
    <row r="40" spans="1:5" ht="27.75" customHeight="1" thickBot="1">
      <c r="A40" s="339" t="s">
        <v>22</v>
      </c>
      <c r="B40" s="345" t="s">
        <v>745</v>
      </c>
      <c r="C40" s="396">
        <f t="shared" si="0"/>
        <v>2093</v>
      </c>
      <c r="D40" s="397">
        <v>1223</v>
      </c>
      <c r="E40" s="398">
        <v>870</v>
      </c>
    </row>
    <row r="41" spans="1:5" ht="27.75" customHeight="1" thickBot="1">
      <c r="A41" s="339" t="s">
        <v>477</v>
      </c>
      <c r="B41" s="345" t="s">
        <v>749</v>
      </c>
      <c r="C41" s="396">
        <f t="shared" si="0"/>
        <v>2651</v>
      </c>
      <c r="D41" s="397">
        <v>1379</v>
      </c>
      <c r="E41" s="398">
        <v>1272</v>
      </c>
    </row>
    <row r="42" spans="1:5" ht="27.75" customHeight="1" thickBot="1">
      <c r="A42" s="1019" t="s">
        <v>219</v>
      </c>
      <c r="B42" s="395" t="s">
        <v>753</v>
      </c>
      <c r="C42" s="396">
        <f t="shared" si="0"/>
        <v>656</v>
      </c>
      <c r="D42" s="397">
        <v>411</v>
      </c>
      <c r="E42" s="398">
        <v>245</v>
      </c>
    </row>
    <row r="43" spans="1:5" ht="27.75" customHeight="1" thickBot="1">
      <c r="A43" s="1024"/>
      <c r="B43" s="345" t="s">
        <v>754</v>
      </c>
      <c r="C43" s="396">
        <f t="shared" si="0"/>
        <v>2327</v>
      </c>
      <c r="D43" s="397">
        <v>1594</v>
      </c>
      <c r="E43" s="398">
        <v>733</v>
      </c>
    </row>
    <row r="44" spans="1:5" ht="27.75" customHeight="1" thickBot="1">
      <c r="A44" s="1019" t="s">
        <v>220</v>
      </c>
      <c r="B44" s="395" t="s">
        <v>762</v>
      </c>
      <c r="C44" s="396">
        <f t="shared" si="0"/>
        <v>2529</v>
      </c>
      <c r="D44" s="397">
        <v>1395</v>
      </c>
      <c r="E44" s="398">
        <v>1134</v>
      </c>
    </row>
    <row r="45" spans="1:5" ht="27.75" customHeight="1" thickBot="1">
      <c r="A45" s="1023"/>
      <c r="B45" s="345" t="s">
        <v>763</v>
      </c>
      <c r="C45" s="396">
        <f t="shared" si="0"/>
        <v>1366</v>
      </c>
      <c r="D45" s="397">
        <v>558</v>
      </c>
      <c r="E45" s="398">
        <v>808</v>
      </c>
    </row>
    <row r="46" spans="1:5" ht="27.75" customHeight="1" thickBot="1">
      <c r="A46" s="1024"/>
      <c r="B46" s="395" t="s">
        <v>764</v>
      </c>
      <c r="C46" s="396">
        <f t="shared" si="0"/>
        <v>1373</v>
      </c>
      <c r="D46" s="397">
        <v>649</v>
      </c>
      <c r="E46" s="398">
        <v>724</v>
      </c>
    </row>
    <row r="47" spans="1:5" ht="27.75" customHeight="1" thickBot="1">
      <c r="A47" s="339" t="s">
        <v>221</v>
      </c>
      <c r="B47" s="345" t="s">
        <v>779</v>
      </c>
      <c r="C47" s="396">
        <f t="shared" si="0"/>
        <v>3867</v>
      </c>
      <c r="D47" s="397">
        <v>2118</v>
      </c>
      <c r="E47" s="398">
        <v>1749</v>
      </c>
    </row>
    <row r="48" spans="1:5" ht="27.75" customHeight="1" thickBot="1">
      <c r="A48" s="339" t="s">
        <v>478</v>
      </c>
      <c r="B48" s="345" t="s">
        <v>789</v>
      </c>
      <c r="C48" s="396">
        <f t="shared" si="0"/>
        <v>1131</v>
      </c>
      <c r="D48" s="397">
        <v>583</v>
      </c>
      <c r="E48" s="398">
        <v>548</v>
      </c>
    </row>
    <row r="49" spans="1:5" ht="27.75" customHeight="1" thickBot="1">
      <c r="A49" s="1019" t="s">
        <v>131</v>
      </c>
      <c r="B49" s="345" t="s">
        <v>793</v>
      </c>
      <c r="C49" s="396">
        <f t="shared" si="0"/>
        <v>1318</v>
      </c>
      <c r="D49" s="397">
        <v>691</v>
      </c>
      <c r="E49" s="398">
        <v>627</v>
      </c>
    </row>
    <row r="50" spans="1:5" ht="27.75" customHeight="1" thickBot="1">
      <c r="A50" s="1024"/>
      <c r="B50" s="345" t="s">
        <v>794</v>
      </c>
      <c r="C50" s="396">
        <f t="shared" si="0"/>
        <v>2193</v>
      </c>
      <c r="D50" s="397">
        <v>1168</v>
      </c>
      <c r="E50" s="398">
        <v>1025</v>
      </c>
    </row>
    <row r="51" spans="1:5" ht="27.75" customHeight="1" thickBot="1">
      <c r="A51" s="339" t="s">
        <v>23</v>
      </c>
      <c r="B51" s="345" t="s">
        <v>804</v>
      </c>
      <c r="C51" s="396">
        <f t="shared" si="0"/>
        <v>784</v>
      </c>
      <c r="D51" s="397">
        <v>303</v>
      </c>
      <c r="E51" s="398">
        <v>481</v>
      </c>
    </row>
    <row r="52" spans="1:5" ht="27.75" customHeight="1" thickBot="1">
      <c r="A52" s="1019" t="s">
        <v>24</v>
      </c>
      <c r="B52" s="345" t="s">
        <v>819</v>
      </c>
      <c r="C52" s="396">
        <f t="shared" si="0"/>
        <v>1845</v>
      </c>
      <c r="D52" s="397">
        <v>923</v>
      </c>
      <c r="E52" s="398">
        <v>922</v>
      </c>
    </row>
    <row r="53" spans="1:5" ht="27.75" customHeight="1" thickBot="1">
      <c r="A53" s="1023"/>
      <c r="B53" s="345" t="s">
        <v>820</v>
      </c>
      <c r="C53" s="396">
        <f t="shared" si="0"/>
        <v>821</v>
      </c>
      <c r="D53" s="397">
        <v>509</v>
      </c>
      <c r="E53" s="398">
        <v>312</v>
      </c>
    </row>
    <row r="54" spans="1:5" ht="27.75" customHeight="1" thickBot="1">
      <c r="A54" s="1024"/>
      <c r="B54" s="345" t="s">
        <v>821</v>
      </c>
      <c r="C54" s="396">
        <f t="shared" si="0"/>
        <v>749</v>
      </c>
      <c r="D54" s="397">
        <v>365</v>
      </c>
      <c r="E54" s="398">
        <v>384</v>
      </c>
    </row>
    <row r="55" spans="1:5" ht="27.75" customHeight="1" thickBot="1">
      <c r="A55" s="1019" t="s">
        <v>25</v>
      </c>
      <c r="B55" s="345" t="s">
        <v>832</v>
      </c>
      <c r="C55" s="396">
        <f t="shared" si="0"/>
        <v>260</v>
      </c>
      <c r="D55" s="397">
        <v>96</v>
      </c>
      <c r="E55" s="398">
        <v>164</v>
      </c>
    </row>
    <row r="56" spans="1:5" ht="27.75" customHeight="1" thickBot="1">
      <c r="A56" s="1023"/>
      <c r="B56" s="345" t="s">
        <v>833</v>
      </c>
      <c r="C56" s="396">
        <f t="shared" si="0"/>
        <v>175</v>
      </c>
      <c r="D56" s="397">
        <v>48</v>
      </c>
      <c r="E56" s="398">
        <v>127</v>
      </c>
    </row>
    <row r="57" spans="1:5" ht="27.75" customHeight="1" thickBot="1">
      <c r="A57" s="1023"/>
      <c r="B57" s="345" t="s">
        <v>834</v>
      </c>
      <c r="C57" s="396">
        <f t="shared" si="0"/>
        <v>280</v>
      </c>
      <c r="D57" s="397">
        <v>96</v>
      </c>
      <c r="E57" s="398">
        <v>184</v>
      </c>
    </row>
    <row r="58" spans="1:5" ht="27.75" customHeight="1" thickBot="1">
      <c r="A58" s="1023"/>
      <c r="B58" s="345" t="s">
        <v>835</v>
      </c>
      <c r="C58" s="396">
        <f t="shared" si="0"/>
        <v>77</v>
      </c>
      <c r="D58" s="397">
        <v>20</v>
      </c>
      <c r="E58" s="398">
        <v>57</v>
      </c>
    </row>
    <row r="59" spans="1:5" ht="27.75" customHeight="1" thickBot="1">
      <c r="A59" s="1024"/>
      <c r="B59" s="345" t="s">
        <v>836</v>
      </c>
      <c r="C59" s="396">
        <f t="shared" si="0"/>
        <v>373</v>
      </c>
      <c r="D59" s="397">
        <v>147</v>
      </c>
      <c r="E59" s="398">
        <v>226</v>
      </c>
    </row>
    <row r="60" spans="1:5" ht="27.75" customHeight="1" thickBot="1">
      <c r="A60" s="1019" t="s">
        <v>133</v>
      </c>
      <c r="B60" s="345" t="s">
        <v>851</v>
      </c>
      <c r="C60" s="396">
        <f t="shared" si="0"/>
        <v>2063</v>
      </c>
      <c r="D60" s="397">
        <v>1276</v>
      </c>
      <c r="E60" s="398">
        <v>787</v>
      </c>
    </row>
    <row r="61" spans="1:5" ht="27.75" customHeight="1" thickBot="1">
      <c r="A61" s="1023"/>
      <c r="B61" s="345" t="s">
        <v>852</v>
      </c>
      <c r="C61" s="396">
        <f t="shared" si="0"/>
        <v>1419</v>
      </c>
      <c r="D61" s="397">
        <v>872</v>
      </c>
      <c r="E61" s="398">
        <v>547</v>
      </c>
    </row>
    <row r="62" spans="1:5" ht="27.75" customHeight="1" thickBot="1">
      <c r="A62" s="1024"/>
      <c r="B62" s="345" t="s">
        <v>853</v>
      </c>
      <c r="C62" s="396">
        <f t="shared" si="0"/>
        <v>287</v>
      </c>
      <c r="D62" s="397">
        <v>168</v>
      </c>
      <c r="E62" s="398">
        <v>119</v>
      </c>
    </row>
    <row r="63" spans="1:5" ht="27.75" customHeight="1" thickBot="1">
      <c r="A63" s="339" t="s">
        <v>26</v>
      </c>
      <c r="B63" s="345" t="s">
        <v>863</v>
      </c>
      <c r="C63" s="396">
        <f t="shared" si="0"/>
        <v>3612</v>
      </c>
      <c r="D63" s="397">
        <v>2269</v>
      </c>
      <c r="E63" s="398">
        <v>1343</v>
      </c>
    </row>
    <row r="64" spans="1:5" ht="27.75" customHeight="1" thickBot="1">
      <c r="A64" s="1019" t="s">
        <v>27</v>
      </c>
      <c r="B64" s="345" t="s">
        <v>872</v>
      </c>
      <c r="C64" s="396">
        <f t="shared" si="0"/>
        <v>4843</v>
      </c>
      <c r="D64" s="397">
        <v>2919</v>
      </c>
      <c r="E64" s="398">
        <v>1924</v>
      </c>
    </row>
    <row r="65" spans="1:5" ht="27.75" customHeight="1" thickBot="1">
      <c r="A65" s="1024"/>
      <c r="B65" s="345" t="s">
        <v>873</v>
      </c>
      <c r="C65" s="396">
        <f t="shared" si="0"/>
        <v>1417</v>
      </c>
      <c r="D65" s="397">
        <v>725</v>
      </c>
      <c r="E65" s="398">
        <v>692</v>
      </c>
    </row>
    <row r="66" spans="1:5" ht="27.75" customHeight="1" thickBot="1">
      <c r="A66" s="339" t="s">
        <v>134</v>
      </c>
      <c r="B66" s="345" t="s">
        <v>881</v>
      </c>
      <c r="C66" s="396">
        <f t="shared" si="0"/>
        <v>3116</v>
      </c>
      <c r="D66" s="397">
        <v>1613</v>
      </c>
      <c r="E66" s="398">
        <v>1503</v>
      </c>
    </row>
  </sheetData>
  <mergeCells count="16">
    <mergeCell ref="A52:A54"/>
    <mergeCell ref="A55:A59"/>
    <mergeCell ref="A60:A62"/>
    <mergeCell ref="A64:A65"/>
    <mergeCell ref="A28:A32"/>
    <mergeCell ref="A33:A34"/>
    <mergeCell ref="A38:A39"/>
    <mergeCell ref="A42:A43"/>
    <mergeCell ref="A44:A46"/>
    <mergeCell ref="A49:A50"/>
    <mergeCell ref="A25:A26"/>
    <mergeCell ref="A1:E1"/>
    <mergeCell ref="A6:A7"/>
    <mergeCell ref="A8:A10"/>
    <mergeCell ref="A13:A15"/>
    <mergeCell ref="A16:A22"/>
  </mergeCells>
  <pageMargins left="0.7" right="0.7" top="0.75" bottom="0.75" header="0.3" footer="0.3"/>
  <pageSetup paperSize="9" scale="77" orientation="portrait" horizontalDpi="300" verticalDpi="300" r:id="rId1"/>
  <rowBreaks count="1" manualBreakCount="1">
    <brk id="35"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D3C47-8EFA-4E89-B930-DA9F81739402}">
  <sheetPr>
    <tabColor rgb="FF00B050"/>
  </sheetPr>
  <dimension ref="A1:D36"/>
  <sheetViews>
    <sheetView rightToLeft="1" view="pageBreakPreview" zoomScale="60" zoomScaleNormal="100" workbookViewId="0">
      <selection activeCell="A25" sqref="A25"/>
    </sheetView>
  </sheetViews>
  <sheetFormatPr defaultColWidth="9.140625" defaultRowHeight="15.75"/>
  <cols>
    <col min="1" max="1" width="22.5703125" style="360" customWidth="1"/>
    <col min="2" max="2" width="18" style="361" customWidth="1"/>
    <col min="3" max="4" width="19.140625" style="361" customWidth="1"/>
    <col min="5" max="16384" width="9.140625" style="352"/>
  </cols>
  <sheetData>
    <row r="1" spans="1:4" ht="24.75" thickBot="1">
      <c r="A1" s="1028" t="s">
        <v>1009</v>
      </c>
      <c r="B1" s="1028"/>
      <c r="C1" s="1028"/>
      <c r="D1" s="1028"/>
    </row>
    <row r="2" spans="1:4" ht="39">
      <c r="A2" s="194" t="s">
        <v>1010</v>
      </c>
      <c r="B2" s="224" t="s">
        <v>1011</v>
      </c>
      <c r="C2" s="399" t="s">
        <v>1012</v>
      </c>
      <c r="D2" s="224" t="s">
        <v>1013</v>
      </c>
    </row>
    <row r="3" spans="1:4" ht="21.75" thickBot="1">
      <c r="A3" s="180">
        <v>1402</v>
      </c>
      <c r="B3" s="314">
        <v>44.615083908078077</v>
      </c>
      <c r="C3" s="314">
        <v>15.14999208853396</v>
      </c>
      <c r="D3" s="314">
        <v>36.457516785385636</v>
      </c>
    </row>
    <row r="4" spans="1:4" ht="21.75" thickBot="1">
      <c r="A4" s="386" t="s">
        <v>119</v>
      </c>
      <c r="B4" s="400">
        <v>59.161740999462651</v>
      </c>
      <c r="C4" s="401">
        <v>14.508328855454057</v>
      </c>
      <c r="D4" s="400">
        <v>40.301724137931032</v>
      </c>
    </row>
    <row r="5" spans="1:4" ht="21.75" thickBot="1">
      <c r="A5" s="390" t="s">
        <v>120</v>
      </c>
      <c r="B5" s="400">
        <v>47.621290626471975</v>
      </c>
      <c r="C5" s="401">
        <v>14.696184644371174</v>
      </c>
      <c r="D5" s="400">
        <v>32.637571157495252</v>
      </c>
    </row>
    <row r="6" spans="1:4" ht="21.75" thickBot="1">
      <c r="A6" s="390" t="s">
        <v>13</v>
      </c>
      <c r="B6" s="400">
        <v>56.623470122390209</v>
      </c>
      <c r="C6" s="401">
        <v>17.998560115190784</v>
      </c>
      <c r="D6" s="400">
        <v>43.977272727272727</v>
      </c>
    </row>
    <row r="7" spans="1:4" ht="21.75" thickBot="1">
      <c r="A7" s="390" t="s">
        <v>14</v>
      </c>
      <c r="B7" s="400">
        <v>53.982621288921074</v>
      </c>
      <c r="C7" s="401">
        <v>16.111513396089791</v>
      </c>
      <c r="D7" s="400">
        <v>41.654571843251084</v>
      </c>
    </row>
    <row r="8" spans="1:4" ht="21.75" thickBot="1">
      <c r="A8" s="402" t="s">
        <v>33</v>
      </c>
      <c r="B8" s="400">
        <v>45.215311004784688</v>
      </c>
      <c r="C8" s="403">
        <v>16.866028708133971</v>
      </c>
      <c r="D8" s="400">
        <v>36.416184971098261</v>
      </c>
    </row>
    <row r="9" spans="1:4" ht="21.75" thickBot="1">
      <c r="A9" s="404" t="s">
        <v>15</v>
      </c>
      <c r="B9" s="400">
        <v>59.040590405904055</v>
      </c>
      <c r="C9" s="405">
        <v>9.2250922509225095</v>
      </c>
      <c r="D9" s="400">
        <v>22.807017543859647</v>
      </c>
    </row>
    <row r="10" spans="1:4" ht="21.75" thickBot="1">
      <c r="A10" s="406" t="s">
        <v>16</v>
      </c>
      <c r="B10" s="400">
        <v>47.276853252647506</v>
      </c>
      <c r="C10" s="407">
        <v>17.095310136157337</v>
      </c>
      <c r="D10" s="408">
        <v>42.679425837320572</v>
      </c>
    </row>
    <row r="11" spans="1:4" ht="21.75" thickBot="1">
      <c r="A11" s="386" t="s">
        <v>475</v>
      </c>
      <c r="B11" s="400">
        <v>49.11887215636014</v>
      </c>
      <c r="C11" s="409">
        <v>14.439816298195025</v>
      </c>
      <c r="D11" s="400">
        <v>41.292012221737231</v>
      </c>
    </row>
    <row r="12" spans="1:4" ht="21.75" thickBot="1">
      <c r="A12" s="390" t="s">
        <v>122</v>
      </c>
      <c r="B12" s="400">
        <v>38.311235170969994</v>
      </c>
      <c r="C12" s="401">
        <v>16.259595254710398</v>
      </c>
      <c r="D12" s="400">
        <v>38.260869565217391</v>
      </c>
    </row>
    <row r="13" spans="1:4" ht="21.75" thickBot="1">
      <c r="A13" s="390" t="s">
        <v>476</v>
      </c>
      <c r="B13" s="400">
        <v>35.327878861887896</v>
      </c>
      <c r="C13" s="401">
        <v>12.321406765172792</v>
      </c>
      <c r="D13" s="400">
        <v>27.265100671140942</v>
      </c>
    </row>
    <row r="14" spans="1:4" ht="21.75" thickBot="1">
      <c r="A14" s="390" t="s">
        <v>29</v>
      </c>
      <c r="B14" s="400">
        <v>50.944510035419121</v>
      </c>
      <c r="C14" s="401">
        <v>19.421487603305785</v>
      </c>
      <c r="D14" s="400">
        <v>36.666666666666664</v>
      </c>
    </row>
    <row r="15" spans="1:4" ht="21.75" thickBot="1">
      <c r="A15" s="390" t="s">
        <v>31</v>
      </c>
      <c r="B15" s="400">
        <v>42.34527687296417</v>
      </c>
      <c r="C15" s="401">
        <v>23.995656894679694</v>
      </c>
      <c r="D15" s="400">
        <v>45.772058823529413</v>
      </c>
    </row>
    <row r="16" spans="1:4" ht="21.75" thickBot="1">
      <c r="A16" s="390" t="s">
        <v>17</v>
      </c>
      <c r="B16" s="400">
        <v>47.494553376906318</v>
      </c>
      <c r="C16" s="401">
        <v>13.097526592336282</v>
      </c>
      <c r="D16" s="400">
        <v>40.145542753183747</v>
      </c>
    </row>
    <row r="17" spans="1:4" ht="21.75" thickBot="1">
      <c r="A17" s="390" t="s">
        <v>18</v>
      </c>
      <c r="B17" s="400">
        <v>33.238636363636367</v>
      </c>
      <c r="C17" s="401">
        <v>14.082792207792208</v>
      </c>
      <c r="D17" s="400">
        <v>31.082981715893109</v>
      </c>
    </row>
    <row r="18" spans="1:4" ht="21.75" thickBot="1">
      <c r="A18" s="390" t="s">
        <v>19</v>
      </c>
      <c r="B18" s="400">
        <v>53.884711779448622</v>
      </c>
      <c r="C18" s="401">
        <v>19.423558897243108</v>
      </c>
      <c r="D18" s="400">
        <v>49.1869918699187</v>
      </c>
    </row>
    <row r="19" spans="1:4" ht="21.75" thickBot="1">
      <c r="A19" s="390" t="s">
        <v>261</v>
      </c>
      <c r="B19" s="400">
        <v>31.556658878504674</v>
      </c>
      <c r="C19" s="401">
        <v>11.127336448598131</v>
      </c>
      <c r="D19" s="400">
        <v>25.285285285285287</v>
      </c>
    </row>
    <row r="20" spans="1:4" ht="21.75" thickBot="1">
      <c r="A20" s="390" t="s">
        <v>20</v>
      </c>
      <c r="B20" s="400">
        <v>53.443113772455085</v>
      </c>
      <c r="C20" s="401">
        <v>20.409181636726547</v>
      </c>
      <c r="D20" s="400">
        <v>39.577464788732392</v>
      </c>
    </row>
    <row r="21" spans="1:4" ht="21.75" thickBot="1">
      <c r="A21" s="390" t="s">
        <v>127</v>
      </c>
      <c r="B21" s="400">
        <v>36.743838685586262</v>
      </c>
      <c r="C21" s="401">
        <v>13.417973612148371</v>
      </c>
      <c r="D21" s="400">
        <v>30.91353996737357</v>
      </c>
    </row>
    <row r="22" spans="1:4" ht="21.75" thickBot="1">
      <c r="A22" s="390" t="s">
        <v>22</v>
      </c>
      <c r="B22" s="400">
        <v>41.567128523650268</v>
      </c>
      <c r="C22" s="401">
        <v>13.712374581939798</v>
      </c>
      <c r="D22" s="400">
        <v>38.826185101580137</v>
      </c>
    </row>
    <row r="23" spans="1:4" ht="21.75" thickBot="1">
      <c r="A23" s="392" t="s">
        <v>477</v>
      </c>
      <c r="B23" s="400">
        <v>47.981893625047149</v>
      </c>
      <c r="C23" s="401">
        <v>19.238023387400983</v>
      </c>
      <c r="D23" s="400">
        <v>41.051136363636367</v>
      </c>
    </row>
    <row r="24" spans="1:4" ht="21.75" thickBot="1">
      <c r="A24" s="390" t="s">
        <v>219</v>
      </c>
      <c r="B24" s="400">
        <v>32.785786121354342</v>
      </c>
      <c r="C24" s="401">
        <v>17.298022125377138</v>
      </c>
      <c r="D24" s="400">
        <v>28.974600188146756</v>
      </c>
    </row>
    <row r="25" spans="1:4" ht="21.75" thickBot="1">
      <c r="A25" s="390" t="s">
        <v>220</v>
      </c>
      <c r="B25" s="400">
        <v>50.607441154138186</v>
      </c>
      <c r="C25" s="401">
        <v>16.609719058466212</v>
      </c>
      <c r="D25" s="400">
        <v>44.644317252657402</v>
      </c>
    </row>
    <row r="26" spans="1:4" ht="21.75" thickBot="1">
      <c r="A26" s="390" t="s">
        <v>221</v>
      </c>
      <c r="B26" s="400">
        <v>45.228859581070594</v>
      </c>
      <c r="C26" s="401">
        <v>19.575898629428497</v>
      </c>
      <c r="D26" s="400">
        <v>39.178844815588029</v>
      </c>
    </row>
    <row r="27" spans="1:4" ht="21.75" thickBot="1">
      <c r="A27" s="390" t="s">
        <v>478</v>
      </c>
      <c r="B27" s="400">
        <v>48.452696728558799</v>
      </c>
      <c r="C27" s="401">
        <v>11.75950486295314</v>
      </c>
      <c r="D27" s="400">
        <v>33.725490196078432</v>
      </c>
    </row>
    <row r="28" spans="1:4" ht="21.75" thickBot="1">
      <c r="A28" s="390" t="s">
        <v>131</v>
      </c>
      <c r="B28" s="400">
        <v>47.052121902591857</v>
      </c>
      <c r="C28" s="401">
        <v>12.13329535744802</v>
      </c>
      <c r="D28" s="400">
        <v>36.941813261163738</v>
      </c>
    </row>
    <row r="29" spans="1:4" ht="21.75" thickBot="1">
      <c r="A29" s="390" t="s">
        <v>23</v>
      </c>
      <c r="B29" s="400">
        <v>61.352040816326522</v>
      </c>
      <c r="C29" s="401">
        <v>15.561224489795919</v>
      </c>
      <c r="D29" s="400">
        <v>47.317073170731703</v>
      </c>
    </row>
    <row r="30" spans="1:4" ht="21.75" thickBot="1">
      <c r="A30" s="390" t="s">
        <v>24</v>
      </c>
      <c r="B30" s="400">
        <v>47.379209370424597</v>
      </c>
      <c r="C30" s="401">
        <v>12.884333821376281</v>
      </c>
      <c r="D30" s="400">
        <v>35.076530612244902</v>
      </c>
    </row>
    <row r="31" spans="1:4" ht="21.75" thickBot="1">
      <c r="A31" s="390" t="s">
        <v>25</v>
      </c>
      <c r="B31" s="400">
        <v>65.064377682403432</v>
      </c>
      <c r="C31" s="401">
        <v>22.231759656652361</v>
      </c>
      <c r="D31" s="400">
        <v>61.560693641618499</v>
      </c>
    </row>
    <row r="32" spans="1:4" ht="21.75" thickBot="1">
      <c r="A32" s="390" t="s">
        <v>133</v>
      </c>
      <c r="B32" s="400">
        <v>38.551339877951712</v>
      </c>
      <c r="C32" s="401">
        <v>16.635712390554524</v>
      </c>
      <c r="D32" s="400">
        <v>36.444086886564762</v>
      </c>
    </row>
    <row r="33" spans="1:4" ht="21.75" thickBot="1">
      <c r="A33" s="390" t="s">
        <v>26</v>
      </c>
      <c r="B33" s="400">
        <v>37.181616832779625</v>
      </c>
      <c r="C33" s="401">
        <v>14.479512735326688</v>
      </c>
      <c r="D33" s="400">
        <v>31.2</v>
      </c>
    </row>
    <row r="34" spans="1:4" ht="21.75" thickBot="1">
      <c r="A34" s="390" t="s">
        <v>27</v>
      </c>
      <c r="B34" s="400">
        <v>41.78913738019169</v>
      </c>
      <c r="C34" s="401">
        <v>14.440894568690096</v>
      </c>
      <c r="D34" s="400">
        <v>31.104507181773155</v>
      </c>
    </row>
    <row r="35" spans="1:4" ht="21.75" thickBot="1">
      <c r="A35" s="390" t="s">
        <v>134</v>
      </c>
      <c r="B35" s="400">
        <v>48.234916559691918</v>
      </c>
      <c r="C35" s="401">
        <v>15.500641848523749</v>
      </c>
      <c r="D35" s="400">
        <v>36.886227544910177</v>
      </c>
    </row>
    <row r="36" spans="1:4">
      <c r="A36" s="1029" t="s">
        <v>1014</v>
      </c>
      <c r="B36" s="1029"/>
      <c r="C36" s="1029"/>
      <c r="D36" s="1029"/>
    </row>
  </sheetData>
  <mergeCells count="2">
    <mergeCell ref="A1:D1"/>
    <mergeCell ref="A36:D36"/>
  </mergeCells>
  <pageMargins left="0.7" right="0.7" top="0.75" bottom="0.75" header="0.3" footer="0.3"/>
  <pageSetup paperSize="9" scale="94" orientation="portrait"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494AF-C5C6-4D70-8770-6C26BB6E129C}">
  <sheetPr>
    <tabColor rgb="FF92D050"/>
  </sheetPr>
  <dimension ref="A1:E66"/>
  <sheetViews>
    <sheetView rightToLeft="1" view="pageBreakPreview" zoomScale="60" zoomScaleNormal="100" workbookViewId="0">
      <selection activeCell="A25" sqref="A25:A26"/>
    </sheetView>
  </sheetViews>
  <sheetFormatPr defaultRowHeight="12.75"/>
  <cols>
    <col min="1" max="1" width="18.140625" style="78" customWidth="1"/>
    <col min="2" max="2" width="38" style="78" customWidth="1"/>
    <col min="3" max="3" width="12.7109375" style="78" customWidth="1"/>
    <col min="4" max="4" width="13.7109375" style="78" customWidth="1"/>
    <col min="5" max="5" width="16.28515625" style="78" customWidth="1"/>
    <col min="6" max="16384" width="9.140625" style="78"/>
  </cols>
  <sheetData>
    <row r="1" spans="1:5" ht="26.25" customHeight="1" thickBot="1">
      <c r="A1" s="1009" t="s">
        <v>1015</v>
      </c>
      <c r="B1" s="1009"/>
      <c r="C1" s="1009"/>
      <c r="D1" s="1009"/>
      <c r="E1" s="1009"/>
    </row>
    <row r="2" spans="1:5" ht="45" customHeight="1">
      <c r="A2" s="362" t="s">
        <v>488</v>
      </c>
      <c r="B2" s="362" t="s">
        <v>1016</v>
      </c>
      <c r="C2" s="224" t="s">
        <v>1011</v>
      </c>
      <c r="D2" s="224" t="s">
        <v>1017</v>
      </c>
      <c r="E2" s="224" t="s">
        <v>1013</v>
      </c>
    </row>
    <row r="3" spans="1:5" ht="24" customHeight="1" thickBot="1">
      <c r="A3" s="394" t="s">
        <v>493</v>
      </c>
      <c r="B3" s="394">
        <v>1402</v>
      </c>
      <c r="C3" s="410">
        <v>44.61508390807807</v>
      </c>
      <c r="D3" s="410">
        <v>15.14999208853396</v>
      </c>
      <c r="E3" s="410">
        <v>36.457516785385636</v>
      </c>
    </row>
    <row r="4" spans="1:5" ht="22.5" customHeight="1" thickBot="1">
      <c r="A4" s="339" t="s">
        <v>119</v>
      </c>
      <c r="B4" s="411" t="s">
        <v>494</v>
      </c>
      <c r="C4" s="400">
        <v>59.161740999462651</v>
      </c>
      <c r="D4" s="401">
        <v>14.508328855454057</v>
      </c>
      <c r="E4" s="400">
        <v>40.301724137931032</v>
      </c>
    </row>
    <row r="5" spans="1:5" ht="22.5" customHeight="1" thickBot="1">
      <c r="A5" s="339" t="s">
        <v>120</v>
      </c>
      <c r="B5" s="411" t="s">
        <v>512</v>
      </c>
      <c r="C5" s="400">
        <v>47.621290626471975</v>
      </c>
      <c r="D5" s="401">
        <v>14.696184644371174</v>
      </c>
      <c r="E5" s="400">
        <v>32.637571157495252</v>
      </c>
    </row>
    <row r="6" spans="1:5" ht="22.5" customHeight="1" thickBot="1">
      <c r="A6" s="1019" t="s">
        <v>13</v>
      </c>
      <c r="B6" s="411" t="s">
        <v>523</v>
      </c>
      <c r="C6" s="400">
        <v>60.289389067524112</v>
      </c>
      <c r="D6" s="401">
        <v>16.39871382636656</v>
      </c>
      <c r="E6" s="400">
        <v>42.613636363636367</v>
      </c>
    </row>
    <row r="7" spans="1:5" ht="22.5" customHeight="1" thickBot="1">
      <c r="A7" s="1024"/>
      <c r="B7" s="411" t="s">
        <v>524</v>
      </c>
      <c r="C7" s="400">
        <v>55.565862708719848</v>
      </c>
      <c r="D7" s="401">
        <v>18.460111317254174</v>
      </c>
      <c r="E7" s="400">
        <v>44.31818181818182</v>
      </c>
    </row>
    <row r="8" spans="1:5" ht="22.5" customHeight="1" thickBot="1">
      <c r="A8" s="1019" t="s">
        <v>14</v>
      </c>
      <c r="B8" s="411" t="s">
        <v>529</v>
      </c>
      <c r="C8" s="400">
        <v>49.968454258675081</v>
      </c>
      <c r="D8" s="401">
        <v>16.277602523659308</v>
      </c>
      <c r="E8" s="400">
        <v>35.112359550561798</v>
      </c>
    </row>
    <row r="9" spans="1:5" ht="22.5" customHeight="1" thickBot="1">
      <c r="A9" s="1023"/>
      <c r="B9" s="411" t="s">
        <v>530</v>
      </c>
      <c r="C9" s="400">
        <v>56.885456885456883</v>
      </c>
      <c r="D9" s="401">
        <v>15.915915915915916</v>
      </c>
      <c r="E9" s="400">
        <v>42.673107890499196</v>
      </c>
    </row>
    <row r="10" spans="1:5" ht="22.5" customHeight="1" thickBot="1">
      <c r="A10" s="1024"/>
      <c r="B10" s="411" t="s">
        <v>531</v>
      </c>
      <c r="C10" s="400">
        <v>53.731343283582092</v>
      </c>
      <c r="D10" s="401">
        <v>16.231343283582088</v>
      </c>
      <c r="E10" s="400">
        <v>45.885286783042396</v>
      </c>
    </row>
    <row r="11" spans="1:5" ht="22.5" customHeight="1" thickBot="1">
      <c r="A11" s="339" t="s">
        <v>33</v>
      </c>
      <c r="B11" s="411" t="s">
        <v>559</v>
      </c>
      <c r="C11" s="400">
        <v>45.215311004784688</v>
      </c>
      <c r="D11" s="401">
        <v>16.866028708133971</v>
      </c>
      <c r="E11" s="400">
        <v>36.416184971098261</v>
      </c>
    </row>
    <row r="12" spans="1:5" ht="22.5" customHeight="1" thickBot="1">
      <c r="A12" s="339" t="s">
        <v>15</v>
      </c>
      <c r="B12" s="411" t="s">
        <v>567</v>
      </c>
      <c r="C12" s="400">
        <v>59.040590405904062</v>
      </c>
      <c r="D12" s="401">
        <v>9.2250922509225095</v>
      </c>
      <c r="E12" s="400">
        <v>22.807017543859647</v>
      </c>
    </row>
    <row r="13" spans="1:5" ht="22.5" customHeight="1" thickBot="1">
      <c r="A13" s="1019" t="s">
        <v>16</v>
      </c>
      <c r="B13" s="411" t="s">
        <v>571</v>
      </c>
      <c r="C13" s="400">
        <v>35.84521384928717</v>
      </c>
      <c r="D13" s="401">
        <v>13.645621181262729</v>
      </c>
      <c r="E13" s="400">
        <v>36.134453781512605</v>
      </c>
    </row>
    <row r="14" spans="1:5" ht="22.5" customHeight="1" thickBot="1">
      <c r="A14" s="1023"/>
      <c r="B14" s="411" t="s">
        <v>572</v>
      </c>
      <c r="C14" s="400">
        <v>44.586288416075654</v>
      </c>
      <c r="D14" s="401">
        <v>17.635933806146571</v>
      </c>
      <c r="E14" s="400">
        <v>40.215716486902927</v>
      </c>
    </row>
    <row r="15" spans="1:5" ht="22.5" customHeight="1" thickBot="1">
      <c r="A15" s="1024"/>
      <c r="B15" s="411" t="s">
        <v>573</v>
      </c>
      <c r="C15" s="400">
        <v>55.588235294117645</v>
      </c>
      <c r="D15" s="401">
        <v>17.5</v>
      </c>
      <c r="E15" s="400">
        <v>51.263537906137181</v>
      </c>
    </row>
    <row r="16" spans="1:5" ht="22.5" customHeight="1" thickBot="1">
      <c r="A16" s="1019" t="s">
        <v>475</v>
      </c>
      <c r="B16" s="411" t="s">
        <v>582</v>
      </c>
      <c r="C16" s="400">
        <v>47.400611620795104</v>
      </c>
      <c r="D16" s="401">
        <v>17.431192660550458</v>
      </c>
      <c r="E16" s="400">
        <v>41.530054644808743</v>
      </c>
    </row>
    <row r="17" spans="1:5" ht="22.5" customHeight="1" thickBot="1">
      <c r="A17" s="1023"/>
      <c r="B17" s="411" t="s">
        <v>583</v>
      </c>
      <c r="C17" s="400">
        <v>39.708737864077669</v>
      </c>
      <c r="D17" s="401">
        <v>13.834951456310678</v>
      </c>
      <c r="E17" s="400">
        <v>37.093690248565963</v>
      </c>
    </row>
    <row r="18" spans="1:5" ht="22.5" customHeight="1" thickBot="1">
      <c r="A18" s="1023"/>
      <c r="B18" s="411" t="s">
        <v>584</v>
      </c>
      <c r="C18" s="400">
        <v>58.36451095670764</v>
      </c>
      <c r="D18" s="401">
        <v>11.27739176910743</v>
      </c>
      <c r="E18" s="400">
        <v>40</v>
      </c>
    </row>
    <row r="19" spans="1:5" ht="22.5" customHeight="1" thickBot="1">
      <c r="A19" s="1023"/>
      <c r="B19" s="411" t="s">
        <v>586</v>
      </c>
      <c r="C19" s="400">
        <v>35.951327433628322</v>
      </c>
      <c r="D19" s="401">
        <v>11.61504424778761</v>
      </c>
      <c r="E19" s="400">
        <v>33.152173913043477</v>
      </c>
    </row>
    <row r="20" spans="1:5" ht="22.5" customHeight="1" thickBot="1">
      <c r="A20" s="1023"/>
      <c r="B20" s="411" t="s">
        <v>587</v>
      </c>
      <c r="C20" s="400">
        <v>47.838479809976249</v>
      </c>
      <c r="D20" s="401">
        <v>15.961995249406174</v>
      </c>
      <c r="E20" s="400">
        <v>39.51473136915078</v>
      </c>
    </row>
    <row r="21" spans="1:5" ht="22.5" customHeight="1" thickBot="1">
      <c r="A21" s="1023"/>
      <c r="B21" s="411" t="s">
        <v>588</v>
      </c>
      <c r="C21" s="400">
        <v>57.397959183673471</v>
      </c>
      <c r="D21" s="401">
        <v>20.535714285714285</v>
      </c>
      <c r="E21" s="400">
        <v>59.685863874345543</v>
      </c>
    </row>
    <row r="22" spans="1:5" ht="22.5" customHeight="1" thickBot="1">
      <c r="A22" s="1024"/>
      <c r="B22" s="411" t="s">
        <v>592</v>
      </c>
      <c r="C22" s="400">
        <v>60.609137055837564</v>
      </c>
      <c r="D22" s="401">
        <v>14.213197969543149</v>
      </c>
      <c r="E22" s="400">
        <v>47.674418604651166</v>
      </c>
    </row>
    <row r="23" spans="1:5" ht="22.5" customHeight="1" thickBot="1">
      <c r="A23" s="339" t="s">
        <v>122</v>
      </c>
      <c r="B23" s="411" t="s">
        <v>619</v>
      </c>
      <c r="C23" s="400">
        <v>38.311235170969994</v>
      </c>
      <c r="D23" s="401">
        <v>16.259595254710398</v>
      </c>
      <c r="E23" s="400">
        <v>38.260869565217391</v>
      </c>
    </row>
    <row r="24" spans="1:5" ht="22.5" customHeight="1" thickBot="1">
      <c r="A24" s="339" t="s">
        <v>31</v>
      </c>
      <c r="B24" s="411" t="s">
        <v>625</v>
      </c>
      <c r="C24" s="400">
        <v>42.34527687296417</v>
      </c>
      <c r="D24" s="401">
        <v>23.995656894679694</v>
      </c>
      <c r="E24" s="400">
        <v>45.772058823529413</v>
      </c>
    </row>
    <row r="25" spans="1:5" ht="22.5" customHeight="1" thickBot="1">
      <c r="A25" s="1019" t="s">
        <v>476</v>
      </c>
      <c r="B25" s="411" t="s">
        <v>630</v>
      </c>
      <c r="C25" s="400">
        <v>38.41931942919868</v>
      </c>
      <c r="D25" s="401">
        <v>12.422246615440907</v>
      </c>
      <c r="E25" s="400">
        <v>30.388219544846052</v>
      </c>
    </row>
    <row r="26" spans="1:5" ht="22.5" customHeight="1" thickBot="1">
      <c r="A26" s="1024"/>
      <c r="B26" s="411" t="s">
        <v>631</v>
      </c>
      <c r="C26" s="400">
        <v>29.122291590157914</v>
      </c>
      <c r="D26" s="401">
        <v>12.118986412045537</v>
      </c>
      <c r="E26" s="400">
        <v>22.022471910112358</v>
      </c>
    </row>
    <row r="27" spans="1:5" ht="22.5" customHeight="1" thickBot="1">
      <c r="A27" s="339" t="s">
        <v>29</v>
      </c>
      <c r="B27" s="411" t="s">
        <v>651</v>
      </c>
      <c r="C27" s="400">
        <v>50.944510035419128</v>
      </c>
      <c r="D27" s="401">
        <v>19.421487603305785</v>
      </c>
      <c r="E27" s="400">
        <v>36.666666666666664</v>
      </c>
    </row>
    <row r="28" spans="1:5" ht="22.5" customHeight="1" thickBot="1">
      <c r="A28" s="1019" t="s">
        <v>17</v>
      </c>
      <c r="B28" s="411" t="s">
        <v>655</v>
      </c>
      <c r="C28" s="400">
        <v>28.752107925801013</v>
      </c>
      <c r="D28" s="401">
        <v>7.925801011804384</v>
      </c>
      <c r="E28" s="400">
        <v>17.358490566037734</v>
      </c>
    </row>
    <row r="29" spans="1:5" ht="22.5" customHeight="1" thickBot="1">
      <c r="A29" s="1023"/>
      <c r="B29" s="411" t="s">
        <v>656</v>
      </c>
      <c r="C29" s="400">
        <v>48.454545454545453</v>
      </c>
      <c r="D29" s="401">
        <v>14.272727272727273</v>
      </c>
      <c r="E29" s="400">
        <v>39.795918367346935</v>
      </c>
    </row>
    <row r="30" spans="1:5" ht="22.5" customHeight="1" thickBot="1">
      <c r="A30" s="1023"/>
      <c r="B30" s="411" t="s">
        <v>658</v>
      </c>
      <c r="C30" s="400">
        <v>75.555555555555557</v>
      </c>
      <c r="D30" s="401">
        <v>14.444444444444443</v>
      </c>
      <c r="E30" s="400">
        <v>51.724137931034484</v>
      </c>
    </row>
    <row r="31" spans="1:5" ht="22.5" customHeight="1" thickBot="1">
      <c r="A31" s="1023"/>
      <c r="B31" s="411" t="s">
        <v>659</v>
      </c>
      <c r="C31" s="400">
        <v>50.221347761928186</v>
      </c>
      <c r="D31" s="401">
        <v>13.551401869158877</v>
      </c>
      <c r="E31" s="400">
        <v>44.823663253697383</v>
      </c>
    </row>
    <row r="32" spans="1:5" ht="22.5" customHeight="1" thickBot="1">
      <c r="A32" s="1024"/>
      <c r="B32" s="411" t="s">
        <v>660</v>
      </c>
      <c r="C32" s="400">
        <v>44.955044955044954</v>
      </c>
      <c r="D32" s="401">
        <v>15.484515484515486</v>
      </c>
      <c r="E32" s="400">
        <v>45.418326693227087</v>
      </c>
    </row>
    <row r="33" spans="1:5" ht="22.5" customHeight="1" thickBot="1">
      <c r="A33" s="1019" t="s">
        <v>18</v>
      </c>
      <c r="B33" s="411" t="s">
        <v>687</v>
      </c>
      <c r="C33" s="400">
        <v>31.5</v>
      </c>
      <c r="D33" s="401">
        <v>13.454545454545455</v>
      </c>
      <c r="E33" s="400">
        <v>28.878648233486942</v>
      </c>
    </row>
    <row r="34" spans="1:5" ht="22.5" customHeight="1" thickBot="1">
      <c r="A34" s="1024"/>
      <c r="B34" s="411" t="s">
        <v>688</v>
      </c>
      <c r="C34" s="400">
        <v>47.727272727272727</v>
      </c>
      <c r="D34" s="401">
        <v>19.318181818181817</v>
      </c>
      <c r="E34" s="400">
        <v>55.000000000000007</v>
      </c>
    </row>
    <row r="35" spans="1:5" ht="22.5" customHeight="1" thickBot="1">
      <c r="A35" s="339" t="s">
        <v>19</v>
      </c>
      <c r="B35" s="411" t="s">
        <v>694</v>
      </c>
      <c r="C35" s="400">
        <v>53.884711779448622</v>
      </c>
      <c r="D35" s="401">
        <v>19.423558897243108</v>
      </c>
      <c r="E35" s="400">
        <v>49.1869918699187</v>
      </c>
    </row>
    <row r="36" spans="1:5" ht="22.5" customHeight="1" thickBot="1">
      <c r="A36" s="339" t="s">
        <v>261</v>
      </c>
      <c r="B36" s="411" t="s">
        <v>703</v>
      </c>
      <c r="C36" s="400">
        <v>31.556658878504674</v>
      </c>
      <c r="D36" s="401">
        <v>11.127336448598131</v>
      </c>
      <c r="E36" s="400">
        <v>25.285285285285287</v>
      </c>
    </row>
    <row r="37" spans="1:5" ht="22.5" customHeight="1" thickBot="1">
      <c r="A37" s="339" t="s">
        <v>20</v>
      </c>
      <c r="B37" s="411" t="s">
        <v>711</v>
      </c>
      <c r="C37" s="400">
        <v>53.443113772455092</v>
      </c>
      <c r="D37" s="401">
        <v>20.409181636726547</v>
      </c>
      <c r="E37" s="400">
        <v>39.577464788732392</v>
      </c>
    </row>
    <row r="38" spans="1:5" ht="22.5" customHeight="1" thickBot="1">
      <c r="A38" s="1019" t="s">
        <v>127</v>
      </c>
      <c r="B38" s="411" t="s">
        <v>735</v>
      </c>
      <c r="C38" s="400">
        <v>35.084594835262692</v>
      </c>
      <c r="D38" s="401">
        <v>15.85040071237756</v>
      </c>
      <c r="E38" s="400">
        <v>32.926829268292686</v>
      </c>
    </row>
    <row r="39" spans="1:5" ht="22.5" customHeight="1" thickBot="1">
      <c r="A39" s="1024"/>
      <c r="B39" s="411" t="s">
        <v>736</v>
      </c>
      <c r="C39" s="400">
        <v>37.387698686938492</v>
      </c>
      <c r="D39" s="401">
        <v>12.474084312370422</v>
      </c>
      <c r="E39" s="400">
        <v>30.178173719376396</v>
      </c>
    </row>
    <row r="40" spans="1:5" ht="22.5" customHeight="1" thickBot="1">
      <c r="A40" s="339" t="s">
        <v>22</v>
      </c>
      <c r="B40" s="411" t="s">
        <v>745</v>
      </c>
      <c r="C40" s="400">
        <v>41.567128523650261</v>
      </c>
      <c r="D40" s="401">
        <v>13.712374581939798</v>
      </c>
      <c r="E40" s="400">
        <v>38.826185101580137</v>
      </c>
    </row>
    <row r="41" spans="1:5" ht="22.5" customHeight="1" thickBot="1">
      <c r="A41" s="339" t="s">
        <v>477</v>
      </c>
      <c r="B41" s="411" t="s">
        <v>749</v>
      </c>
      <c r="C41" s="400">
        <v>47.981893625047149</v>
      </c>
      <c r="D41" s="401">
        <v>19.238023387400983</v>
      </c>
      <c r="E41" s="400">
        <v>41.051136363636367</v>
      </c>
    </row>
    <row r="42" spans="1:5" ht="22.5" customHeight="1" thickBot="1">
      <c r="A42" s="1019" t="s">
        <v>219</v>
      </c>
      <c r="B42" s="411" t="s">
        <v>753</v>
      </c>
      <c r="C42" s="400">
        <v>37.347560975609753</v>
      </c>
      <c r="D42" s="401">
        <v>19.054878048780488</v>
      </c>
      <c r="E42" s="400">
        <v>32.510288065843625</v>
      </c>
    </row>
    <row r="43" spans="1:5" ht="22.5" customHeight="1" thickBot="1">
      <c r="A43" s="1024"/>
      <c r="B43" s="411" t="s">
        <v>754</v>
      </c>
      <c r="C43" s="400">
        <v>31.499785131070048</v>
      </c>
      <c r="D43" s="401">
        <v>16.802750322303396</v>
      </c>
      <c r="E43" s="400">
        <v>27.926829268292686</v>
      </c>
    </row>
    <row r="44" spans="1:5" ht="22.5" customHeight="1" thickBot="1">
      <c r="A44" s="1019" t="s">
        <v>220</v>
      </c>
      <c r="B44" s="411" t="s">
        <v>762</v>
      </c>
      <c r="C44" s="400">
        <v>44.839857651245552</v>
      </c>
      <c r="D44" s="401">
        <v>16.014234875444842</v>
      </c>
      <c r="E44" s="400">
        <v>40.871021775544385</v>
      </c>
    </row>
    <row r="45" spans="1:5" ht="22.5" customHeight="1" thickBot="1">
      <c r="A45" s="1023"/>
      <c r="B45" s="411" t="s">
        <v>763</v>
      </c>
      <c r="C45" s="400">
        <v>59.150805270863835</v>
      </c>
      <c r="D45" s="401">
        <v>16.983894582723281</v>
      </c>
      <c r="E45" s="400">
        <v>50.97402597402597</v>
      </c>
    </row>
    <row r="46" spans="1:5" ht="22.5" customHeight="1" thickBot="1">
      <c r="A46" s="1024"/>
      <c r="B46" s="411" t="s">
        <v>764</v>
      </c>
      <c r="C46" s="400">
        <v>52.731245447924252</v>
      </c>
      <c r="D46" s="401">
        <v>17.334304442825928</v>
      </c>
      <c r="E46" s="400">
        <v>45.59748427672956</v>
      </c>
    </row>
    <row r="47" spans="1:5" ht="22.5" customHeight="1" thickBot="1">
      <c r="A47" s="339" t="s">
        <v>221</v>
      </c>
      <c r="B47" s="411" t="s">
        <v>779</v>
      </c>
      <c r="C47" s="400">
        <v>45.228859581070594</v>
      </c>
      <c r="D47" s="401">
        <v>19.575898629428497</v>
      </c>
      <c r="E47" s="400">
        <v>39.178844815588029</v>
      </c>
    </row>
    <row r="48" spans="1:5" ht="22.5" customHeight="1" thickBot="1">
      <c r="A48" s="339" t="s">
        <v>478</v>
      </c>
      <c r="B48" s="411" t="s">
        <v>789</v>
      </c>
      <c r="C48" s="400">
        <v>48.452696728558799</v>
      </c>
      <c r="D48" s="401">
        <v>11.75950486295314</v>
      </c>
      <c r="E48" s="400">
        <v>33.725490196078432</v>
      </c>
    </row>
    <row r="49" spans="1:5" ht="22.5" customHeight="1" thickBot="1">
      <c r="A49" s="1019" t="s">
        <v>131</v>
      </c>
      <c r="B49" s="411" t="s">
        <v>793</v>
      </c>
      <c r="C49" s="400">
        <v>47.572078907435511</v>
      </c>
      <c r="D49" s="401">
        <v>17.374810318664643</v>
      </c>
      <c r="E49" s="400">
        <v>43.35443037974683</v>
      </c>
    </row>
    <row r="50" spans="1:5" ht="22.5" customHeight="1" thickBot="1">
      <c r="A50" s="1024"/>
      <c r="B50" s="411" t="s">
        <v>794</v>
      </c>
      <c r="C50" s="400">
        <v>46.739626082991336</v>
      </c>
      <c r="D50" s="401">
        <v>8.9831281349749208</v>
      </c>
      <c r="E50" s="400">
        <v>32.15130023640662</v>
      </c>
    </row>
    <row r="51" spans="1:5" ht="22.5" customHeight="1" thickBot="1">
      <c r="A51" s="339" t="s">
        <v>23</v>
      </c>
      <c r="B51" s="411" t="s">
        <v>804</v>
      </c>
      <c r="C51" s="400">
        <v>61.352040816326529</v>
      </c>
      <c r="D51" s="401">
        <v>15.561224489795919</v>
      </c>
      <c r="E51" s="400">
        <v>47.317073170731703</v>
      </c>
    </row>
    <row r="52" spans="1:5" ht="22.5" customHeight="1" thickBot="1">
      <c r="A52" s="1019" t="s">
        <v>24</v>
      </c>
      <c r="B52" s="411" t="s">
        <v>819</v>
      </c>
      <c r="C52" s="400">
        <v>49.972899728997291</v>
      </c>
      <c r="D52" s="401">
        <v>9.7018970189701896</v>
      </c>
      <c r="E52" s="400">
        <v>32.061068702290072</v>
      </c>
    </row>
    <row r="53" spans="1:5" ht="22.5" customHeight="1" thickBot="1">
      <c r="A53" s="1023"/>
      <c r="B53" s="411" t="s">
        <v>820</v>
      </c>
      <c r="C53" s="400">
        <v>38.002436053593179</v>
      </c>
      <c r="D53" s="401">
        <v>12.911084043848964</v>
      </c>
      <c r="E53" s="400">
        <v>34.272300469483568</v>
      </c>
    </row>
    <row r="54" spans="1:5" ht="22.5" customHeight="1" thickBot="1">
      <c r="A54" s="1024"/>
      <c r="B54" s="411" t="s">
        <v>821</v>
      </c>
      <c r="C54" s="400">
        <v>51.268357810413882</v>
      </c>
      <c r="D54" s="401">
        <v>20.694259012016023</v>
      </c>
      <c r="E54" s="400">
        <v>42.696629213483142</v>
      </c>
    </row>
    <row r="55" spans="1:5" ht="22.5" customHeight="1" thickBot="1">
      <c r="A55" s="1019" t="s">
        <v>25</v>
      </c>
      <c r="B55" s="411" t="s">
        <v>832</v>
      </c>
      <c r="C55" s="400">
        <v>63.07692307692308</v>
      </c>
      <c r="D55" s="401">
        <v>29.615384615384617</v>
      </c>
      <c r="E55" s="400">
        <v>71.604938271604937</v>
      </c>
    </row>
    <row r="56" spans="1:5" ht="22.5" customHeight="1" thickBot="1">
      <c r="A56" s="1023"/>
      <c r="B56" s="411" t="s">
        <v>833</v>
      </c>
      <c r="C56" s="400">
        <v>72.571428571428569</v>
      </c>
      <c r="D56" s="401">
        <v>18.285714285714285</v>
      </c>
      <c r="E56" s="400">
        <v>62.857142857142854</v>
      </c>
    </row>
    <row r="57" spans="1:5" ht="22.5" customHeight="1" thickBot="1">
      <c r="A57" s="1023"/>
      <c r="B57" s="411" t="s">
        <v>834</v>
      </c>
      <c r="C57" s="400">
        <v>65.714285714285708</v>
      </c>
      <c r="D57" s="401">
        <v>26.428571428571431</v>
      </c>
      <c r="E57" s="400">
        <v>65.346534653465355</v>
      </c>
    </row>
    <row r="58" spans="1:5" ht="22.5" customHeight="1" thickBot="1">
      <c r="A58" s="1023"/>
      <c r="B58" s="411" t="s">
        <v>835</v>
      </c>
      <c r="C58" s="400">
        <v>74.025974025974023</v>
      </c>
      <c r="D58" s="401">
        <v>28.571428571428569</v>
      </c>
      <c r="E58" s="400">
        <v>72</v>
      </c>
    </row>
    <row r="59" spans="1:5" ht="22.5" customHeight="1" thickBot="1">
      <c r="A59" s="1024"/>
      <c r="B59" s="411" t="s">
        <v>836</v>
      </c>
      <c r="C59" s="400">
        <v>60.589812332439678</v>
      </c>
      <c r="D59" s="401">
        <v>14.47721179624665</v>
      </c>
      <c r="E59" s="400">
        <v>47.115384615384613</v>
      </c>
    </row>
    <row r="60" spans="1:5" ht="22.5" customHeight="1" thickBot="1">
      <c r="A60" s="1019" t="s">
        <v>133</v>
      </c>
      <c r="B60" s="411" t="s">
        <v>851</v>
      </c>
      <c r="C60" s="400">
        <v>38.148327678138635</v>
      </c>
      <c r="D60" s="401">
        <v>18.807561803199224</v>
      </c>
      <c r="E60" s="400">
        <v>38.802083333333329</v>
      </c>
    </row>
    <row r="61" spans="1:5" ht="22.5" customHeight="1" thickBot="1">
      <c r="A61" s="1023"/>
      <c r="B61" s="411" t="s">
        <v>852</v>
      </c>
      <c r="C61" s="400">
        <v>38.54827343199436</v>
      </c>
      <c r="D61" s="401">
        <v>11.909795630725863</v>
      </c>
      <c r="E61" s="400">
        <v>30.534351145038169</v>
      </c>
    </row>
    <row r="62" spans="1:5" ht="22.5" customHeight="1" thickBot="1">
      <c r="A62" s="1024"/>
      <c r="B62" s="411" t="s">
        <v>853</v>
      </c>
      <c r="C62" s="400">
        <v>41.463414634146339</v>
      </c>
      <c r="D62" s="401">
        <v>24.390243902439025</v>
      </c>
      <c r="E62" s="400">
        <v>42.68292682926829</v>
      </c>
    </row>
    <row r="63" spans="1:5" ht="22.5" customHeight="1" thickBot="1">
      <c r="A63" s="339" t="s">
        <v>26</v>
      </c>
      <c r="B63" s="411" t="s">
        <v>863</v>
      </c>
      <c r="C63" s="400">
        <v>37.181616832779625</v>
      </c>
      <c r="D63" s="401">
        <v>14.479512735326688</v>
      </c>
      <c r="E63" s="400">
        <v>31.2</v>
      </c>
    </row>
    <row r="64" spans="1:5" ht="22.5" customHeight="1" thickBot="1">
      <c r="A64" s="1019" t="s">
        <v>27</v>
      </c>
      <c r="B64" s="411" t="s">
        <v>872</v>
      </c>
      <c r="C64" s="400">
        <v>39.727441668387364</v>
      </c>
      <c r="D64" s="401">
        <v>12.82263060086723</v>
      </c>
      <c r="E64" s="400">
        <v>27.973856209150327</v>
      </c>
    </row>
    <row r="65" spans="1:5" ht="22.5" customHeight="1" thickBot="1">
      <c r="A65" s="1024"/>
      <c r="B65" s="411" t="s">
        <v>873</v>
      </c>
      <c r="C65" s="400">
        <v>48.835568101623146</v>
      </c>
      <c r="D65" s="401">
        <v>19.971771347918139</v>
      </c>
      <c r="E65" s="400">
        <v>40.899795501022496</v>
      </c>
    </row>
    <row r="66" spans="1:5" ht="22.5" customHeight="1" thickBot="1">
      <c r="A66" s="339" t="s">
        <v>134</v>
      </c>
      <c r="B66" s="411" t="s">
        <v>881</v>
      </c>
      <c r="C66" s="400">
        <v>48.234916559691911</v>
      </c>
      <c r="D66" s="401">
        <v>15.500641848523749</v>
      </c>
      <c r="E66" s="400">
        <v>36.886227544910177</v>
      </c>
    </row>
  </sheetData>
  <mergeCells count="16">
    <mergeCell ref="A52:A54"/>
    <mergeCell ref="A55:A59"/>
    <mergeCell ref="A60:A62"/>
    <mergeCell ref="A64:A65"/>
    <mergeCell ref="A28:A32"/>
    <mergeCell ref="A33:A34"/>
    <mergeCell ref="A38:A39"/>
    <mergeCell ref="A42:A43"/>
    <mergeCell ref="A44:A46"/>
    <mergeCell ref="A49:A50"/>
    <mergeCell ref="A25:A26"/>
    <mergeCell ref="A1:E1"/>
    <mergeCell ref="A6:A7"/>
    <mergeCell ref="A8:A10"/>
    <mergeCell ref="A13:A15"/>
    <mergeCell ref="A16:A22"/>
  </mergeCells>
  <pageMargins left="0.7" right="0.7" top="0.75" bottom="0.75" header="0.3" footer="0.3"/>
  <pageSetup paperSize="9" scale="90" orientation="portrait"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135A0-8E14-4D6E-9918-BD95794D945B}">
  <sheetPr>
    <tabColor rgb="FF00B050"/>
  </sheetPr>
  <dimension ref="A1:E336"/>
  <sheetViews>
    <sheetView rightToLeft="1" view="pageBreakPreview" zoomScale="60" zoomScaleNormal="100" workbookViewId="0">
      <selection activeCell="A25" sqref="A25"/>
    </sheetView>
  </sheetViews>
  <sheetFormatPr defaultColWidth="14.7109375" defaultRowHeight="15.75"/>
  <cols>
    <col min="1" max="1" width="24.5703125" style="352" customWidth="1"/>
    <col min="2" max="2" width="20.42578125" style="352" customWidth="1"/>
    <col min="3" max="3" width="16.85546875" style="381" customWidth="1"/>
    <col min="4" max="5" width="16.7109375" style="381" customWidth="1"/>
    <col min="6" max="16384" width="14.7109375" style="352"/>
  </cols>
  <sheetData>
    <row r="1" spans="1:5" ht="24.75" customHeight="1" thickBot="1">
      <c r="A1" s="1030" t="s">
        <v>1018</v>
      </c>
      <c r="B1" s="1031"/>
      <c r="C1" s="1031"/>
      <c r="D1" s="1031"/>
      <c r="E1" s="1031"/>
    </row>
    <row r="2" spans="1:5" s="413" customFormat="1" ht="27" customHeight="1">
      <c r="A2" s="194" t="s">
        <v>466</v>
      </c>
      <c r="B2" s="333" t="s">
        <v>1019</v>
      </c>
      <c r="C2" s="412" t="s">
        <v>1020</v>
      </c>
      <c r="D2" s="412" t="s">
        <v>1021</v>
      </c>
      <c r="E2" s="412" t="s">
        <v>1022</v>
      </c>
    </row>
    <row r="3" spans="1:5" ht="18.75" customHeight="1">
      <c r="A3" s="178">
        <v>1396</v>
      </c>
      <c r="B3" s="287">
        <v>936764</v>
      </c>
      <c r="C3" s="287">
        <v>863872</v>
      </c>
      <c r="D3" s="287">
        <v>59540</v>
      </c>
      <c r="E3" s="287">
        <v>13352</v>
      </c>
    </row>
    <row r="4" spans="1:5" ht="18.75" customHeight="1">
      <c r="A4" s="178">
        <v>1397</v>
      </c>
      <c r="B4" s="287">
        <v>977941</v>
      </c>
      <c r="C4" s="287">
        <v>890063</v>
      </c>
      <c r="D4" s="287">
        <v>70078</v>
      </c>
      <c r="E4" s="287">
        <v>17800</v>
      </c>
    </row>
    <row r="5" spans="1:5" ht="18.75" customHeight="1">
      <c r="A5" s="178">
        <v>1398</v>
      </c>
      <c r="B5" s="287">
        <v>908917</v>
      </c>
      <c r="C5" s="287">
        <v>831532</v>
      </c>
      <c r="D5" s="287">
        <v>54369</v>
      </c>
      <c r="E5" s="287">
        <v>23016</v>
      </c>
    </row>
    <row r="6" spans="1:5" ht="18.75" customHeight="1">
      <c r="A6" s="178">
        <v>1399</v>
      </c>
      <c r="B6" s="287">
        <v>629703</v>
      </c>
      <c r="C6" s="287">
        <v>554346</v>
      </c>
      <c r="D6" s="287">
        <v>47439</v>
      </c>
      <c r="E6" s="287">
        <v>27918</v>
      </c>
    </row>
    <row r="7" spans="1:5" ht="18.75" customHeight="1">
      <c r="A7" s="200">
        <v>1400</v>
      </c>
      <c r="B7" s="202">
        <v>768425</v>
      </c>
      <c r="C7" s="202">
        <v>686637</v>
      </c>
      <c r="D7" s="287">
        <v>49929</v>
      </c>
      <c r="E7" s="287">
        <v>31859</v>
      </c>
    </row>
    <row r="8" spans="1:5" ht="18.75" customHeight="1">
      <c r="A8" s="178">
        <v>1401</v>
      </c>
      <c r="B8" s="287">
        <v>853438</v>
      </c>
      <c r="C8" s="203">
        <v>768525</v>
      </c>
      <c r="D8" s="287">
        <v>51681</v>
      </c>
      <c r="E8" s="203">
        <v>33232</v>
      </c>
    </row>
    <row r="9" spans="1:5" ht="18.75" customHeight="1" thickBot="1">
      <c r="A9" s="289">
        <v>1402</v>
      </c>
      <c r="B9" s="291">
        <f>SUM(B10:B41)</f>
        <v>894593</v>
      </c>
      <c r="C9" s="291">
        <f t="shared" ref="C9:E9" si="0">SUM(C10:C41)</f>
        <v>802194</v>
      </c>
      <c r="D9" s="291">
        <f t="shared" si="0"/>
        <v>61109</v>
      </c>
      <c r="E9" s="291">
        <f t="shared" si="0"/>
        <v>31290</v>
      </c>
    </row>
    <row r="10" spans="1:5" ht="18.75" customHeight="1" thickBot="1">
      <c r="A10" s="414" t="s">
        <v>119</v>
      </c>
      <c r="B10" s="415">
        <f t="shared" ref="B10:B40" si="1">SUM(C10:E10)</f>
        <v>33494</v>
      </c>
      <c r="C10" s="416">
        <v>31512</v>
      </c>
      <c r="D10" s="417">
        <v>1523</v>
      </c>
      <c r="E10" s="418">
        <v>459</v>
      </c>
    </row>
    <row r="11" spans="1:5" ht="18.75" customHeight="1" thickBot="1">
      <c r="A11" s="386" t="s">
        <v>120</v>
      </c>
      <c r="B11" s="415">
        <f t="shared" si="1"/>
        <v>27318</v>
      </c>
      <c r="C11" s="416">
        <v>22642</v>
      </c>
      <c r="D11" s="417">
        <v>4021</v>
      </c>
      <c r="E11" s="418">
        <v>655</v>
      </c>
    </row>
    <row r="12" spans="1:5" ht="18.75" customHeight="1" thickBot="1">
      <c r="A12" s="390" t="s">
        <v>13</v>
      </c>
      <c r="B12" s="415">
        <f t="shared" si="1"/>
        <v>20634</v>
      </c>
      <c r="C12" s="416">
        <v>18515</v>
      </c>
      <c r="D12" s="417">
        <v>1545</v>
      </c>
      <c r="E12" s="418">
        <v>574</v>
      </c>
    </row>
    <row r="13" spans="1:5" ht="18.75" customHeight="1" thickBot="1">
      <c r="A13" s="390" t="s">
        <v>14</v>
      </c>
      <c r="B13" s="415">
        <f t="shared" si="1"/>
        <v>79525</v>
      </c>
      <c r="C13" s="416">
        <v>75225</v>
      </c>
      <c r="D13" s="417">
        <v>2016</v>
      </c>
      <c r="E13" s="418">
        <v>2284</v>
      </c>
    </row>
    <row r="14" spans="1:5" ht="18.75" customHeight="1" thickBot="1">
      <c r="A14" s="390" t="s">
        <v>33</v>
      </c>
      <c r="B14" s="415">
        <f t="shared" si="1"/>
        <v>5712</v>
      </c>
      <c r="C14" s="416">
        <v>5115</v>
      </c>
      <c r="D14" s="417">
        <v>0</v>
      </c>
      <c r="E14" s="418">
        <v>597</v>
      </c>
    </row>
    <row r="15" spans="1:5" ht="18.75" customHeight="1" thickBot="1">
      <c r="A15" s="390" t="s">
        <v>15</v>
      </c>
      <c r="B15" s="415">
        <f t="shared" si="1"/>
        <v>4925</v>
      </c>
      <c r="C15" s="416">
        <v>4915</v>
      </c>
      <c r="D15" s="417">
        <v>0</v>
      </c>
      <c r="E15" s="418">
        <v>10</v>
      </c>
    </row>
    <row r="16" spans="1:5" ht="18.75" customHeight="1" thickBot="1">
      <c r="A16" s="390" t="s">
        <v>16</v>
      </c>
      <c r="B16" s="415">
        <f t="shared" si="1"/>
        <v>32047</v>
      </c>
      <c r="C16" s="416">
        <v>27607</v>
      </c>
      <c r="D16" s="417">
        <v>3183</v>
      </c>
      <c r="E16" s="418">
        <v>1257</v>
      </c>
    </row>
    <row r="17" spans="1:5" ht="18.75" customHeight="1" thickBot="1">
      <c r="A17" s="390" t="s">
        <v>475</v>
      </c>
      <c r="B17" s="415">
        <f t="shared" si="1"/>
        <v>112431</v>
      </c>
      <c r="C17" s="416">
        <v>101705</v>
      </c>
      <c r="D17" s="417">
        <v>4257</v>
      </c>
      <c r="E17" s="418">
        <v>6469</v>
      </c>
    </row>
    <row r="18" spans="1:5" ht="18.75" customHeight="1" thickBot="1">
      <c r="A18" s="419" t="s">
        <v>122</v>
      </c>
      <c r="B18" s="415">
        <f t="shared" si="1"/>
        <v>14698</v>
      </c>
      <c r="C18" s="416">
        <v>13341</v>
      </c>
      <c r="D18" s="417">
        <v>1202</v>
      </c>
      <c r="E18" s="418">
        <v>155</v>
      </c>
    </row>
    <row r="19" spans="1:5" ht="18.75" customHeight="1" thickBot="1">
      <c r="A19" s="390" t="s">
        <v>476</v>
      </c>
      <c r="B19" s="415">
        <f t="shared" si="1"/>
        <v>46299</v>
      </c>
      <c r="C19" s="416">
        <v>42571</v>
      </c>
      <c r="D19" s="417">
        <v>2253</v>
      </c>
      <c r="E19" s="418">
        <v>1475</v>
      </c>
    </row>
    <row r="20" spans="1:5" ht="18.75" customHeight="1" thickBot="1">
      <c r="A20" s="390" t="s">
        <v>29</v>
      </c>
      <c r="B20" s="415">
        <f t="shared" si="1"/>
        <v>12636</v>
      </c>
      <c r="C20" s="416">
        <v>11336</v>
      </c>
      <c r="D20" s="417">
        <v>1037</v>
      </c>
      <c r="E20" s="418">
        <v>263</v>
      </c>
    </row>
    <row r="21" spans="1:5" ht="18.75" customHeight="1" thickBot="1">
      <c r="A21" s="390" t="s">
        <v>31</v>
      </c>
      <c r="B21" s="415">
        <f t="shared" si="1"/>
        <v>5315</v>
      </c>
      <c r="C21" s="416">
        <v>4433</v>
      </c>
      <c r="D21" s="417">
        <v>821</v>
      </c>
      <c r="E21" s="418">
        <v>61</v>
      </c>
    </row>
    <row r="22" spans="1:5" ht="18.75" customHeight="1" thickBot="1">
      <c r="A22" s="390" t="s">
        <v>17</v>
      </c>
      <c r="B22" s="415">
        <f t="shared" si="1"/>
        <v>45018</v>
      </c>
      <c r="C22" s="416">
        <v>43547</v>
      </c>
      <c r="D22" s="417">
        <v>640</v>
      </c>
      <c r="E22" s="418">
        <v>831</v>
      </c>
    </row>
    <row r="23" spans="1:5" ht="18.75" customHeight="1" thickBot="1">
      <c r="A23" s="390" t="s">
        <v>18</v>
      </c>
      <c r="B23" s="415">
        <f t="shared" si="1"/>
        <v>17861</v>
      </c>
      <c r="C23" s="416">
        <v>16127</v>
      </c>
      <c r="D23" s="417">
        <v>1541</v>
      </c>
      <c r="E23" s="418">
        <v>193</v>
      </c>
    </row>
    <row r="24" spans="1:5" ht="18.75" customHeight="1" thickBot="1">
      <c r="A24" s="390" t="s">
        <v>19</v>
      </c>
      <c r="B24" s="415">
        <f t="shared" si="1"/>
        <v>10727</v>
      </c>
      <c r="C24" s="416">
        <v>9139</v>
      </c>
      <c r="D24" s="417">
        <v>943</v>
      </c>
      <c r="E24" s="418">
        <v>645</v>
      </c>
    </row>
    <row r="25" spans="1:5" ht="18.75" customHeight="1" thickBot="1">
      <c r="A25" s="392" t="s">
        <v>261</v>
      </c>
      <c r="B25" s="415">
        <f t="shared" si="1"/>
        <v>27400</v>
      </c>
      <c r="C25" s="416">
        <v>21296</v>
      </c>
      <c r="D25" s="417">
        <v>4762</v>
      </c>
      <c r="E25" s="418">
        <v>1342</v>
      </c>
    </row>
    <row r="26" spans="1:5" ht="18.75" customHeight="1" thickBot="1">
      <c r="A26" s="390" t="s">
        <v>20</v>
      </c>
      <c r="B26" s="415">
        <f t="shared" si="1"/>
        <v>21549</v>
      </c>
      <c r="C26" s="416">
        <v>21111</v>
      </c>
      <c r="D26" s="417">
        <v>111</v>
      </c>
      <c r="E26" s="418">
        <v>327</v>
      </c>
    </row>
    <row r="27" spans="1:5" ht="18.75" customHeight="1" thickBot="1">
      <c r="A27" s="390" t="s">
        <v>127</v>
      </c>
      <c r="B27" s="415">
        <f t="shared" si="1"/>
        <v>30864</v>
      </c>
      <c r="C27" s="416">
        <v>26124</v>
      </c>
      <c r="D27" s="417">
        <v>3612</v>
      </c>
      <c r="E27" s="418">
        <v>1128</v>
      </c>
    </row>
    <row r="28" spans="1:5" ht="18.75" customHeight="1" thickBot="1">
      <c r="A28" s="390" t="s">
        <v>22</v>
      </c>
      <c r="B28" s="415">
        <f t="shared" si="1"/>
        <v>11203</v>
      </c>
      <c r="C28" s="416">
        <v>9937</v>
      </c>
      <c r="D28" s="417">
        <v>296</v>
      </c>
      <c r="E28" s="418">
        <v>970</v>
      </c>
    </row>
    <row r="29" spans="1:5" ht="18.75" customHeight="1" thickBot="1">
      <c r="A29" s="390" t="s">
        <v>477</v>
      </c>
      <c r="B29" s="415">
        <f t="shared" si="1"/>
        <v>6574</v>
      </c>
      <c r="C29" s="416">
        <v>5436</v>
      </c>
      <c r="D29" s="417">
        <v>585</v>
      </c>
      <c r="E29" s="418">
        <v>553</v>
      </c>
    </row>
    <row r="30" spans="1:5" ht="18.75" customHeight="1" thickBot="1">
      <c r="A30" s="390" t="s">
        <v>219</v>
      </c>
      <c r="B30" s="415">
        <f t="shared" si="1"/>
        <v>22986</v>
      </c>
      <c r="C30" s="416">
        <v>20157</v>
      </c>
      <c r="D30" s="417">
        <v>2547</v>
      </c>
      <c r="E30" s="418">
        <v>282</v>
      </c>
    </row>
    <row r="31" spans="1:5" ht="18.75" customHeight="1" thickBot="1">
      <c r="A31" s="390" t="s">
        <v>220</v>
      </c>
      <c r="B31" s="415">
        <f t="shared" si="1"/>
        <v>56221</v>
      </c>
      <c r="C31" s="416">
        <v>51666</v>
      </c>
      <c r="D31" s="417">
        <v>2784</v>
      </c>
      <c r="E31" s="418">
        <v>1771</v>
      </c>
    </row>
    <row r="32" spans="1:5" ht="18.75" customHeight="1" thickBot="1">
      <c r="A32" s="390" t="s">
        <v>221</v>
      </c>
      <c r="B32" s="415">
        <f t="shared" si="1"/>
        <v>22001</v>
      </c>
      <c r="C32" s="416">
        <v>19231</v>
      </c>
      <c r="D32" s="417">
        <v>2253</v>
      </c>
      <c r="E32" s="418">
        <v>517</v>
      </c>
    </row>
    <row r="33" spans="1:5" ht="18.75" customHeight="1" thickBot="1">
      <c r="A33" s="391" t="s">
        <v>478</v>
      </c>
      <c r="B33" s="415">
        <f t="shared" si="1"/>
        <v>7351</v>
      </c>
      <c r="C33" s="416">
        <v>6589</v>
      </c>
      <c r="D33" s="417">
        <v>442</v>
      </c>
      <c r="E33" s="418">
        <v>320</v>
      </c>
    </row>
    <row r="34" spans="1:5" ht="18.75" customHeight="1" thickBot="1">
      <c r="A34" s="390" t="s">
        <v>131</v>
      </c>
      <c r="B34" s="415">
        <f t="shared" si="1"/>
        <v>28762</v>
      </c>
      <c r="C34" s="416">
        <v>26697</v>
      </c>
      <c r="D34" s="417">
        <v>1321</v>
      </c>
      <c r="E34" s="418">
        <v>744</v>
      </c>
    </row>
    <row r="35" spans="1:5" ht="18.75" customHeight="1" thickBot="1">
      <c r="A35" s="390" t="s">
        <v>23</v>
      </c>
      <c r="B35" s="415">
        <f t="shared" si="1"/>
        <v>14563</v>
      </c>
      <c r="C35" s="416">
        <v>13357</v>
      </c>
      <c r="D35" s="417">
        <v>1006</v>
      </c>
      <c r="E35" s="418">
        <v>200</v>
      </c>
    </row>
    <row r="36" spans="1:5" ht="18.75" customHeight="1" thickBot="1">
      <c r="A36" s="390" t="s">
        <v>24</v>
      </c>
      <c r="B36" s="415">
        <f t="shared" si="1"/>
        <v>24671</v>
      </c>
      <c r="C36" s="416">
        <v>21594</v>
      </c>
      <c r="D36" s="417">
        <v>2576</v>
      </c>
      <c r="E36" s="418">
        <v>501</v>
      </c>
    </row>
    <row r="37" spans="1:5" ht="18.75" customHeight="1" thickBot="1">
      <c r="A37" s="390" t="s">
        <v>25</v>
      </c>
      <c r="B37" s="415">
        <f t="shared" si="1"/>
        <v>39270</v>
      </c>
      <c r="C37" s="416">
        <v>35369</v>
      </c>
      <c r="D37" s="417">
        <v>2714</v>
      </c>
      <c r="E37" s="418">
        <v>1187</v>
      </c>
    </row>
    <row r="38" spans="1:5" ht="18.75" customHeight="1" thickBot="1">
      <c r="A38" s="390" t="s">
        <v>133</v>
      </c>
      <c r="B38" s="415">
        <f t="shared" si="1"/>
        <v>31871</v>
      </c>
      <c r="C38" s="416">
        <v>27752</v>
      </c>
      <c r="D38" s="417">
        <v>2919</v>
      </c>
      <c r="E38" s="418">
        <v>1200</v>
      </c>
    </row>
    <row r="39" spans="1:5" ht="18.75" customHeight="1" thickBot="1">
      <c r="A39" s="390" t="s">
        <v>26</v>
      </c>
      <c r="B39" s="415">
        <f t="shared" si="1"/>
        <v>21402</v>
      </c>
      <c r="C39" s="416">
        <v>17369</v>
      </c>
      <c r="D39" s="417">
        <v>1383</v>
      </c>
      <c r="E39" s="418">
        <v>2650</v>
      </c>
    </row>
    <row r="40" spans="1:5" ht="18.75" customHeight="1" thickBot="1">
      <c r="A40" s="390" t="s">
        <v>27</v>
      </c>
      <c r="B40" s="415">
        <f t="shared" si="1"/>
        <v>35474</v>
      </c>
      <c r="C40" s="416">
        <v>28628</v>
      </c>
      <c r="D40" s="417">
        <v>5901</v>
      </c>
      <c r="E40" s="418">
        <v>945</v>
      </c>
    </row>
    <row r="41" spans="1:5" ht="18.75" customHeight="1" thickBot="1">
      <c r="A41" s="390" t="s">
        <v>134</v>
      </c>
      <c r="B41" s="415">
        <f>SUM(C41:E41)</f>
        <v>23791</v>
      </c>
      <c r="C41" s="416">
        <v>22151</v>
      </c>
      <c r="D41" s="417">
        <v>915</v>
      </c>
      <c r="E41" s="418">
        <v>725</v>
      </c>
    </row>
    <row r="42" spans="1:5" ht="18" customHeight="1">
      <c r="A42" s="420"/>
      <c r="B42" s="393"/>
      <c r="C42" s="420"/>
      <c r="D42" s="179"/>
      <c r="E42" s="420"/>
    </row>
    <row r="43" spans="1:5" ht="18" customHeight="1">
      <c r="C43" s="361"/>
      <c r="D43" s="179"/>
    </row>
    <row r="44" spans="1:5" ht="18" customHeight="1">
      <c r="D44" s="179"/>
    </row>
    <row r="45" spans="1:5" ht="18" customHeight="1">
      <c r="D45" s="179"/>
    </row>
    <row r="46" spans="1:5" ht="18" customHeight="1">
      <c r="D46" s="179"/>
    </row>
    <row r="47" spans="1:5" ht="18" customHeight="1">
      <c r="D47" s="179"/>
    </row>
    <row r="48" spans="1:5" ht="18" customHeight="1">
      <c r="D48" s="179"/>
    </row>
    <row r="49" spans="4:4" ht="18" customHeight="1">
      <c r="D49" s="179"/>
    </row>
    <row r="50" spans="4:4" ht="18" customHeight="1">
      <c r="D50" s="179"/>
    </row>
    <row r="51" spans="4:4" ht="18" customHeight="1">
      <c r="D51" s="179"/>
    </row>
    <row r="52" spans="4:4" ht="18" customHeight="1">
      <c r="D52" s="179"/>
    </row>
    <row r="53" spans="4:4" ht="18" customHeight="1">
      <c r="D53" s="179"/>
    </row>
    <row r="54" spans="4:4" ht="18" customHeight="1">
      <c r="D54" s="179"/>
    </row>
    <row r="55" spans="4:4" ht="18" customHeight="1">
      <c r="D55" s="179"/>
    </row>
    <row r="56" spans="4:4" ht="18" customHeight="1">
      <c r="D56" s="179"/>
    </row>
    <row r="57" spans="4:4" ht="18" customHeight="1">
      <c r="D57" s="179"/>
    </row>
    <row r="58" spans="4:4" ht="18" customHeight="1">
      <c r="D58" s="179"/>
    </row>
    <row r="59" spans="4:4" ht="18" customHeight="1">
      <c r="D59" s="179"/>
    </row>
    <row r="60" spans="4:4" ht="18" customHeight="1">
      <c r="D60" s="179"/>
    </row>
    <row r="61" spans="4:4" ht="18" customHeight="1">
      <c r="D61" s="179"/>
    </row>
    <row r="62" spans="4:4" ht="18" customHeight="1">
      <c r="D62" s="179"/>
    </row>
    <row r="63" spans="4:4" ht="18" customHeight="1">
      <c r="D63" s="179"/>
    </row>
    <row r="64" spans="4:4" ht="18" customHeight="1">
      <c r="D64" s="179"/>
    </row>
    <row r="65" spans="4:4" ht="18" customHeight="1">
      <c r="D65" s="179"/>
    </row>
    <row r="66" spans="4:4" ht="18" customHeight="1">
      <c r="D66" s="179"/>
    </row>
    <row r="67" spans="4:4" ht="18" customHeight="1">
      <c r="D67" s="179"/>
    </row>
    <row r="68" spans="4:4" ht="18" customHeight="1">
      <c r="D68" s="179"/>
    </row>
    <row r="69" spans="4:4" ht="18" customHeight="1">
      <c r="D69" s="179"/>
    </row>
    <row r="70" spans="4:4" ht="18" customHeight="1">
      <c r="D70" s="179"/>
    </row>
    <row r="71" spans="4:4" ht="18" customHeight="1">
      <c r="D71" s="179"/>
    </row>
    <row r="72" spans="4:4" ht="18" customHeight="1">
      <c r="D72" s="179"/>
    </row>
    <row r="73" spans="4:4" ht="18" customHeight="1">
      <c r="D73" s="179"/>
    </row>
    <row r="74" spans="4:4" ht="18" customHeight="1">
      <c r="D74" s="179"/>
    </row>
    <row r="75" spans="4:4" ht="18" customHeight="1">
      <c r="D75" s="179"/>
    </row>
    <row r="76" spans="4:4" ht="18" customHeight="1">
      <c r="D76" s="179"/>
    </row>
    <row r="77" spans="4:4" ht="18" customHeight="1">
      <c r="D77" s="179"/>
    </row>
    <row r="78" spans="4:4" ht="18" customHeight="1">
      <c r="D78" s="179"/>
    </row>
    <row r="79" spans="4:4" ht="18" customHeight="1">
      <c r="D79" s="179"/>
    </row>
    <row r="80" spans="4:4" ht="18" customHeight="1">
      <c r="D80" s="179"/>
    </row>
    <row r="81" spans="4:4" ht="18" customHeight="1">
      <c r="D81" s="179"/>
    </row>
    <row r="82" spans="4:4" ht="18" customHeight="1">
      <c r="D82" s="179"/>
    </row>
    <row r="83" spans="4:4" ht="18" customHeight="1">
      <c r="D83" s="179"/>
    </row>
    <row r="84" spans="4:4" ht="18" customHeight="1">
      <c r="D84" s="179"/>
    </row>
    <row r="85" spans="4:4" ht="18" customHeight="1">
      <c r="D85" s="179"/>
    </row>
    <row r="86" spans="4:4" ht="18" customHeight="1">
      <c r="D86" s="179"/>
    </row>
    <row r="87" spans="4:4" ht="18" customHeight="1">
      <c r="D87" s="179"/>
    </row>
    <row r="88" spans="4:4" ht="18" customHeight="1">
      <c r="D88" s="179"/>
    </row>
    <row r="89" spans="4:4" ht="18" customHeight="1">
      <c r="D89" s="179"/>
    </row>
    <row r="90" spans="4:4" ht="18" customHeight="1">
      <c r="D90" s="179"/>
    </row>
    <row r="91" spans="4:4" ht="18" customHeight="1">
      <c r="D91" s="179"/>
    </row>
    <row r="92" spans="4:4" ht="18" customHeight="1">
      <c r="D92" s="179"/>
    </row>
    <row r="93" spans="4:4" ht="18" customHeight="1">
      <c r="D93" s="179"/>
    </row>
    <row r="94" spans="4:4" ht="18" customHeight="1">
      <c r="D94" s="179"/>
    </row>
    <row r="95" spans="4:4" ht="18" customHeight="1">
      <c r="D95" s="179"/>
    </row>
    <row r="96" spans="4:4" ht="18" customHeight="1">
      <c r="D96" s="179"/>
    </row>
    <row r="97" spans="4:4" ht="18" customHeight="1">
      <c r="D97" s="179"/>
    </row>
    <row r="98" spans="4:4" ht="18" customHeight="1">
      <c r="D98" s="179"/>
    </row>
    <row r="99" spans="4:4" ht="18" customHeight="1">
      <c r="D99" s="179"/>
    </row>
    <row r="100" spans="4:4" ht="18" customHeight="1">
      <c r="D100" s="179"/>
    </row>
    <row r="101" spans="4:4" ht="18" customHeight="1">
      <c r="D101" s="179"/>
    </row>
    <row r="102" spans="4:4" ht="18" customHeight="1">
      <c r="D102" s="179"/>
    </row>
    <row r="103" spans="4:4" ht="18" customHeight="1">
      <c r="D103" s="179"/>
    </row>
    <row r="104" spans="4:4" ht="18" customHeight="1">
      <c r="D104" s="179"/>
    </row>
    <row r="105" spans="4:4" ht="18" customHeight="1">
      <c r="D105" s="179"/>
    </row>
    <row r="106" spans="4:4" ht="18" customHeight="1">
      <c r="D106" s="179"/>
    </row>
    <row r="107" spans="4:4" ht="18" customHeight="1">
      <c r="D107" s="179"/>
    </row>
    <row r="108" spans="4:4" ht="18" customHeight="1">
      <c r="D108" s="179"/>
    </row>
    <row r="109" spans="4:4" ht="18" customHeight="1">
      <c r="D109" s="179"/>
    </row>
    <row r="110" spans="4:4" ht="18" customHeight="1">
      <c r="D110" s="179"/>
    </row>
    <row r="111" spans="4:4" ht="18" customHeight="1">
      <c r="D111" s="179"/>
    </row>
    <row r="112" spans="4:4" ht="18" customHeight="1">
      <c r="D112" s="179"/>
    </row>
    <row r="113" spans="4:4" ht="18" customHeight="1">
      <c r="D113" s="179"/>
    </row>
    <row r="114" spans="4:4" ht="18" customHeight="1">
      <c r="D114" s="179"/>
    </row>
    <row r="115" spans="4:4" ht="18" customHeight="1">
      <c r="D115" s="179"/>
    </row>
    <row r="116" spans="4:4" ht="18" customHeight="1">
      <c r="D116" s="179"/>
    </row>
    <row r="117" spans="4:4" ht="18" customHeight="1">
      <c r="D117" s="179"/>
    </row>
    <row r="118" spans="4:4" ht="18" customHeight="1">
      <c r="D118" s="179"/>
    </row>
    <row r="119" spans="4:4" ht="18" customHeight="1">
      <c r="D119" s="179"/>
    </row>
    <row r="120" spans="4:4" ht="18" customHeight="1">
      <c r="D120" s="179"/>
    </row>
    <row r="121" spans="4:4" ht="18" customHeight="1">
      <c r="D121" s="179"/>
    </row>
    <row r="122" spans="4:4" ht="18" customHeight="1">
      <c r="D122" s="179"/>
    </row>
    <row r="123" spans="4:4" ht="18" customHeight="1">
      <c r="D123" s="179"/>
    </row>
    <row r="124" spans="4:4" ht="18" customHeight="1">
      <c r="D124" s="179"/>
    </row>
    <row r="125" spans="4:4" ht="18" customHeight="1">
      <c r="D125" s="179"/>
    </row>
    <row r="126" spans="4:4" ht="18" customHeight="1">
      <c r="D126" s="179"/>
    </row>
    <row r="127" spans="4:4" ht="18" customHeight="1">
      <c r="D127" s="179"/>
    </row>
    <row r="128" spans="4:4" ht="18" customHeight="1">
      <c r="D128" s="179"/>
    </row>
    <row r="129" spans="4:4" ht="18" customHeight="1">
      <c r="D129" s="179"/>
    </row>
    <row r="130" spans="4:4" ht="18" customHeight="1">
      <c r="D130" s="179"/>
    </row>
    <row r="131" spans="4:4" ht="18" customHeight="1">
      <c r="D131" s="179"/>
    </row>
    <row r="132" spans="4:4" ht="18" customHeight="1">
      <c r="D132" s="179"/>
    </row>
    <row r="133" spans="4:4" ht="18" customHeight="1">
      <c r="D133" s="179"/>
    </row>
    <row r="134" spans="4:4" ht="18" customHeight="1">
      <c r="D134" s="179"/>
    </row>
    <row r="135" spans="4:4" ht="18" customHeight="1">
      <c r="D135" s="179"/>
    </row>
    <row r="136" spans="4:4" ht="18" customHeight="1">
      <c r="D136" s="179"/>
    </row>
    <row r="137" spans="4:4" ht="18" customHeight="1">
      <c r="D137" s="179"/>
    </row>
    <row r="138" spans="4:4" ht="18" customHeight="1">
      <c r="D138" s="179"/>
    </row>
    <row r="139" spans="4:4" ht="18" customHeight="1">
      <c r="D139" s="179"/>
    </row>
    <row r="140" spans="4:4" ht="18" customHeight="1">
      <c r="D140" s="179"/>
    </row>
    <row r="141" spans="4:4" ht="18" customHeight="1">
      <c r="D141" s="179"/>
    </row>
    <row r="142" spans="4:4" ht="18" customHeight="1">
      <c r="D142" s="179"/>
    </row>
    <row r="143" spans="4:4" ht="18" customHeight="1">
      <c r="D143" s="179"/>
    </row>
    <row r="144" spans="4:4" ht="18" customHeight="1">
      <c r="D144" s="179"/>
    </row>
    <row r="145" spans="4:4" ht="18" customHeight="1">
      <c r="D145" s="179"/>
    </row>
    <row r="146" spans="4:4" ht="18" customHeight="1">
      <c r="D146" s="179"/>
    </row>
    <row r="147" spans="4:4" ht="18" customHeight="1">
      <c r="D147" s="179"/>
    </row>
    <row r="148" spans="4:4" ht="18" customHeight="1">
      <c r="D148" s="179"/>
    </row>
    <row r="149" spans="4:4" ht="18" customHeight="1">
      <c r="D149" s="179"/>
    </row>
    <row r="150" spans="4:4" ht="18" customHeight="1">
      <c r="D150" s="179"/>
    </row>
    <row r="151" spans="4:4" ht="18" customHeight="1">
      <c r="D151" s="179"/>
    </row>
    <row r="152" spans="4:4" ht="18" customHeight="1">
      <c r="D152" s="179"/>
    </row>
    <row r="153" spans="4:4" ht="18" customHeight="1">
      <c r="D153" s="179"/>
    </row>
    <row r="154" spans="4:4" ht="18" customHeight="1">
      <c r="D154" s="179"/>
    </row>
    <row r="155" spans="4:4" ht="18" customHeight="1">
      <c r="D155" s="179"/>
    </row>
    <row r="156" spans="4:4" ht="18" customHeight="1">
      <c r="D156" s="179"/>
    </row>
    <row r="157" spans="4:4" ht="18" customHeight="1">
      <c r="D157" s="179"/>
    </row>
    <row r="158" spans="4:4" ht="18" customHeight="1">
      <c r="D158" s="179"/>
    </row>
    <row r="159" spans="4:4" ht="18" customHeight="1">
      <c r="D159" s="179"/>
    </row>
    <row r="160" spans="4:4" ht="18" customHeight="1">
      <c r="D160" s="179"/>
    </row>
    <row r="161" spans="4:4" ht="18" customHeight="1">
      <c r="D161" s="179"/>
    </row>
    <row r="162" spans="4:4" ht="18" customHeight="1">
      <c r="D162" s="179"/>
    </row>
    <row r="163" spans="4:4" ht="18" customHeight="1">
      <c r="D163" s="179"/>
    </row>
    <row r="164" spans="4:4" ht="18" customHeight="1">
      <c r="D164" s="179"/>
    </row>
    <row r="165" spans="4:4" ht="18" customHeight="1">
      <c r="D165" s="179"/>
    </row>
    <row r="166" spans="4:4" ht="18" customHeight="1">
      <c r="D166" s="179"/>
    </row>
    <row r="167" spans="4:4" ht="18" customHeight="1">
      <c r="D167" s="179"/>
    </row>
    <row r="168" spans="4:4" ht="18" customHeight="1">
      <c r="D168" s="179"/>
    </row>
    <row r="169" spans="4:4" ht="18" customHeight="1">
      <c r="D169" s="179"/>
    </row>
    <row r="170" spans="4:4" ht="18" customHeight="1">
      <c r="D170" s="179"/>
    </row>
    <row r="171" spans="4:4" ht="18" customHeight="1">
      <c r="D171" s="179"/>
    </row>
    <row r="172" spans="4:4" ht="18" customHeight="1">
      <c r="D172" s="179"/>
    </row>
    <row r="173" spans="4:4" ht="18" customHeight="1">
      <c r="D173" s="179"/>
    </row>
    <row r="174" spans="4:4" ht="18" customHeight="1">
      <c r="D174" s="179"/>
    </row>
    <row r="175" spans="4:4" ht="18" customHeight="1">
      <c r="D175" s="179"/>
    </row>
    <row r="176" spans="4:4" ht="18" customHeight="1">
      <c r="D176" s="179"/>
    </row>
    <row r="177" spans="4:4" ht="18" customHeight="1">
      <c r="D177" s="179"/>
    </row>
    <row r="178" spans="4:4" ht="18" customHeight="1">
      <c r="D178" s="179"/>
    </row>
    <row r="179" spans="4:4" ht="18" customHeight="1">
      <c r="D179" s="179"/>
    </row>
    <row r="180" spans="4:4" ht="18" customHeight="1">
      <c r="D180" s="179"/>
    </row>
    <row r="181" spans="4:4" ht="18" customHeight="1">
      <c r="D181" s="179"/>
    </row>
    <row r="182" spans="4:4" ht="18" customHeight="1">
      <c r="D182" s="179"/>
    </row>
    <row r="183" spans="4:4" ht="18" customHeight="1">
      <c r="D183" s="179"/>
    </row>
    <row r="184" spans="4:4" ht="18" customHeight="1">
      <c r="D184" s="179"/>
    </row>
    <row r="185" spans="4:4" ht="18" customHeight="1">
      <c r="D185" s="179"/>
    </row>
    <row r="186" spans="4:4" ht="18" customHeight="1">
      <c r="D186" s="179"/>
    </row>
    <row r="187" spans="4:4" ht="18" customHeight="1">
      <c r="D187" s="179"/>
    </row>
    <row r="188" spans="4:4" ht="18" customHeight="1">
      <c r="D188" s="179"/>
    </row>
    <row r="189" spans="4:4" ht="18" customHeight="1">
      <c r="D189" s="179"/>
    </row>
    <row r="190" spans="4:4" ht="18" customHeight="1">
      <c r="D190" s="179"/>
    </row>
    <row r="191" spans="4:4" ht="18" customHeight="1">
      <c r="D191" s="179"/>
    </row>
    <row r="192" spans="4:4" ht="18" customHeight="1">
      <c r="D192" s="179"/>
    </row>
    <row r="193" spans="4:4" ht="18" customHeight="1">
      <c r="D193" s="179"/>
    </row>
    <row r="194" spans="4:4" ht="18" customHeight="1">
      <c r="D194" s="179"/>
    </row>
    <row r="195" spans="4:4" ht="18" customHeight="1">
      <c r="D195" s="179"/>
    </row>
    <row r="196" spans="4:4" ht="18" customHeight="1">
      <c r="D196" s="179"/>
    </row>
    <row r="197" spans="4:4" ht="18" customHeight="1">
      <c r="D197" s="179"/>
    </row>
    <row r="198" spans="4:4" ht="18" customHeight="1">
      <c r="D198" s="179"/>
    </row>
    <row r="199" spans="4:4" ht="18" customHeight="1">
      <c r="D199" s="179"/>
    </row>
    <row r="200" spans="4:4" ht="18" customHeight="1">
      <c r="D200" s="179"/>
    </row>
    <row r="201" spans="4:4" ht="18" customHeight="1">
      <c r="D201" s="179"/>
    </row>
    <row r="202" spans="4:4" ht="18" customHeight="1">
      <c r="D202" s="179"/>
    </row>
    <row r="203" spans="4:4" ht="18" customHeight="1">
      <c r="D203" s="179"/>
    </row>
    <row r="204" spans="4:4" ht="18" customHeight="1">
      <c r="D204" s="179"/>
    </row>
    <row r="205" spans="4:4" ht="18" customHeight="1">
      <c r="D205" s="179"/>
    </row>
    <row r="206" spans="4:4" ht="18" customHeight="1">
      <c r="D206" s="179"/>
    </row>
    <row r="207" spans="4:4" ht="18" customHeight="1">
      <c r="D207" s="179"/>
    </row>
    <row r="208" spans="4:4" ht="18" customHeight="1">
      <c r="D208" s="179"/>
    </row>
    <row r="209" spans="4:4" ht="18" customHeight="1">
      <c r="D209" s="179"/>
    </row>
    <row r="210" spans="4:4" ht="18" customHeight="1">
      <c r="D210" s="179"/>
    </row>
    <row r="211" spans="4:4" ht="18" customHeight="1">
      <c r="D211" s="179"/>
    </row>
    <row r="212" spans="4:4" ht="18" customHeight="1">
      <c r="D212" s="179"/>
    </row>
    <row r="213" spans="4:4" ht="18" customHeight="1">
      <c r="D213" s="179"/>
    </row>
    <row r="214" spans="4:4" ht="18" customHeight="1">
      <c r="D214" s="179"/>
    </row>
    <row r="215" spans="4:4" ht="18" customHeight="1">
      <c r="D215" s="179"/>
    </row>
    <row r="216" spans="4:4" ht="18" customHeight="1">
      <c r="D216" s="179"/>
    </row>
    <row r="217" spans="4:4" ht="18" customHeight="1">
      <c r="D217" s="179"/>
    </row>
    <row r="218" spans="4:4" ht="18" customHeight="1">
      <c r="D218" s="179"/>
    </row>
    <row r="219" spans="4:4" ht="18" customHeight="1">
      <c r="D219" s="179"/>
    </row>
    <row r="220" spans="4:4" ht="18" customHeight="1">
      <c r="D220" s="179"/>
    </row>
    <row r="221" spans="4:4" ht="18" customHeight="1">
      <c r="D221" s="179"/>
    </row>
    <row r="222" spans="4:4" ht="18" customHeight="1">
      <c r="D222" s="179"/>
    </row>
    <row r="223" spans="4:4" ht="18" customHeight="1">
      <c r="D223" s="179"/>
    </row>
    <row r="224" spans="4:4" ht="18" customHeight="1">
      <c r="D224" s="179"/>
    </row>
    <row r="225" spans="4:4" ht="18" customHeight="1">
      <c r="D225" s="179"/>
    </row>
    <row r="226" spans="4:4" ht="18" customHeight="1">
      <c r="D226" s="179"/>
    </row>
    <row r="227" spans="4:4" ht="18" customHeight="1">
      <c r="D227" s="179"/>
    </row>
    <row r="228" spans="4:4" ht="18" customHeight="1">
      <c r="D228" s="179"/>
    </row>
    <row r="229" spans="4:4" ht="18" customHeight="1">
      <c r="D229" s="179"/>
    </row>
    <row r="230" spans="4:4" ht="18" customHeight="1">
      <c r="D230" s="179"/>
    </row>
    <row r="231" spans="4:4" ht="18" customHeight="1">
      <c r="D231" s="179"/>
    </row>
    <row r="232" spans="4:4" ht="18" customHeight="1">
      <c r="D232" s="179"/>
    </row>
    <row r="233" spans="4:4" ht="18" customHeight="1">
      <c r="D233" s="179"/>
    </row>
    <row r="234" spans="4:4" ht="18" customHeight="1">
      <c r="D234" s="179"/>
    </row>
    <row r="235" spans="4:4" ht="18" customHeight="1">
      <c r="D235" s="179"/>
    </row>
    <row r="236" spans="4:4" ht="18" customHeight="1">
      <c r="D236" s="179"/>
    </row>
    <row r="237" spans="4:4" ht="18" customHeight="1">
      <c r="D237" s="179"/>
    </row>
    <row r="238" spans="4:4" ht="18" customHeight="1">
      <c r="D238" s="179"/>
    </row>
    <row r="239" spans="4:4" ht="18" customHeight="1">
      <c r="D239" s="179"/>
    </row>
    <row r="240" spans="4:4" ht="18" customHeight="1">
      <c r="D240" s="179"/>
    </row>
    <row r="241" spans="4:4" ht="18" customHeight="1">
      <c r="D241" s="179"/>
    </row>
    <row r="242" spans="4:4" ht="18" customHeight="1">
      <c r="D242" s="179"/>
    </row>
    <row r="243" spans="4:4" ht="18" customHeight="1">
      <c r="D243" s="179"/>
    </row>
    <row r="244" spans="4:4" ht="18" customHeight="1">
      <c r="D244" s="179"/>
    </row>
    <row r="245" spans="4:4" ht="18" customHeight="1">
      <c r="D245" s="179"/>
    </row>
    <row r="246" spans="4:4" ht="18" customHeight="1">
      <c r="D246" s="179"/>
    </row>
    <row r="247" spans="4:4" ht="18" customHeight="1">
      <c r="D247" s="179"/>
    </row>
    <row r="248" spans="4:4" ht="18" customHeight="1">
      <c r="D248" s="179"/>
    </row>
    <row r="249" spans="4:4" ht="18" customHeight="1">
      <c r="D249" s="179"/>
    </row>
    <row r="250" spans="4:4" ht="18" customHeight="1">
      <c r="D250" s="179"/>
    </row>
    <row r="251" spans="4:4" ht="18" customHeight="1">
      <c r="D251" s="179"/>
    </row>
    <row r="252" spans="4:4" ht="18" customHeight="1">
      <c r="D252" s="179"/>
    </row>
    <row r="253" spans="4:4" ht="18" customHeight="1">
      <c r="D253" s="179"/>
    </row>
    <row r="254" spans="4:4" ht="18" customHeight="1">
      <c r="D254" s="179"/>
    </row>
    <row r="255" spans="4:4" ht="18" customHeight="1">
      <c r="D255" s="179"/>
    </row>
    <row r="256" spans="4:4" ht="18" customHeight="1">
      <c r="D256" s="179"/>
    </row>
    <row r="257" spans="4:4" ht="18" customHeight="1">
      <c r="D257" s="179"/>
    </row>
    <row r="258" spans="4:4" ht="18" customHeight="1">
      <c r="D258" s="179"/>
    </row>
    <row r="259" spans="4:4" ht="18" customHeight="1">
      <c r="D259" s="179"/>
    </row>
    <row r="260" spans="4:4" ht="18" customHeight="1">
      <c r="D260" s="179"/>
    </row>
    <row r="261" spans="4:4" ht="18" customHeight="1">
      <c r="D261" s="179"/>
    </row>
    <row r="262" spans="4:4" ht="18" customHeight="1">
      <c r="D262" s="179"/>
    </row>
    <row r="263" spans="4:4" ht="18" customHeight="1">
      <c r="D263" s="179"/>
    </row>
    <row r="264" spans="4:4" ht="18" customHeight="1">
      <c r="D264" s="179"/>
    </row>
    <row r="265" spans="4:4" ht="18" customHeight="1">
      <c r="D265" s="179"/>
    </row>
    <row r="266" spans="4:4" ht="18" customHeight="1">
      <c r="D266" s="179"/>
    </row>
    <row r="267" spans="4:4" ht="18" customHeight="1">
      <c r="D267" s="179"/>
    </row>
    <row r="268" spans="4:4" ht="18" customHeight="1">
      <c r="D268" s="179"/>
    </row>
    <row r="269" spans="4:4" ht="18" customHeight="1">
      <c r="D269" s="179"/>
    </row>
    <row r="270" spans="4:4" ht="18" customHeight="1">
      <c r="D270" s="179"/>
    </row>
    <row r="271" spans="4:4" ht="18" customHeight="1">
      <c r="D271" s="179"/>
    </row>
    <row r="272" spans="4:4" ht="18" customHeight="1">
      <c r="D272" s="179"/>
    </row>
    <row r="273" spans="4:4" ht="18" customHeight="1">
      <c r="D273" s="179"/>
    </row>
    <row r="274" spans="4:4" ht="18" customHeight="1">
      <c r="D274" s="179"/>
    </row>
    <row r="275" spans="4:4" ht="18" customHeight="1">
      <c r="D275" s="179"/>
    </row>
    <row r="276" spans="4:4" ht="18" customHeight="1">
      <c r="D276" s="179"/>
    </row>
    <row r="277" spans="4:4" ht="18" customHeight="1">
      <c r="D277" s="179"/>
    </row>
    <row r="278" spans="4:4" ht="18" customHeight="1">
      <c r="D278" s="179"/>
    </row>
    <row r="279" spans="4:4" ht="18" customHeight="1">
      <c r="D279" s="179"/>
    </row>
    <row r="280" spans="4:4" ht="18" customHeight="1">
      <c r="D280" s="179"/>
    </row>
    <row r="281" spans="4:4" ht="18" customHeight="1">
      <c r="D281" s="179"/>
    </row>
    <row r="282" spans="4:4" ht="18" customHeight="1">
      <c r="D282" s="179"/>
    </row>
    <row r="283" spans="4:4" ht="18" customHeight="1">
      <c r="D283" s="179"/>
    </row>
    <row r="284" spans="4:4" ht="18" customHeight="1">
      <c r="D284" s="179"/>
    </row>
    <row r="285" spans="4:4" ht="18" customHeight="1">
      <c r="D285" s="179"/>
    </row>
    <row r="286" spans="4:4" ht="18" customHeight="1">
      <c r="D286" s="179"/>
    </row>
    <row r="287" spans="4:4" ht="18" customHeight="1">
      <c r="D287" s="179"/>
    </row>
    <row r="288" spans="4:4" ht="18" customHeight="1">
      <c r="D288" s="179"/>
    </row>
    <row r="289" spans="4:4" ht="18" customHeight="1">
      <c r="D289" s="179"/>
    </row>
    <row r="290" spans="4:4" ht="18" customHeight="1">
      <c r="D290" s="179"/>
    </row>
    <row r="291" spans="4:4" ht="18" customHeight="1">
      <c r="D291" s="179"/>
    </row>
    <row r="292" spans="4:4" ht="18" customHeight="1">
      <c r="D292" s="179"/>
    </row>
    <row r="293" spans="4:4" ht="18" customHeight="1">
      <c r="D293" s="179"/>
    </row>
    <row r="294" spans="4:4" ht="18" customHeight="1">
      <c r="D294" s="179"/>
    </row>
    <row r="295" spans="4:4" ht="18" customHeight="1">
      <c r="D295" s="179"/>
    </row>
    <row r="296" spans="4:4" ht="18" customHeight="1">
      <c r="D296" s="179"/>
    </row>
    <row r="297" spans="4:4" ht="18" customHeight="1">
      <c r="D297" s="179"/>
    </row>
    <row r="298" spans="4:4" ht="18" customHeight="1">
      <c r="D298" s="179"/>
    </row>
    <row r="299" spans="4:4" ht="18" customHeight="1">
      <c r="D299" s="179"/>
    </row>
    <row r="300" spans="4:4" ht="18" customHeight="1">
      <c r="D300" s="179"/>
    </row>
    <row r="301" spans="4:4" ht="18" customHeight="1">
      <c r="D301" s="179"/>
    </row>
    <row r="302" spans="4:4" ht="18" customHeight="1">
      <c r="D302" s="179"/>
    </row>
    <row r="303" spans="4:4" ht="18" customHeight="1">
      <c r="D303" s="179"/>
    </row>
    <row r="304" spans="4:4" ht="18" customHeight="1">
      <c r="D304" s="179"/>
    </row>
    <row r="305" spans="4:4" ht="18" customHeight="1">
      <c r="D305" s="179"/>
    </row>
    <row r="306" spans="4:4" ht="18" customHeight="1">
      <c r="D306" s="179"/>
    </row>
    <row r="307" spans="4:4" ht="18" customHeight="1">
      <c r="D307" s="179"/>
    </row>
    <row r="308" spans="4:4" ht="18" customHeight="1">
      <c r="D308" s="179"/>
    </row>
    <row r="309" spans="4:4" ht="18" customHeight="1">
      <c r="D309" s="179"/>
    </row>
    <row r="310" spans="4:4" ht="18" customHeight="1">
      <c r="D310" s="179"/>
    </row>
    <row r="311" spans="4:4" ht="18" customHeight="1">
      <c r="D311" s="179"/>
    </row>
    <row r="312" spans="4:4" ht="18" customHeight="1">
      <c r="D312" s="179"/>
    </row>
    <row r="313" spans="4:4" ht="18" customHeight="1">
      <c r="D313" s="179"/>
    </row>
    <row r="314" spans="4:4" ht="18" customHeight="1">
      <c r="D314" s="179"/>
    </row>
    <row r="315" spans="4:4" ht="18" customHeight="1">
      <c r="D315" s="179"/>
    </row>
    <row r="316" spans="4:4" ht="18" customHeight="1">
      <c r="D316" s="179"/>
    </row>
    <row r="317" spans="4:4" ht="18" customHeight="1">
      <c r="D317" s="179"/>
    </row>
    <row r="318" spans="4:4" ht="18" customHeight="1">
      <c r="D318" s="179"/>
    </row>
    <row r="319" spans="4:4" ht="18" customHeight="1">
      <c r="D319" s="179"/>
    </row>
    <row r="320" spans="4:4" ht="18" customHeight="1">
      <c r="D320" s="179"/>
    </row>
    <row r="321" spans="4:4" ht="18" customHeight="1">
      <c r="D321" s="179"/>
    </row>
    <row r="322" spans="4:4" ht="18" customHeight="1">
      <c r="D322" s="179"/>
    </row>
    <row r="323" spans="4:4" ht="18" customHeight="1">
      <c r="D323" s="179"/>
    </row>
    <row r="324" spans="4:4" ht="18" customHeight="1">
      <c r="D324" s="179"/>
    </row>
    <row r="325" spans="4:4" ht="18" customHeight="1">
      <c r="D325" s="179"/>
    </row>
    <row r="326" spans="4:4" ht="18" customHeight="1">
      <c r="D326" s="179"/>
    </row>
    <row r="327" spans="4:4" ht="18" customHeight="1">
      <c r="D327" s="179"/>
    </row>
    <row r="328" spans="4:4" ht="18" customHeight="1">
      <c r="D328" s="179"/>
    </row>
    <row r="329" spans="4:4" ht="18" customHeight="1">
      <c r="D329" s="179"/>
    </row>
    <row r="330" spans="4:4" ht="18" customHeight="1">
      <c r="D330" s="179"/>
    </row>
    <row r="331" spans="4:4" ht="18" customHeight="1">
      <c r="D331" s="179"/>
    </row>
    <row r="332" spans="4:4" ht="18" customHeight="1">
      <c r="D332" s="179"/>
    </row>
    <row r="333" spans="4:4" ht="18" customHeight="1">
      <c r="D333" s="179"/>
    </row>
    <row r="334" spans="4:4" ht="18" customHeight="1">
      <c r="D334" s="179"/>
    </row>
    <row r="335" spans="4:4" ht="18" customHeight="1">
      <c r="D335" s="179"/>
    </row>
    <row r="336" spans="4:4" ht="18" customHeight="1">
      <c r="D336" s="179"/>
    </row>
  </sheetData>
  <mergeCells count="1">
    <mergeCell ref="A1:E1"/>
  </mergeCells>
  <pageMargins left="0.7" right="0.7" top="0.75" bottom="0.75" header="0.3" footer="0.3"/>
  <pageSetup paperSize="9" scale="93" orientation="portrait"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14BF2-0B47-434F-86BE-960BB5A46BA1}">
  <sheetPr>
    <tabColor rgb="FF92D050"/>
    <pageSetUpPr fitToPage="1"/>
  </sheetPr>
  <dimension ref="A1:F81"/>
  <sheetViews>
    <sheetView rightToLeft="1" view="pageBreakPreview" zoomScaleNormal="100" zoomScaleSheetLayoutView="100" workbookViewId="0">
      <selection activeCell="A20" sqref="A20:A31"/>
    </sheetView>
  </sheetViews>
  <sheetFormatPr defaultRowHeight="12.75"/>
  <cols>
    <col min="1" max="1" width="17.5703125" style="78" customWidth="1"/>
    <col min="2" max="2" width="35.7109375" style="78" customWidth="1"/>
    <col min="3" max="3" width="17.140625" style="78" customWidth="1"/>
    <col min="4" max="6" width="15.140625" style="78" customWidth="1"/>
    <col min="7" max="16384" width="9.140625" style="78"/>
  </cols>
  <sheetData>
    <row r="1" spans="1:6" ht="25.5" customHeight="1" thickBot="1">
      <c r="A1" s="1030" t="s">
        <v>1280</v>
      </c>
      <c r="B1" s="1030"/>
      <c r="C1" s="1030"/>
      <c r="D1" s="1030"/>
      <c r="E1" s="1030"/>
      <c r="F1" s="1030"/>
    </row>
    <row r="2" spans="1:6" ht="26.25" customHeight="1">
      <c r="A2" s="333" t="s">
        <v>488</v>
      </c>
      <c r="B2" s="333" t="s">
        <v>996</v>
      </c>
      <c r="C2" s="333" t="s">
        <v>1019</v>
      </c>
      <c r="D2" s="412" t="s">
        <v>1020</v>
      </c>
      <c r="E2" s="412" t="s">
        <v>1021</v>
      </c>
      <c r="F2" s="412" t="s">
        <v>1022</v>
      </c>
    </row>
    <row r="3" spans="1:6" ht="22.5" customHeight="1" thickBot="1">
      <c r="A3" s="336" t="s">
        <v>493</v>
      </c>
      <c r="B3" s="336">
        <v>1402</v>
      </c>
      <c r="C3" s="683">
        <f>SUM(C4:C81)</f>
        <v>894593</v>
      </c>
      <c r="D3" s="683">
        <f>SUM(D4:D81)</f>
        <v>802194</v>
      </c>
      <c r="E3" s="683">
        <f>SUM(E4:E81)</f>
        <v>61109</v>
      </c>
      <c r="F3" s="683">
        <f>SUM(F4:F81)</f>
        <v>31290</v>
      </c>
    </row>
    <row r="4" spans="1:6" ht="23.25" customHeight="1" thickBot="1">
      <c r="A4" s="1019" t="s">
        <v>119</v>
      </c>
      <c r="B4" s="684" t="s">
        <v>494</v>
      </c>
      <c r="C4" s="685">
        <f>SUM(D4:F4)</f>
        <v>11042</v>
      </c>
      <c r="D4" s="686">
        <v>10506</v>
      </c>
      <c r="E4" s="687">
        <v>430</v>
      </c>
      <c r="F4" s="688">
        <v>106</v>
      </c>
    </row>
    <row r="5" spans="1:6" ht="23.25" customHeight="1" thickBot="1">
      <c r="A5" s="1018"/>
      <c r="B5" s="689" t="s">
        <v>495</v>
      </c>
      <c r="C5" s="685">
        <f t="shared" ref="C5:C68" si="0">SUM(D5:F5)</f>
        <v>22452</v>
      </c>
      <c r="D5" s="686">
        <v>21006</v>
      </c>
      <c r="E5" s="687">
        <v>1093</v>
      </c>
      <c r="F5" s="688">
        <v>353</v>
      </c>
    </row>
    <row r="6" spans="1:6" ht="23.25" customHeight="1" thickBot="1">
      <c r="A6" s="1017" t="s">
        <v>120</v>
      </c>
      <c r="B6" s="690" t="s">
        <v>512</v>
      </c>
      <c r="C6" s="685">
        <f t="shared" si="0"/>
        <v>25974</v>
      </c>
      <c r="D6" s="686">
        <v>21533</v>
      </c>
      <c r="E6" s="687">
        <v>3829</v>
      </c>
      <c r="F6" s="688">
        <v>612</v>
      </c>
    </row>
    <row r="7" spans="1:6" ht="23.25" customHeight="1" thickBot="1">
      <c r="A7" s="1018"/>
      <c r="B7" s="691" t="s">
        <v>522</v>
      </c>
      <c r="C7" s="685">
        <f t="shared" si="0"/>
        <v>1344</v>
      </c>
      <c r="D7" s="686">
        <v>1109</v>
      </c>
      <c r="E7" s="687">
        <v>192</v>
      </c>
      <c r="F7" s="688">
        <v>43</v>
      </c>
    </row>
    <row r="8" spans="1:6" ht="23.25" customHeight="1" thickBot="1">
      <c r="A8" s="1017" t="s">
        <v>13</v>
      </c>
      <c r="B8" s="692" t="s">
        <v>523</v>
      </c>
      <c r="C8" s="685">
        <f t="shared" si="0"/>
        <v>5548</v>
      </c>
      <c r="D8" s="686">
        <v>4805</v>
      </c>
      <c r="E8" s="687">
        <v>396</v>
      </c>
      <c r="F8" s="688">
        <v>347</v>
      </c>
    </row>
    <row r="9" spans="1:6" ht="23.25" customHeight="1" thickBot="1">
      <c r="A9" s="1018"/>
      <c r="B9" s="689" t="s">
        <v>524</v>
      </c>
      <c r="C9" s="685">
        <f t="shared" si="0"/>
        <v>15086</v>
      </c>
      <c r="D9" s="686">
        <v>13710</v>
      </c>
      <c r="E9" s="687">
        <v>1149</v>
      </c>
      <c r="F9" s="688">
        <v>227</v>
      </c>
    </row>
    <row r="10" spans="1:6" ht="23.25" customHeight="1" thickBot="1">
      <c r="A10" s="1017" t="s">
        <v>14</v>
      </c>
      <c r="B10" s="691" t="s">
        <v>529</v>
      </c>
      <c r="C10" s="685">
        <f t="shared" si="0"/>
        <v>14967</v>
      </c>
      <c r="D10" s="686">
        <v>13440</v>
      </c>
      <c r="E10" s="687">
        <v>874</v>
      </c>
      <c r="F10" s="688">
        <v>653</v>
      </c>
    </row>
    <row r="11" spans="1:6" ht="23.25" customHeight="1" thickBot="1">
      <c r="A11" s="1023"/>
      <c r="B11" s="692" t="s">
        <v>530</v>
      </c>
      <c r="C11" s="685">
        <f t="shared" si="0"/>
        <v>35930</v>
      </c>
      <c r="D11" s="686">
        <v>34921</v>
      </c>
      <c r="E11" s="687">
        <v>410</v>
      </c>
      <c r="F11" s="688">
        <v>599</v>
      </c>
    </row>
    <row r="12" spans="1:6" ht="23.25" customHeight="1" thickBot="1">
      <c r="A12" s="1018"/>
      <c r="B12" s="693" t="s">
        <v>531</v>
      </c>
      <c r="C12" s="685">
        <f t="shared" si="0"/>
        <v>28628</v>
      </c>
      <c r="D12" s="686">
        <v>26864</v>
      </c>
      <c r="E12" s="687">
        <v>732</v>
      </c>
      <c r="F12" s="688">
        <v>1032</v>
      </c>
    </row>
    <row r="13" spans="1:6" ht="23.25" customHeight="1" thickBot="1">
      <c r="A13" s="1017" t="s">
        <v>33</v>
      </c>
      <c r="B13" s="694" t="s">
        <v>559</v>
      </c>
      <c r="C13" s="685">
        <f t="shared" si="0"/>
        <v>4182</v>
      </c>
      <c r="D13" s="686">
        <v>3620</v>
      </c>
      <c r="E13" s="687">
        <v>0</v>
      </c>
      <c r="F13" s="688">
        <v>562</v>
      </c>
    </row>
    <row r="14" spans="1:6" ht="23.25" customHeight="1" thickBot="1">
      <c r="A14" s="1018"/>
      <c r="B14" s="695" t="s">
        <v>566</v>
      </c>
      <c r="C14" s="685">
        <f t="shared" si="0"/>
        <v>1530</v>
      </c>
      <c r="D14" s="686">
        <v>1495</v>
      </c>
      <c r="E14" s="687">
        <v>0</v>
      </c>
      <c r="F14" s="688">
        <v>35</v>
      </c>
    </row>
    <row r="15" spans="1:6" ht="23.25" customHeight="1" thickBot="1">
      <c r="A15" s="1017" t="s">
        <v>15</v>
      </c>
      <c r="B15" s="695" t="s">
        <v>567</v>
      </c>
      <c r="C15" s="685">
        <f t="shared" si="0"/>
        <v>4496</v>
      </c>
      <c r="D15" s="686">
        <v>4496</v>
      </c>
      <c r="E15" s="687">
        <v>0</v>
      </c>
      <c r="F15" s="688">
        <v>0</v>
      </c>
    </row>
    <row r="16" spans="1:6" ht="23.25" customHeight="1" thickBot="1">
      <c r="A16" s="1018"/>
      <c r="B16" s="695" t="s">
        <v>568</v>
      </c>
      <c r="C16" s="685">
        <f t="shared" si="0"/>
        <v>429</v>
      </c>
      <c r="D16" s="686">
        <v>419</v>
      </c>
      <c r="E16" s="687">
        <v>0</v>
      </c>
      <c r="F16" s="688">
        <v>10</v>
      </c>
    </row>
    <row r="17" spans="1:6" ht="23.25" customHeight="1" thickBot="1">
      <c r="A17" s="1017" t="s">
        <v>16</v>
      </c>
      <c r="B17" s="696" t="s">
        <v>571</v>
      </c>
      <c r="C17" s="685">
        <f t="shared" si="0"/>
        <v>4430</v>
      </c>
      <c r="D17" s="686">
        <v>3476</v>
      </c>
      <c r="E17" s="687">
        <v>545</v>
      </c>
      <c r="F17" s="688">
        <v>409</v>
      </c>
    </row>
    <row r="18" spans="1:6" ht="23.25" customHeight="1" thickBot="1">
      <c r="A18" s="1023"/>
      <c r="B18" s="692" t="s">
        <v>572</v>
      </c>
      <c r="C18" s="685">
        <f t="shared" si="0"/>
        <v>22196</v>
      </c>
      <c r="D18" s="686">
        <v>19492</v>
      </c>
      <c r="E18" s="687">
        <v>2062</v>
      </c>
      <c r="F18" s="688">
        <v>642</v>
      </c>
    </row>
    <row r="19" spans="1:6" ht="23.25" customHeight="1" thickBot="1">
      <c r="A19" s="1018"/>
      <c r="B19" s="697" t="s">
        <v>573</v>
      </c>
      <c r="C19" s="685">
        <f t="shared" si="0"/>
        <v>5421</v>
      </c>
      <c r="D19" s="686">
        <v>4639</v>
      </c>
      <c r="E19" s="687">
        <v>576</v>
      </c>
      <c r="F19" s="688">
        <v>206</v>
      </c>
    </row>
    <row r="20" spans="1:6" ht="23.25" customHeight="1" thickBot="1">
      <c r="A20" s="1017" t="s">
        <v>475</v>
      </c>
      <c r="B20" s="689" t="s">
        <v>582</v>
      </c>
      <c r="C20" s="685">
        <f t="shared" si="0"/>
        <v>3367</v>
      </c>
      <c r="D20" s="686">
        <v>3160</v>
      </c>
      <c r="E20" s="687">
        <v>7</v>
      </c>
      <c r="F20" s="688">
        <v>200</v>
      </c>
    </row>
    <row r="21" spans="1:6" ht="23.25" customHeight="1" thickBot="1">
      <c r="A21" s="1023"/>
      <c r="B21" s="698" t="s">
        <v>583</v>
      </c>
      <c r="C21" s="685">
        <f t="shared" si="0"/>
        <v>13209</v>
      </c>
      <c r="D21" s="686">
        <v>11751</v>
      </c>
      <c r="E21" s="687">
        <v>245</v>
      </c>
      <c r="F21" s="688">
        <v>1213</v>
      </c>
    </row>
    <row r="22" spans="1:6" ht="23.25" customHeight="1" thickBot="1">
      <c r="A22" s="1023"/>
      <c r="B22" s="697" t="s">
        <v>584</v>
      </c>
      <c r="C22" s="685">
        <f t="shared" si="0"/>
        <v>10968</v>
      </c>
      <c r="D22" s="686">
        <v>10218</v>
      </c>
      <c r="E22" s="687">
        <v>380</v>
      </c>
      <c r="F22" s="688">
        <v>370</v>
      </c>
    </row>
    <row r="23" spans="1:6" ht="23.25" customHeight="1" thickBot="1">
      <c r="A23" s="1023"/>
      <c r="B23" s="697" t="s">
        <v>586</v>
      </c>
      <c r="C23" s="685">
        <f t="shared" si="0"/>
        <v>10207</v>
      </c>
      <c r="D23" s="686">
        <v>8477</v>
      </c>
      <c r="E23" s="687">
        <v>727</v>
      </c>
      <c r="F23" s="688">
        <v>1003</v>
      </c>
    </row>
    <row r="24" spans="1:6" ht="23.25" customHeight="1" thickBot="1">
      <c r="A24" s="1023"/>
      <c r="B24" s="697" t="s">
        <v>587</v>
      </c>
      <c r="C24" s="685">
        <f t="shared" si="0"/>
        <v>10990</v>
      </c>
      <c r="D24" s="686">
        <v>9815</v>
      </c>
      <c r="E24" s="687">
        <v>295</v>
      </c>
      <c r="F24" s="688">
        <v>880</v>
      </c>
    </row>
    <row r="25" spans="1:6" ht="23.25" customHeight="1" thickBot="1">
      <c r="A25" s="1023"/>
      <c r="B25" s="689" t="s">
        <v>588</v>
      </c>
      <c r="C25" s="685">
        <f t="shared" si="0"/>
        <v>21960</v>
      </c>
      <c r="D25" s="686">
        <v>20055</v>
      </c>
      <c r="E25" s="687">
        <v>1233</v>
      </c>
      <c r="F25" s="688">
        <v>672</v>
      </c>
    </row>
    <row r="26" spans="1:6" ht="23.25" customHeight="1" thickBot="1">
      <c r="A26" s="1023"/>
      <c r="B26" s="699" t="s">
        <v>589</v>
      </c>
      <c r="C26" s="685">
        <f t="shared" si="0"/>
        <v>12419</v>
      </c>
      <c r="D26" s="686">
        <v>11907</v>
      </c>
      <c r="E26" s="687">
        <v>264</v>
      </c>
      <c r="F26" s="688">
        <v>248</v>
      </c>
    </row>
    <row r="27" spans="1:6" ht="23.25" customHeight="1" thickBot="1">
      <c r="A27" s="1023"/>
      <c r="B27" s="697" t="s">
        <v>590</v>
      </c>
      <c r="C27" s="685">
        <f t="shared" si="0"/>
        <v>9874</v>
      </c>
      <c r="D27" s="686">
        <v>9473</v>
      </c>
      <c r="E27" s="687">
        <v>3</v>
      </c>
      <c r="F27" s="688">
        <v>398</v>
      </c>
    </row>
    <row r="28" spans="1:6" ht="23.25" customHeight="1" thickBot="1">
      <c r="A28" s="1023"/>
      <c r="B28" s="697" t="s">
        <v>591</v>
      </c>
      <c r="C28" s="685">
        <f t="shared" si="0"/>
        <v>13832</v>
      </c>
      <c r="D28" s="686">
        <v>11671</v>
      </c>
      <c r="E28" s="687">
        <v>1103</v>
      </c>
      <c r="F28" s="688">
        <v>1058</v>
      </c>
    </row>
    <row r="29" spans="1:6" ht="23.25" customHeight="1" thickBot="1">
      <c r="A29" s="1023"/>
      <c r="B29" s="689" t="s">
        <v>592</v>
      </c>
      <c r="C29" s="685">
        <f t="shared" si="0"/>
        <v>3253</v>
      </c>
      <c r="D29" s="686">
        <v>2982</v>
      </c>
      <c r="E29" s="687">
        <v>0</v>
      </c>
      <c r="F29" s="688">
        <v>271</v>
      </c>
    </row>
    <row r="30" spans="1:6" ht="23.25" customHeight="1" thickBot="1">
      <c r="A30" s="1023"/>
      <c r="B30" s="700" t="s">
        <v>617</v>
      </c>
      <c r="C30" s="685">
        <f t="shared" si="0"/>
        <v>1220</v>
      </c>
      <c r="D30" s="686">
        <v>1101</v>
      </c>
      <c r="E30" s="687">
        <v>0</v>
      </c>
      <c r="F30" s="688">
        <v>119</v>
      </c>
    </row>
    <row r="31" spans="1:6" ht="23.25" customHeight="1" thickBot="1">
      <c r="A31" s="1018"/>
      <c r="B31" s="700" t="s">
        <v>618</v>
      </c>
      <c r="C31" s="685">
        <f t="shared" si="0"/>
        <v>1132</v>
      </c>
      <c r="D31" s="686">
        <v>1095</v>
      </c>
      <c r="E31" s="687">
        <v>0</v>
      </c>
      <c r="F31" s="688">
        <v>37</v>
      </c>
    </row>
    <row r="32" spans="1:6" ht="23.25" customHeight="1" thickBot="1">
      <c r="A32" s="296" t="s">
        <v>122</v>
      </c>
      <c r="B32" s="694" t="s">
        <v>619</v>
      </c>
      <c r="C32" s="685">
        <f t="shared" si="0"/>
        <v>14698</v>
      </c>
      <c r="D32" s="686">
        <v>13341</v>
      </c>
      <c r="E32" s="687">
        <v>1202</v>
      </c>
      <c r="F32" s="688">
        <v>155</v>
      </c>
    </row>
    <row r="33" spans="1:6" ht="23.25" customHeight="1" thickBot="1">
      <c r="A33" s="296" t="s">
        <v>31</v>
      </c>
      <c r="B33" s="696" t="s">
        <v>625</v>
      </c>
      <c r="C33" s="685">
        <f t="shared" si="0"/>
        <v>5315</v>
      </c>
      <c r="D33" s="686">
        <v>4433</v>
      </c>
      <c r="E33" s="687">
        <v>821</v>
      </c>
      <c r="F33" s="688">
        <v>61</v>
      </c>
    </row>
    <row r="34" spans="1:6" ht="23.25" customHeight="1" thickBot="1">
      <c r="A34" s="1017" t="s">
        <v>476</v>
      </c>
      <c r="B34" s="692" t="s">
        <v>630</v>
      </c>
      <c r="C34" s="685">
        <f t="shared" si="0"/>
        <v>16616</v>
      </c>
      <c r="D34" s="686">
        <v>15774</v>
      </c>
      <c r="E34" s="687">
        <v>395</v>
      </c>
      <c r="F34" s="688">
        <v>447</v>
      </c>
    </row>
    <row r="35" spans="1:6" ht="23.25" customHeight="1" thickBot="1">
      <c r="A35" s="1023"/>
      <c r="B35" s="697" t="s">
        <v>631</v>
      </c>
      <c r="C35" s="685">
        <f t="shared" si="0"/>
        <v>13745</v>
      </c>
      <c r="D35" s="686">
        <v>11782</v>
      </c>
      <c r="E35" s="687">
        <v>1419</v>
      </c>
      <c r="F35" s="688">
        <v>544</v>
      </c>
    </row>
    <row r="36" spans="1:6" ht="23.25" customHeight="1" thickBot="1">
      <c r="A36" s="1018"/>
      <c r="B36" s="689" t="s">
        <v>632</v>
      </c>
      <c r="C36" s="685">
        <f t="shared" si="0"/>
        <v>15938</v>
      </c>
      <c r="D36" s="686">
        <v>15015</v>
      </c>
      <c r="E36" s="687">
        <v>439</v>
      </c>
      <c r="F36" s="688">
        <v>484</v>
      </c>
    </row>
    <row r="37" spans="1:6" ht="23.25" customHeight="1" thickBot="1">
      <c r="A37" s="296" t="s">
        <v>29</v>
      </c>
      <c r="B37" s="700" t="s">
        <v>651</v>
      </c>
      <c r="C37" s="685">
        <f t="shared" si="0"/>
        <v>12636</v>
      </c>
      <c r="D37" s="686">
        <v>11336</v>
      </c>
      <c r="E37" s="687">
        <v>1037</v>
      </c>
      <c r="F37" s="688">
        <v>263</v>
      </c>
    </row>
    <row r="38" spans="1:6" ht="23.25" customHeight="1" thickBot="1">
      <c r="A38" s="1017" t="s">
        <v>17</v>
      </c>
      <c r="B38" s="692" t="s">
        <v>655</v>
      </c>
      <c r="C38" s="685">
        <f t="shared" si="0"/>
        <v>8011</v>
      </c>
      <c r="D38" s="686">
        <v>7866</v>
      </c>
      <c r="E38" s="687">
        <v>26</v>
      </c>
      <c r="F38" s="688">
        <v>119</v>
      </c>
    </row>
    <row r="39" spans="1:6" ht="23.25" customHeight="1" thickBot="1">
      <c r="A39" s="1023"/>
      <c r="B39" s="697" t="s">
        <v>656</v>
      </c>
      <c r="C39" s="685">
        <f t="shared" si="0"/>
        <v>6474</v>
      </c>
      <c r="D39" s="686">
        <v>6388</v>
      </c>
      <c r="E39" s="687">
        <v>0</v>
      </c>
      <c r="F39" s="688">
        <v>86</v>
      </c>
    </row>
    <row r="40" spans="1:6" ht="23.25" customHeight="1" thickBot="1">
      <c r="A40" s="1023"/>
      <c r="B40" s="697" t="s">
        <v>657</v>
      </c>
      <c r="C40" s="685">
        <f t="shared" si="0"/>
        <v>446</v>
      </c>
      <c r="D40" s="686">
        <v>446</v>
      </c>
      <c r="E40" s="687">
        <v>0</v>
      </c>
      <c r="F40" s="688">
        <v>0</v>
      </c>
    </row>
    <row r="41" spans="1:6" ht="23.25" customHeight="1" thickBot="1">
      <c r="A41" s="1023"/>
      <c r="B41" s="697" t="s">
        <v>658</v>
      </c>
      <c r="C41" s="685">
        <f t="shared" si="0"/>
        <v>3422</v>
      </c>
      <c r="D41" s="686">
        <v>3338</v>
      </c>
      <c r="E41" s="687">
        <v>0</v>
      </c>
      <c r="F41" s="688">
        <v>84</v>
      </c>
    </row>
    <row r="42" spans="1:6" ht="23.25" customHeight="1" thickBot="1">
      <c r="A42" s="1018"/>
      <c r="B42" s="697" t="s">
        <v>659</v>
      </c>
      <c r="C42" s="685">
        <f t="shared" si="0"/>
        <v>15037</v>
      </c>
      <c r="D42" s="686">
        <v>14531</v>
      </c>
      <c r="E42" s="687">
        <v>155</v>
      </c>
      <c r="F42" s="688">
        <v>351</v>
      </c>
    </row>
    <row r="43" spans="1:6" ht="23.25" customHeight="1" thickBot="1">
      <c r="A43" s="1017" t="s">
        <v>17</v>
      </c>
      <c r="B43" s="697" t="s">
        <v>660</v>
      </c>
      <c r="C43" s="685">
        <f t="shared" si="0"/>
        <v>8581</v>
      </c>
      <c r="D43" s="686">
        <v>7931</v>
      </c>
      <c r="E43" s="687">
        <v>459</v>
      </c>
      <c r="F43" s="688">
        <v>191</v>
      </c>
    </row>
    <row r="44" spans="1:6" ht="23.25" customHeight="1" thickBot="1">
      <c r="A44" s="1018"/>
      <c r="B44" s="689" t="s">
        <v>661</v>
      </c>
      <c r="C44" s="685">
        <f t="shared" si="0"/>
        <v>3047</v>
      </c>
      <c r="D44" s="686">
        <v>3047</v>
      </c>
      <c r="E44" s="687">
        <v>0</v>
      </c>
      <c r="F44" s="688">
        <v>0</v>
      </c>
    </row>
    <row r="45" spans="1:6" ht="23.25" customHeight="1" thickBot="1">
      <c r="A45" s="1017" t="s">
        <v>18</v>
      </c>
      <c r="B45" s="693" t="s">
        <v>687</v>
      </c>
      <c r="C45" s="685">
        <f t="shared" si="0"/>
        <v>12813</v>
      </c>
      <c r="D45" s="686">
        <v>11289</v>
      </c>
      <c r="E45" s="687">
        <v>1365</v>
      </c>
      <c r="F45" s="688">
        <v>159</v>
      </c>
    </row>
    <row r="46" spans="1:6" ht="23.25" customHeight="1" thickBot="1">
      <c r="A46" s="1018"/>
      <c r="B46" s="692" t="s">
        <v>688</v>
      </c>
      <c r="C46" s="685">
        <f t="shared" si="0"/>
        <v>5048</v>
      </c>
      <c r="D46" s="686">
        <v>4838</v>
      </c>
      <c r="E46" s="687">
        <v>176</v>
      </c>
      <c r="F46" s="688">
        <v>34</v>
      </c>
    </row>
    <row r="47" spans="1:6" ht="23.25" customHeight="1" thickBot="1">
      <c r="A47" s="296" t="s">
        <v>19</v>
      </c>
      <c r="B47" s="689" t="s">
        <v>694</v>
      </c>
      <c r="C47" s="685">
        <f t="shared" si="0"/>
        <v>10727</v>
      </c>
      <c r="D47" s="686">
        <v>9139</v>
      </c>
      <c r="E47" s="687">
        <v>943</v>
      </c>
      <c r="F47" s="688">
        <v>645</v>
      </c>
    </row>
    <row r="48" spans="1:6" ht="23.25" customHeight="1" thickBot="1">
      <c r="A48" s="1017" t="s">
        <v>261</v>
      </c>
      <c r="B48" s="700" t="s">
        <v>703</v>
      </c>
      <c r="C48" s="685">
        <f t="shared" si="0"/>
        <v>24389</v>
      </c>
      <c r="D48" s="686">
        <v>18955</v>
      </c>
      <c r="E48" s="687">
        <v>4184</v>
      </c>
      <c r="F48" s="688">
        <v>1250</v>
      </c>
    </row>
    <row r="49" spans="1:6" ht="23.25" customHeight="1" thickBot="1">
      <c r="A49" s="1018"/>
      <c r="B49" s="692" t="s">
        <v>704</v>
      </c>
      <c r="C49" s="685">
        <f t="shared" si="0"/>
        <v>3011</v>
      </c>
      <c r="D49" s="686">
        <v>2341</v>
      </c>
      <c r="E49" s="687">
        <v>578</v>
      </c>
      <c r="F49" s="688">
        <v>92</v>
      </c>
    </row>
    <row r="50" spans="1:6" ht="23.25" customHeight="1" thickBot="1">
      <c r="A50" s="296" t="s">
        <v>20</v>
      </c>
      <c r="B50" s="689" t="s">
        <v>711</v>
      </c>
      <c r="C50" s="685">
        <f t="shared" si="0"/>
        <v>21549</v>
      </c>
      <c r="D50" s="686">
        <v>21111</v>
      </c>
      <c r="E50" s="687">
        <v>111</v>
      </c>
      <c r="F50" s="688">
        <v>327</v>
      </c>
    </row>
    <row r="51" spans="1:6" ht="23.25" customHeight="1" thickBot="1">
      <c r="A51" s="1017" t="s">
        <v>127</v>
      </c>
      <c r="B51" s="700" t="s">
        <v>735</v>
      </c>
      <c r="C51" s="685">
        <f t="shared" si="0"/>
        <v>10760</v>
      </c>
      <c r="D51" s="686">
        <v>8251</v>
      </c>
      <c r="E51" s="687">
        <v>1867</v>
      </c>
      <c r="F51" s="688">
        <v>642</v>
      </c>
    </row>
    <row r="52" spans="1:6" ht="23.25" customHeight="1" thickBot="1">
      <c r="A52" s="1018"/>
      <c r="B52" s="700" t="s">
        <v>736</v>
      </c>
      <c r="C52" s="685">
        <f t="shared" si="0"/>
        <v>20104</v>
      </c>
      <c r="D52" s="686">
        <v>17873</v>
      </c>
      <c r="E52" s="687">
        <v>1745</v>
      </c>
      <c r="F52" s="688">
        <v>486</v>
      </c>
    </row>
    <row r="53" spans="1:6" ht="23.25" customHeight="1" thickBot="1">
      <c r="A53" s="296" t="s">
        <v>22</v>
      </c>
      <c r="B53" s="692" t="s">
        <v>745</v>
      </c>
      <c r="C53" s="685">
        <f t="shared" si="0"/>
        <v>11203</v>
      </c>
      <c r="D53" s="686">
        <v>9937</v>
      </c>
      <c r="E53" s="687">
        <v>296</v>
      </c>
      <c r="F53" s="688">
        <v>970</v>
      </c>
    </row>
    <row r="54" spans="1:6" ht="23.25" customHeight="1" thickBot="1">
      <c r="A54" s="296" t="s">
        <v>477</v>
      </c>
      <c r="B54" s="698" t="s">
        <v>749</v>
      </c>
      <c r="C54" s="685">
        <f t="shared" si="0"/>
        <v>6574</v>
      </c>
      <c r="D54" s="686">
        <v>5436</v>
      </c>
      <c r="E54" s="687">
        <v>585</v>
      </c>
      <c r="F54" s="688">
        <v>553</v>
      </c>
    </row>
    <row r="55" spans="1:6" ht="23.25" customHeight="1" thickBot="1">
      <c r="A55" s="1017" t="s">
        <v>219</v>
      </c>
      <c r="B55" s="697" t="s">
        <v>753</v>
      </c>
      <c r="C55" s="685">
        <f t="shared" si="0"/>
        <v>6857</v>
      </c>
      <c r="D55" s="686">
        <v>5613</v>
      </c>
      <c r="E55" s="687">
        <v>1090</v>
      </c>
      <c r="F55" s="688">
        <v>154</v>
      </c>
    </row>
    <row r="56" spans="1:6" ht="23.25" customHeight="1" thickBot="1">
      <c r="A56" s="1018"/>
      <c r="B56" s="693" t="s">
        <v>754</v>
      </c>
      <c r="C56" s="685">
        <f t="shared" si="0"/>
        <v>16129</v>
      </c>
      <c r="D56" s="686">
        <v>14544</v>
      </c>
      <c r="E56" s="687">
        <v>1457</v>
      </c>
      <c r="F56" s="688">
        <v>128</v>
      </c>
    </row>
    <row r="57" spans="1:6" ht="23.25" customHeight="1" thickBot="1">
      <c r="A57" s="1017" t="s">
        <v>220</v>
      </c>
      <c r="B57" s="692" t="s">
        <v>762</v>
      </c>
      <c r="C57" s="685">
        <f t="shared" si="0"/>
        <v>26388</v>
      </c>
      <c r="D57" s="686">
        <v>25562</v>
      </c>
      <c r="E57" s="687">
        <v>347</v>
      </c>
      <c r="F57" s="688">
        <v>479</v>
      </c>
    </row>
    <row r="58" spans="1:6" ht="23.25" customHeight="1" thickBot="1">
      <c r="A58" s="1023"/>
      <c r="B58" s="701" t="s">
        <v>763</v>
      </c>
      <c r="C58" s="685">
        <f t="shared" si="0"/>
        <v>16298</v>
      </c>
      <c r="D58" s="686">
        <v>14771</v>
      </c>
      <c r="E58" s="687">
        <v>1100</v>
      </c>
      <c r="F58" s="688">
        <v>427</v>
      </c>
    </row>
    <row r="59" spans="1:6" ht="23.25" customHeight="1" thickBot="1">
      <c r="A59" s="1018"/>
      <c r="B59" s="696" t="s">
        <v>764</v>
      </c>
      <c r="C59" s="685">
        <f t="shared" si="0"/>
        <v>13535</v>
      </c>
      <c r="D59" s="686">
        <v>11333</v>
      </c>
      <c r="E59" s="687">
        <v>1337</v>
      </c>
      <c r="F59" s="688">
        <v>865</v>
      </c>
    </row>
    <row r="60" spans="1:6" ht="23.25" customHeight="1" thickBot="1">
      <c r="A60" s="1017" t="s">
        <v>221</v>
      </c>
      <c r="B60" s="692" t="s">
        <v>779</v>
      </c>
      <c r="C60" s="685">
        <f t="shared" si="0"/>
        <v>10461</v>
      </c>
      <c r="D60" s="686">
        <v>8777</v>
      </c>
      <c r="E60" s="687">
        <v>1394</v>
      </c>
      <c r="F60" s="688">
        <v>290</v>
      </c>
    </row>
    <row r="61" spans="1:6" ht="23.25" customHeight="1" thickBot="1">
      <c r="A61" s="1018"/>
      <c r="B61" s="689" t="s">
        <v>780</v>
      </c>
      <c r="C61" s="685">
        <f t="shared" si="0"/>
        <v>11540</v>
      </c>
      <c r="D61" s="686">
        <v>10454</v>
      </c>
      <c r="E61" s="687">
        <v>859</v>
      </c>
      <c r="F61" s="688">
        <v>227</v>
      </c>
    </row>
    <row r="62" spans="1:6" ht="23.25" customHeight="1" thickBot="1">
      <c r="A62" s="296" t="s">
        <v>478</v>
      </c>
      <c r="B62" s="700" t="s">
        <v>789</v>
      </c>
      <c r="C62" s="685">
        <f t="shared" si="0"/>
        <v>7351</v>
      </c>
      <c r="D62" s="686">
        <v>6589</v>
      </c>
      <c r="E62" s="687">
        <v>442</v>
      </c>
      <c r="F62" s="688">
        <v>320</v>
      </c>
    </row>
    <row r="63" spans="1:6" ht="23.25" customHeight="1" thickBot="1">
      <c r="A63" s="1017" t="s">
        <v>131</v>
      </c>
      <c r="B63" s="692" t="s">
        <v>793</v>
      </c>
      <c r="C63" s="685">
        <f t="shared" si="0"/>
        <v>12092</v>
      </c>
      <c r="D63" s="686">
        <v>11660</v>
      </c>
      <c r="E63" s="687">
        <v>236</v>
      </c>
      <c r="F63" s="688">
        <v>196</v>
      </c>
    </row>
    <row r="64" spans="1:6" ht="23.25" customHeight="1" thickBot="1">
      <c r="A64" s="1018"/>
      <c r="B64" s="697" t="s">
        <v>794</v>
      </c>
      <c r="C64" s="685">
        <f t="shared" si="0"/>
        <v>16670</v>
      </c>
      <c r="D64" s="686">
        <v>15037</v>
      </c>
      <c r="E64" s="687">
        <v>1085</v>
      </c>
      <c r="F64" s="688">
        <v>548</v>
      </c>
    </row>
    <row r="65" spans="1:6" ht="23.25" customHeight="1" thickBot="1">
      <c r="A65" s="1017" t="s">
        <v>23</v>
      </c>
      <c r="B65" s="689" t="s">
        <v>804</v>
      </c>
      <c r="C65" s="685">
        <f t="shared" si="0"/>
        <v>13377</v>
      </c>
      <c r="D65" s="686">
        <v>12176</v>
      </c>
      <c r="E65" s="687">
        <v>1006</v>
      </c>
      <c r="F65" s="688">
        <v>195</v>
      </c>
    </row>
    <row r="66" spans="1:6" ht="23.25" customHeight="1" thickBot="1">
      <c r="A66" s="1018"/>
      <c r="B66" s="698" t="s">
        <v>805</v>
      </c>
      <c r="C66" s="685">
        <f t="shared" si="0"/>
        <v>1186</v>
      </c>
      <c r="D66" s="686">
        <v>1181</v>
      </c>
      <c r="E66" s="687">
        <v>0</v>
      </c>
      <c r="F66" s="688">
        <v>5</v>
      </c>
    </row>
    <row r="67" spans="1:6" ht="23.25" customHeight="1" thickBot="1">
      <c r="A67" s="1017" t="s">
        <v>24</v>
      </c>
      <c r="B67" s="697" t="s">
        <v>819</v>
      </c>
      <c r="C67" s="685">
        <f t="shared" si="0"/>
        <v>15287</v>
      </c>
      <c r="D67" s="686">
        <v>13380</v>
      </c>
      <c r="E67" s="687">
        <v>1699</v>
      </c>
      <c r="F67" s="688">
        <v>208</v>
      </c>
    </row>
    <row r="68" spans="1:6" ht="23.25" customHeight="1" thickBot="1">
      <c r="A68" s="1023"/>
      <c r="B68" s="697" t="s">
        <v>820</v>
      </c>
      <c r="C68" s="685">
        <f t="shared" si="0"/>
        <v>5334</v>
      </c>
      <c r="D68" s="686">
        <v>4521</v>
      </c>
      <c r="E68" s="687">
        <v>666</v>
      </c>
      <c r="F68" s="688">
        <v>147</v>
      </c>
    </row>
    <row r="69" spans="1:6" ht="23.25" customHeight="1" thickBot="1">
      <c r="A69" s="1018"/>
      <c r="B69" s="697" t="s">
        <v>821</v>
      </c>
      <c r="C69" s="685">
        <f t="shared" ref="C69:C81" si="1">SUM(D69:F69)</f>
        <v>4050</v>
      </c>
      <c r="D69" s="686">
        <v>3693</v>
      </c>
      <c r="E69" s="687">
        <v>211</v>
      </c>
      <c r="F69" s="688">
        <v>146</v>
      </c>
    </row>
    <row r="70" spans="1:6" ht="23.25" customHeight="1" thickBot="1">
      <c r="A70" s="1017" t="s">
        <v>25</v>
      </c>
      <c r="B70" s="693" t="s">
        <v>832</v>
      </c>
      <c r="C70" s="685">
        <f t="shared" si="1"/>
        <v>3170</v>
      </c>
      <c r="D70" s="686">
        <v>2914</v>
      </c>
      <c r="E70" s="687">
        <v>147</v>
      </c>
      <c r="F70" s="688">
        <v>109</v>
      </c>
    </row>
    <row r="71" spans="1:6" ht="23.25" customHeight="1" thickBot="1">
      <c r="A71" s="1023"/>
      <c r="B71" s="692" t="s">
        <v>833</v>
      </c>
      <c r="C71" s="685">
        <f t="shared" si="1"/>
        <v>5424</v>
      </c>
      <c r="D71" s="686">
        <v>5044</v>
      </c>
      <c r="E71" s="687">
        <v>237</v>
      </c>
      <c r="F71" s="688">
        <v>143</v>
      </c>
    </row>
    <row r="72" spans="1:6" ht="23.25" customHeight="1" thickBot="1">
      <c r="A72" s="1023"/>
      <c r="B72" s="697" t="s">
        <v>834</v>
      </c>
      <c r="C72" s="685">
        <f t="shared" si="1"/>
        <v>4347</v>
      </c>
      <c r="D72" s="686">
        <v>3840</v>
      </c>
      <c r="E72" s="687">
        <v>118</v>
      </c>
      <c r="F72" s="688">
        <v>389</v>
      </c>
    </row>
    <row r="73" spans="1:6" ht="23.25" customHeight="1" thickBot="1">
      <c r="A73" s="1023"/>
      <c r="B73" s="689" t="s">
        <v>835</v>
      </c>
      <c r="C73" s="685">
        <f t="shared" si="1"/>
        <v>4642</v>
      </c>
      <c r="D73" s="686">
        <v>2961</v>
      </c>
      <c r="E73" s="687">
        <v>1392</v>
      </c>
      <c r="F73" s="688">
        <v>289</v>
      </c>
    </row>
    <row r="74" spans="1:6" ht="23.25" customHeight="1" thickBot="1">
      <c r="A74" s="1018"/>
      <c r="B74" s="700" t="s">
        <v>836</v>
      </c>
      <c r="C74" s="685">
        <f t="shared" si="1"/>
        <v>21687</v>
      </c>
      <c r="D74" s="686">
        <v>20610</v>
      </c>
      <c r="E74" s="687">
        <v>820</v>
      </c>
      <c r="F74" s="688">
        <v>257</v>
      </c>
    </row>
    <row r="75" spans="1:6" ht="23.25" customHeight="1" thickBot="1">
      <c r="A75" s="1017" t="s">
        <v>133</v>
      </c>
      <c r="B75" s="698" t="s">
        <v>851</v>
      </c>
      <c r="C75" s="685">
        <f t="shared" si="1"/>
        <v>14639</v>
      </c>
      <c r="D75" s="686">
        <v>13441</v>
      </c>
      <c r="E75" s="687">
        <v>700</v>
      </c>
      <c r="F75" s="688">
        <v>498</v>
      </c>
    </row>
    <row r="76" spans="1:6" ht="23.25" customHeight="1" thickBot="1">
      <c r="A76" s="1023"/>
      <c r="B76" s="693" t="s">
        <v>852</v>
      </c>
      <c r="C76" s="685">
        <f t="shared" si="1"/>
        <v>11738</v>
      </c>
      <c r="D76" s="686">
        <v>10913</v>
      </c>
      <c r="E76" s="687">
        <v>221</v>
      </c>
      <c r="F76" s="688">
        <v>604</v>
      </c>
    </row>
    <row r="77" spans="1:6" ht="23.25" customHeight="1" thickBot="1">
      <c r="A77" s="1018"/>
      <c r="B77" s="692" t="s">
        <v>853</v>
      </c>
      <c r="C77" s="685">
        <f t="shared" si="1"/>
        <v>5494</v>
      </c>
      <c r="D77" s="686">
        <v>3398</v>
      </c>
      <c r="E77" s="687">
        <v>1998</v>
      </c>
      <c r="F77" s="688">
        <v>98</v>
      </c>
    </row>
    <row r="78" spans="1:6" ht="23.25" customHeight="1" thickBot="1">
      <c r="A78" s="296" t="s">
        <v>26</v>
      </c>
      <c r="B78" s="692" t="s">
        <v>863</v>
      </c>
      <c r="C78" s="685">
        <f t="shared" si="1"/>
        <v>21402</v>
      </c>
      <c r="D78" s="686">
        <v>17369</v>
      </c>
      <c r="E78" s="687">
        <v>1383</v>
      </c>
      <c r="F78" s="688">
        <v>2650</v>
      </c>
    </row>
    <row r="79" spans="1:6" ht="23.25" customHeight="1" thickBot="1">
      <c r="A79" s="1017" t="s">
        <v>27</v>
      </c>
      <c r="B79" s="692" t="s">
        <v>872</v>
      </c>
      <c r="C79" s="685">
        <f t="shared" si="1"/>
        <v>18823</v>
      </c>
      <c r="D79" s="686">
        <v>15445</v>
      </c>
      <c r="E79" s="687">
        <v>2842</v>
      </c>
      <c r="F79" s="688">
        <v>536</v>
      </c>
    </row>
    <row r="80" spans="1:6" ht="23.25" customHeight="1" thickBot="1">
      <c r="A80" s="1018"/>
      <c r="B80" s="692" t="s">
        <v>873</v>
      </c>
      <c r="C80" s="685">
        <f t="shared" si="1"/>
        <v>16651</v>
      </c>
      <c r="D80" s="686">
        <v>13183</v>
      </c>
      <c r="E80" s="687">
        <v>3059</v>
      </c>
      <c r="F80" s="688">
        <v>409</v>
      </c>
    </row>
    <row r="81" spans="1:6" ht="23.25" customHeight="1" thickBot="1">
      <c r="A81" s="296" t="s">
        <v>134</v>
      </c>
      <c r="B81" s="692" t="s">
        <v>881</v>
      </c>
      <c r="C81" s="685">
        <f t="shared" si="1"/>
        <v>23791</v>
      </c>
      <c r="D81" s="686">
        <v>22151</v>
      </c>
      <c r="E81" s="687">
        <v>915</v>
      </c>
      <c r="F81" s="688">
        <v>725</v>
      </c>
    </row>
  </sheetData>
  <mergeCells count="24">
    <mergeCell ref="A79:A80"/>
    <mergeCell ref="A45:A46"/>
    <mergeCell ref="A48:A49"/>
    <mergeCell ref="A51:A52"/>
    <mergeCell ref="A55:A56"/>
    <mergeCell ref="A57:A59"/>
    <mergeCell ref="A60:A61"/>
    <mergeCell ref="A63:A64"/>
    <mergeCell ref="A65:A66"/>
    <mergeCell ref="A67:A69"/>
    <mergeCell ref="A70:A74"/>
    <mergeCell ref="A75:A77"/>
    <mergeCell ref="A43:A44"/>
    <mergeCell ref="A1:F1"/>
    <mergeCell ref="A4:A5"/>
    <mergeCell ref="A6:A7"/>
    <mergeCell ref="A8:A9"/>
    <mergeCell ref="A10:A12"/>
    <mergeCell ref="A13:A14"/>
    <mergeCell ref="A15:A16"/>
    <mergeCell ref="A17:A19"/>
    <mergeCell ref="A20:A31"/>
    <mergeCell ref="A34:A36"/>
    <mergeCell ref="A38:A42"/>
  </mergeCells>
  <printOptions horizontalCentered="1"/>
  <pageMargins left="0.78740157480314965" right="0.78740157480314965" top="0.74803149606299213" bottom="0.74803149606299213" header="0.31496062992125984" footer="0.31496062992125984"/>
  <pageSetup paperSize="9" scale="75"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30BBB-2113-4350-96CD-C6CD65CC6E1C}">
  <sheetPr>
    <tabColor rgb="FF00B050"/>
  </sheetPr>
  <dimension ref="A1:L35"/>
  <sheetViews>
    <sheetView rightToLeft="1" view="pageBreakPreview" zoomScale="60" zoomScaleNormal="100" workbookViewId="0">
      <selection activeCell="B4" sqref="B4"/>
    </sheetView>
  </sheetViews>
  <sheetFormatPr defaultColWidth="9" defaultRowHeight="12.75"/>
  <cols>
    <col min="1" max="1" width="18.140625" style="421" customWidth="1"/>
    <col min="2" max="2" width="9.140625" style="421" customWidth="1"/>
    <col min="3" max="3" width="10" style="421" customWidth="1"/>
    <col min="4" max="4" width="10.5703125" style="421" customWidth="1"/>
    <col min="5" max="5" width="8.42578125" style="421" customWidth="1"/>
    <col min="6" max="6" width="9.28515625" style="421" customWidth="1"/>
    <col min="7" max="7" width="10.140625" style="421" customWidth="1"/>
    <col min="8" max="8" width="9.28515625" style="421" customWidth="1"/>
    <col min="9" max="9" width="8.85546875" style="421" customWidth="1"/>
    <col min="10" max="10" width="11" style="421" customWidth="1"/>
    <col min="11" max="12" width="8.28515625" style="421" customWidth="1"/>
    <col min="13" max="196" width="9" style="421"/>
    <col min="197" max="197" width="13" style="421" bestFit="1" customWidth="1"/>
    <col min="198" max="198" width="12.7109375" style="421" customWidth="1"/>
    <col min="199" max="199" width="9" style="421"/>
    <col min="200" max="200" width="7.7109375" style="421" customWidth="1"/>
    <col min="201" max="201" width="7.85546875" style="421" customWidth="1"/>
    <col min="202" max="202" width="8.7109375" style="421" customWidth="1"/>
    <col min="203" max="203" width="9.28515625" style="421" customWidth="1"/>
    <col min="204" max="204" width="9.7109375" style="421" customWidth="1"/>
    <col min="205" max="205" width="11.140625" style="421" customWidth="1"/>
    <col min="206" max="207" width="6.85546875" style="421" bestFit="1" customWidth="1"/>
    <col min="208" max="208" width="9.5703125" style="421" customWidth="1"/>
    <col min="209" max="209" width="6.85546875" style="421" customWidth="1"/>
    <col min="210" max="210" width="7.140625" style="421" customWidth="1"/>
    <col min="211" max="211" width="7.28515625" style="421" customWidth="1"/>
    <col min="212" max="212" width="7.5703125" style="421" customWidth="1"/>
    <col min="213" max="213" width="8.42578125" style="421" customWidth="1"/>
    <col min="214" max="452" width="9" style="421"/>
    <col min="453" max="453" width="13" style="421" bestFit="1" customWidth="1"/>
    <col min="454" max="454" width="12.7109375" style="421" customWidth="1"/>
    <col min="455" max="455" width="9" style="421"/>
    <col min="456" max="456" width="7.7109375" style="421" customWidth="1"/>
    <col min="457" max="457" width="7.85546875" style="421" customWidth="1"/>
    <col min="458" max="458" width="8.7109375" style="421" customWidth="1"/>
    <col min="459" max="459" width="9.28515625" style="421" customWidth="1"/>
    <col min="460" max="460" width="9.7109375" style="421" customWidth="1"/>
    <col min="461" max="461" width="11.140625" style="421" customWidth="1"/>
    <col min="462" max="463" width="6.85546875" style="421" bestFit="1" customWidth="1"/>
    <col min="464" max="464" width="9.5703125" style="421" customWidth="1"/>
    <col min="465" max="465" width="6.85546875" style="421" customWidth="1"/>
    <col min="466" max="466" width="7.140625" style="421" customWidth="1"/>
    <col min="467" max="467" width="7.28515625" style="421" customWidth="1"/>
    <col min="468" max="468" width="7.5703125" style="421" customWidth="1"/>
    <col min="469" max="469" width="8.42578125" style="421" customWidth="1"/>
    <col min="470" max="708" width="9" style="421"/>
    <col min="709" max="709" width="13" style="421" bestFit="1" customWidth="1"/>
    <col min="710" max="710" width="12.7109375" style="421" customWidth="1"/>
    <col min="711" max="711" width="9" style="421"/>
    <col min="712" max="712" width="7.7109375" style="421" customWidth="1"/>
    <col min="713" max="713" width="7.85546875" style="421" customWidth="1"/>
    <col min="714" max="714" width="8.7109375" style="421" customWidth="1"/>
    <col min="715" max="715" width="9.28515625" style="421" customWidth="1"/>
    <col min="716" max="716" width="9.7109375" style="421" customWidth="1"/>
    <col min="717" max="717" width="11.140625" style="421" customWidth="1"/>
    <col min="718" max="719" width="6.85546875" style="421" bestFit="1" customWidth="1"/>
    <col min="720" max="720" width="9.5703125" style="421" customWidth="1"/>
    <col min="721" max="721" width="6.85546875" style="421" customWidth="1"/>
    <col min="722" max="722" width="7.140625" style="421" customWidth="1"/>
    <col min="723" max="723" width="7.28515625" style="421" customWidth="1"/>
    <col min="724" max="724" width="7.5703125" style="421" customWidth="1"/>
    <col min="725" max="725" width="8.42578125" style="421" customWidth="1"/>
    <col min="726" max="964" width="9" style="421"/>
    <col min="965" max="965" width="13" style="421" bestFit="1" customWidth="1"/>
    <col min="966" max="966" width="12.7109375" style="421" customWidth="1"/>
    <col min="967" max="967" width="9" style="421"/>
    <col min="968" max="968" width="7.7109375" style="421" customWidth="1"/>
    <col min="969" max="969" width="7.85546875" style="421" customWidth="1"/>
    <col min="970" max="970" width="8.7109375" style="421" customWidth="1"/>
    <col min="971" max="971" width="9.28515625" style="421" customWidth="1"/>
    <col min="972" max="972" width="9.7109375" style="421" customWidth="1"/>
    <col min="973" max="973" width="11.140625" style="421" customWidth="1"/>
    <col min="974" max="975" width="6.85546875" style="421" bestFit="1" customWidth="1"/>
    <col min="976" max="976" width="9.5703125" style="421" customWidth="1"/>
    <col min="977" max="977" width="6.85546875" style="421" customWidth="1"/>
    <col min="978" max="978" width="7.140625" style="421" customWidth="1"/>
    <col min="979" max="979" width="7.28515625" style="421" customWidth="1"/>
    <col min="980" max="980" width="7.5703125" style="421" customWidth="1"/>
    <col min="981" max="981" width="8.42578125" style="421" customWidth="1"/>
    <col min="982" max="1220" width="9" style="421"/>
    <col min="1221" max="1221" width="13" style="421" bestFit="1" customWidth="1"/>
    <col min="1222" max="1222" width="12.7109375" style="421" customWidth="1"/>
    <col min="1223" max="1223" width="9" style="421"/>
    <col min="1224" max="1224" width="7.7109375" style="421" customWidth="1"/>
    <col min="1225" max="1225" width="7.85546875" style="421" customWidth="1"/>
    <col min="1226" max="1226" width="8.7109375" style="421" customWidth="1"/>
    <col min="1227" max="1227" width="9.28515625" style="421" customWidth="1"/>
    <col min="1228" max="1228" width="9.7109375" style="421" customWidth="1"/>
    <col min="1229" max="1229" width="11.140625" style="421" customWidth="1"/>
    <col min="1230" max="1231" width="6.85546875" style="421" bestFit="1" customWidth="1"/>
    <col min="1232" max="1232" width="9.5703125" style="421" customWidth="1"/>
    <col min="1233" max="1233" width="6.85546875" style="421" customWidth="1"/>
    <col min="1234" max="1234" width="7.140625" style="421" customWidth="1"/>
    <col min="1235" max="1235" width="7.28515625" style="421" customWidth="1"/>
    <col min="1236" max="1236" width="7.5703125" style="421" customWidth="1"/>
    <col min="1237" max="1237" width="8.42578125" style="421" customWidth="1"/>
    <col min="1238" max="1476" width="9" style="421"/>
    <col min="1477" max="1477" width="13" style="421" bestFit="1" customWidth="1"/>
    <col min="1478" max="1478" width="12.7109375" style="421" customWidth="1"/>
    <col min="1479" max="1479" width="9" style="421"/>
    <col min="1480" max="1480" width="7.7109375" style="421" customWidth="1"/>
    <col min="1481" max="1481" width="7.85546875" style="421" customWidth="1"/>
    <col min="1482" max="1482" width="8.7109375" style="421" customWidth="1"/>
    <col min="1483" max="1483" width="9.28515625" style="421" customWidth="1"/>
    <col min="1484" max="1484" width="9.7109375" style="421" customWidth="1"/>
    <col min="1485" max="1485" width="11.140625" style="421" customWidth="1"/>
    <col min="1486" max="1487" width="6.85546875" style="421" bestFit="1" customWidth="1"/>
    <col min="1488" max="1488" width="9.5703125" style="421" customWidth="1"/>
    <col min="1489" max="1489" width="6.85546875" style="421" customWidth="1"/>
    <col min="1490" max="1490" width="7.140625" style="421" customWidth="1"/>
    <col min="1491" max="1491" width="7.28515625" style="421" customWidth="1"/>
    <col min="1492" max="1492" width="7.5703125" style="421" customWidth="1"/>
    <col min="1493" max="1493" width="8.42578125" style="421" customWidth="1"/>
    <col min="1494" max="1732" width="9" style="421"/>
    <col min="1733" max="1733" width="13" style="421" bestFit="1" customWidth="1"/>
    <col min="1734" max="1734" width="12.7109375" style="421" customWidth="1"/>
    <col min="1735" max="1735" width="9" style="421"/>
    <col min="1736" max="1736" width="7.7109375" style="421" customWidth="1"/>
    <col min="1737" max="1737" width="7.85546875" style="421" customWidth="1"/>
    <col min="1738" max="1738" width="8.7109375" style="421" customWidth="1"/>
    <col min="1739" max="1739" width="9.28515625" style="421" customWidth="1"/>
    <col min="1740" max="1740" width="9.7109375" style="421" customWidth="1"/>
    <col min="1741" max="1741" width="11.140625" style="421" customWidth="1"/>
    <col min="1742" max="1743" width="6.85546875" style="421" bestFit="1" customWidth="1"/>
    <col min="1744" max="1744" width="9.5703125" style="421" customWidth="1"/>
    <col min="1745" max="1745" width="6.85546875" style="421" customWidth="1"/>
    <col min="1746" max="1746" width="7.140625" style="421" customWidth="1"/>
    <col min="1747" max="1747" width="7.28515625" style="421" customWidth="1"/>
    <col min="1748" max="1748" width="7.5703125" style="421" customWidth="1"/>
    <col min="1749" max="1749" width="8.42578125" style="421" customWidth="1"/>
    <col min="1750" max="1988" width="9" style="421"/>
    <col min="1989" max="1989" width="13" style="421" bestFit="1" customWidth="1"/>
    <col min="1990" max="1990" width="12.7109375" style="421" customWidth="1"/>
    <col min="1991" max="1991" width="9" style="421"/>
    <col min="1992" max="1992" width="7.7109375" style="421" customWidth="1"/>
    <col min="1993" max="1993" width="7.85546875" style="421" customWidth="1"/>
    <col min="1994" max="1994" width="8.7109375" style="421" customWidth="1"/>
    <col min="1995" max="1995" width="9.28515625" style="421" customWidth="1"/>
    <col min="1996" max="1996" width="9.7109375" style="421" customWidth="1"/>
    <col min="1997" max="1997" width="11.140625" style="421" customWidth="1"/>
    <col min="1998" max="1999" width="6.85546875" style="421" bestFit="1" customWidth="1"/>
    <col min="2000" max="2000" width="9.5703125" style="421" customWidth="1"/>
    <col min="2001" max="2001" width="6.85546875" style="421" customWidth="1"/>
    <col min="2002" max="2002" width="7.140625" style="421" customWidth="1"/>
    <col min="2003" max="2003" width="7.28515625" style="421" customWidth="1"/>
    <col min="2004" max="2004" width="7.5703125" style="421" customWidth="1"/>
    <col min="2005" max="2005" width="8.42578125" style="421" customWidth="1"/>
    <col min="2006" max="2244" width="9" style="421"/>
    <col min="2245" max="2245" width="13" style="421" bestFit="1" customWidth="1"/>
    <col min="2246" max="2246" width="12.7109375" style="421" customWidth="1"/>
    <col min="2247" max="2247" width="9" style="421"/>
    <col min="2248" max="2248" width="7.7109375" style="421" customWidth="1"/>
    <col min="2249" max="2249" width="7.85546875" style="421" customWidth="1"/>
    <col min="2250" max="2250" width="8.7109375" style="421" customWidth="1"/>
    <col min="2251" max="2251" width="9.28515625" style="421" customWidth="1"/>
    <col min="2252" max="2252" width="9.7109375" style="421" customWidth="1"/>
    <col min="2253" max="2253" width="11.140625" style="421" customWidth="1"/>
    <col min="2254" max="2255" width="6.85546875" style="421" bestFit="1" customWidth="1"/>
    <col min="2256" max="2256" width="9.5703125" style="421" customWidth="1"/>
    <col min="2257" max="2257" width="6.85546875" style="421" customWidth="1"/>
    <col min="2258" max="2258" width="7.140625" style="421" customWidth="1"/>
    <col min="2259" max="2259" width="7.28515625" style="421" customWidth="1"/>
    <col min="2260" max="2260" width="7.5703125" style="421" customWidth="1"/>
    <col min="2261" max="2261" width="8.42578125" style="421" customWidth="1"/>
    <col min="2262" max="2500" width="9" style="421"/>
    <col min="2501" max="2501" width="13" style="421" bestFit="1" customWidth="1"/>
    <col min="2502" max="2502" width="12.7109375" style="421" customWidth="1"/>
    <col min="2503" max="2503" width="9" style="421"/>
    <col min="2504" max="2504" width="7.7109375" style="421" customWidth="1"/>
    <col min="2505" max="2505" width="7.85546875" style="421" customWidth="1"/>
    <col min="2506" max="2506" width="8.7109375" style="421" customWidth="1"/>
    <col min="2507" max="2507" width="9.28515625" style="421" customWidth="1"/>
    <col min="2508" max="2508" width="9.7109375" style="421" customWidth="1"/>
    <col min="2509" max="2509" width="11.140625" style="421" customWidth="1"/>
    <col min="2510" max="2511" width="6.85546875" style="421" bestFit="1" customWidth="1"/>
    <col min="2512" max="2512" width="9.5703125" style="421" customWidth="1"/>
    <col min="2513" max="2513" width="6.85546875" style="421" customWidth="1"/>
    <col min="2514" max="2514" width="7.140625" style="421" customWidth="1"/>
    <col min="2515" max="2515" width="7.28515625" style="421" customWidth="1"/>
    <col min="2516" max="2516" width="7.5703125" style="421" customWidth="1"/>
    <col min="2517" max="2517" width="8.42578125" style="421" customWidth="1"/>
    <col min="2518" max="2756" width="9" style="421"/>
    <col min="2757" max="2757" width="13" style="421" bestFit="1" customWidth="1"/>
    <col min="2758" max="2758" width="12.7109375" style="421" customWidth="1"/>
    <col min="2759" max="2759" width="9" style="421"/>
    <col min="2760" max="2760" width="7.7109375" style="421" customWidth="1"/>
    <col min="2761" max="2761" width="7.85546875" style="421" customWidth="1"/>
    <col min="2762" max="2762" width="8.7109375" style="421" customWidth="1"/>
    <col min="2763" max="2763" width="9.28515625" style="421" customWidth="1"/>
    <col min="2764" max="2764" width="9.7109375" style="421" customWidth="1"/>
    <col min="2765" max="2765" width="11.140625" style="421" customWidth="1"/>
    <col min="2766" max="2767" width="6.85546875" style="421" bestFit="1" customWidth="1"/>
    <col min="2768" max="2768" width="9.5703125" style="421" customWidth="1"/>
    <col min="2769" max="2769" width="6.85546875" style="421" customWidth="1"/>
    <col min="2770" max="2770" width="7.140625" style="421" customWidth="1"/>
    <col min="2771" max="2771" width="7.28515625" style="421" customWidth="1"/>
    <col min="2772" max="2772" width="7.5703125" style="421" customWidth="1"/>
    <col min="2773" max="2773" width="8.42578125" style="421" customWidth="1"/>
    <col min="2774" max="3012" width="9" style="421"/>
    <col min="3013" max="3013" width="13" style="421" bestFit="1" customWidth="1"/>
    <col min="3014" max="3014" width="12.7109375" style="421" customWidth="1"/>
    <col min="3015" max="3015" width="9" style="421"/>
    <col min="3016" max="3016" width="7.7109375" style="421" customWidth="1"/>
    <col min="3017" max="3017" width="7.85546875" style="421" customWidth="1"/>
    <col min="3018" max="3018" width="8.7109375" style="421" customWidth="1"/>
    <col min="3019" max="3019" width="9.28515625" style="421" customWidth="1"/>
    <col min="3020" max="3020" width="9.7109375" style="421" customWidth="1"/>
    <col min="3021" max="3021" width="11.140625" style="421" customWidth="1"/>
    <col min="3022" max="3023" width="6.85546875" style="421" bestFit="1" customWidth="1"/>
    <col min="3024" max="3024" width="9.5703125" style="421" customWidth="1"/>
    <col min="3025" max="3025" width="6.85546875" style="421" customWidth="1"/>
    <col min="3026" max="3026" width="7.140625" style="421" customWidth="1"/>
    <col min="3027" max="3027" width="7.28515625" style="421" customWidth="1"/>
    <col min="3028" max="3028" width="7.5703125" style="421" customWidth="1"/>
    <col min="3029" max="3029" width="8.42578125" style="421" customWidth="1"/>
    <col min="3030" max="3268" width="9" style="421"/>
    <col min="3269" max="3269" width="13" style="421" bestFit="1" customWidth="1"/>
    <col min="3270" max="3270" width="12.7109375" style="421" customWidth="1"/>
    <col min="3271" max="3271" width="9" style="421"/>
    <col min="3272" max="3272" width="7.7109375" style="421" customWidth="1"/>
    <col min="3273" max="3273" width="7.85546875" style="421" customWidth="1"/>
    <col min="3274" max="3274" width="8.7109375" style="421" customWidth="1"/>
    <col min="3275" max="3275" width="9.28515625" style="421" customWidth="1"/>
    <col min="3276" max="3276" width="9.7109375" style="421" customWidth="1"/>
    <col min="3277" max="3277" width="11.140625" style="421" customWidth="1"/>
    <col min="3278" max="3279" width="6.85546875" style="421" bestFit="1" customWidth="1"/>
    <col min="3280" max="3280" width="9.5703125" style="421" customWidth="1"/>
    <col min="3281" max="3281" width="6.85546875" style="421" customWidth="1"/>
    <col min="3282" max="3282" width="7.140625" style="421" customWidth="1"/>
    <col min="3283" max="3283" width="7.28515625" style="421" customWidth="1"/>
    <col min="3284" max="3284" width="7.5703125" style="421" customWidth="1"/>
    <col min="3285" max="3285" width="8.42578125" style="421" customWidth="1"/>
    <col min="3286" max="3524" width="9" style="421"/>
    <col min="3525" max="3525" width="13" style="421" bestFit="1" customWidth="1"/>
    <col min="3526" max="3526" width="12.7109375" style="421" customWidth="1"/>
    <col min="3527" max="3527" width="9" style="421"/>
    <col min="3528" max="3528" width="7.7109375" style="421" customWidth="1"/>
    <col min="3529" max="3529" width="7.85546875" style="421" customWidth="1"/>
    <col min="3530" max="3530" width="8.7109375" style="421" customWidth="1"/>
    <col min="3531" max="3531" width="9.28515625" style="421" customWidth="1"/>
    <col min="3532" max="3532" width="9.7109375" style="421" customWidth="1"/>
    <col min="3533" max="3533" width="11.140625" style="421" customWidth="1"/>
    <col min="3534" max="3535" width="6.85546875" style="421" bestFit="1" customWidth="1"/>
    <col min="3536" max="3536" width="9.5703125" style="421" customWidth="1"/>
    <col min="3537" max="3537" width="6.85546875" style="421" customWidth="1"/>
    <col min="3538" max="3538" width="7.140625" style="421" customWidth="1"/>
    <col min="3539" max="3539" width="7.28515625" style="421" customWidth="1"/>
    <col min="3540" max="3540" width="7.5703125" style="421" customWidth="1"/>
    <col min="3541" max="3541" width="8.42578125" style="421" customWidth="1"/>
    <col min="3542" max="3780" width="9" style="421"/>
    <col min="3781" max="3781" width="13" style="421" bestFit="1" customWidth="1"/>
    <col min="3782" max="3782" width="12.7109375" style="421" customWidth="1"/>
    <col min="3783" max="3783" width="9" style="421"/>
    <col min="3784" max="3784" width="7.7109375" style="421" customWidth="1"/>
    <col min="3785" max="3785" width="7.85546875" style="421" customWidth="1"/>
    <col min="3786" max="3786" width="8.7109375" style="421" customWidth="1"/>
    <col min="3787" max="3787" width="9.28515625" style="421" customWidth="1"/>
    <col min="3788" max="3788" width="9.7109375" style="421" customWidth="1"/>
    <col min="3789" max="3789" width="11.140625" style="421" customWidth="1"/>
    <col min="3790" max="3791" width="6.85546875" style="421" bestFit="1" customWidth="1"/>
    <col min="3792" max="3792" width="9.5703125" style="421" customWidth="1"/>
    <col min="3793" max="3793" width="6.85546875" style="421" customWidth="1"/>
    <col min="3794" max="3794" width="7.140625" style="421" customWidth="1"/>
    <col min="3795" max="3795" width="7.28515625" style="421" customWidth="1"/>
    <col min="3796" max="3796" width="7.5703125" style="421" customWidth="1"/>
    <col min="3797" max="3797" width="8.42578125" style="421" customWidth="1"/>
    <col min="3798" max="4036" width="9" style="421"/>
    <col min="4037" max="4037" width="13" style="421" bestFit="1" customWidth="1"/>
    <col min="4038" max="4038" width="12.7109375" style="421" customWidth="1"/>
    <col min="4039" max="4039" width="9" style="421"/>
    <col min="4040" max="4040" width="7.7109375" style="421" customWidth="1"/>
    <col min="4041" max="4041" width="7.85546875" style="421" customWidth="1"/>
    <col min="4042" max="4042" width="8.7109375" style="421" customWidth="1"/>
    <col min="4043" max="4043" width="9.28515625" style="421" customWidth="1"/>
    <col min="4044" max="4044" width="9.7109375" style="421" customWidth="1"/>
    <col min="4045" max="4045" width="11.140625" style="421" customWidth="1"/>
    <col min="4046" max="4047" width="6.85546875" style="421" bestFit="1" customWidth="1"/>
    <col min="4048" max="4048" width="9.5703125" style="421" customWidth="1"/>
    <col min="4049" max="4049" width="6.85546875" style="421" customWidth="1"/>
    <col min="4050" max="4050" width="7.140625" style="421" customWidth="1"/>
    <col min="4051" max="4051" width="7.28515625" style="421" customWidth="1"/>
    <col min="4052" max="4052" width="7.5703125" style="421" customWidth="1"/>
    <col min="4053" max="4053" width="8.42578125" style="421" customWidth="1"/>
    <col min="4054" max="4292" width="9" style="421"/>
    <col min="4293" max="4293" width="13" style="421" bestFit="1" customWidth="1"/>
    <col min="4294" max="4294" width="12.7109375" style="421" customWidth="1"/>
    <col min="4295" max="4295" width="9" style="421"/>
    <col min="4296" max="4296" width="7.7109375" style="421" customWidth="1"/>
    <col min="4297" max="4297" width="7.85546875" style="421" customWidth="1"/>
    <col min="4298" max="4298" width="8.7109375" style="421" customWidth="1"/>
    <col min="4299" max="4299" width="9.28515625" style="421" customWidth="1"/>
    <col min="4300" max="4300" width="9.7109375" style="421" customWidth="1"/>
    <col min="4301" max="4301" width="11.140625" style="421" customWidth="1"/>
    <col min="4302" max="4303" width="6.85546875" style="421" bestFit="1" customWidth="1"/>
    <col min="4304" max="4304" width="9.5703125" style="421" customWidth="1"/>
    <col min="4305" max="4305" width="6.85546875" style="421" customWidth="1"/>
    <col min="4306" max="4306" width="7.140625" style="421" customWidth="1"/>
    <col min="4307" max="4307" width="7.28515625" style="421" customWidth="1"/>
    <col min="4308" max="4308" width="7.5703125" style="421" customWidth="1"/>
    <col min="4309" max="4309" width="8.42578125" style="421" customWidth="1"/>
    <col min="4310" max="4548" width="9" style="421"/>
    <col min="4549" max="4549" width="13" style="421" bestFit="1" customWidth="1"/>
    <col min="4550" max="4550" width="12.7109375" style="421" customWidth="1"/>
    <col min="4551" max="4551" width="9" style="421"/>
    <col min="4552" max="4552" width="7.7109375" style="421" customWidth="1"/>
    <col min="4553" max="4553" width="7.85546875" style="421" customWidth="1"/>
    <col min="4554" max="4554" width="8.7109375" style="421" customWidth="1"/>
    <col min="4555" max="4555" width="9.28515625" style="421" customWidth="1"/>
    <col min="4556" max="4556" width="9.7109375" style="421" customWidth="1"/>
    <col min="4557" max="4557" width="11.140625" style="421" customWidth="1"/>
    <col min="4558" max="4559" width="6.85546875" style="421" bestFit="1" customWidth="1"/>
    <col min="4560" max="4560" width="9.5703125" style="421" customWidth="1"/>
    <col min="4561" max="4561" width="6.85546875" style="421" customWidth="1"/>
    <col min="4562" max="4562" width="7.140625" style="421" customWidth="1"/>
    <col min="4563" max="4563" width="7.28515625" style="421" customWidth="1"/>
    <col min="4564" max="4564" width="7.5703125" style="421" customWidth="1"/>
    <col min="4565" max="4565" width="8.42578125" style="421" customWidth="1"/>
    <col min="4566" max="4804" width="9" style="421"/>
    <col min="4805" max="4805" width="13" style="421" bestFit="1" customWidth="1"/>
    <col min="4806" max="4806" width="12.7109375" style="421" customWidth="1"/>
    <col min="4807" max="4807" width="9" style="421"/>
    <col min="4808" max="4808" width="7.7109375" style="421" customWidth="1"/>
    <col min="4809" max="4809" width="7.85546875" style="421" customWidth="1"/>
    <col min="4810" max="4810" width="8.7109375" style="421" customWidth="1"/>
    <col min="4811" max="4811" width="9.28515625" style="421" customWidth="1"/>
    <col min="4812" max="4812" width="9.7109375" style="421" customWidth="1"/>
    <col min="4813" max="4813" width="11.140625" style="421" customWidth="1"/>
    <col min="4814" max="4815" width="6.85546875" style="421" bestFit="1" customWidth="1"/>
    <col min="4816" max="4816" width="9.5703125" style="421" customWidth="1"/>
    <col min="4817" max="4817" width="6.85546875" style="421" customWidth="1"/>
    <col min="4818" max="4818" width="7.140625" style="421" customWidth="1"/>
    <col min="4819" max="4819" width="7.28515625" style="421" customWidth="1"/>
    <col min="4820" max="4820" width="7.5703125" style="421" customWidth="1"/>
    <col min="4821" max="4821" width="8.42578125" style="421" customWidth="1"/>
    <col min="4822" max="5060" width="9" style="421"/>
    <col min="5061" max="5061" width="13" style="421" bestFit="1" customWidth="1"/>
    <col min="5062" max="5062" width="12.7109375" style="421" customWidth="1"/>
    <col min="5063" max="5063" width="9" style="421"/>
    <col min="5064" max="5064" width="7.7109375" style="421" customWidth="1"/>
    <col min="5065" max="5065" width="7.85546875" style="421" customWidth="1"/>
    <col min="5066" max="5066" width="8.7109375" style="421" customWidth="1"/>
    <col min="5067" max="5067" width="9.28515625" style="421" customWidth="1"/>
    <col min="5068" max="5068" width="9.7109375" style="421" customWidth="1"/>
    <col min="5069" max="5069" width="11.140625" style="421" customWidth="1"/>
    <col min="5070" max="5071" width="6.85546875" style="421" bestFit="1" customWidth="1"/>
    <col min="5072" max="5072" width="9.5703125" style="421" customWidth="1"/>
    <col min="5073" max="5073" width="6.85546875" style="421" customWidth="1"/>
    <col min="5074" max="5074" width="7.140625" style="421" customWidth="1"/>
    <col min="5075" max="5075" width="7.28515625" style="421" customWidth="1"/>
    <col min="5076" max="5076" width="7.5703125" style="421" customWidth="1"/>
    <col min="5077" max="5077" width="8.42578125" style="421" customWidth="1"/>
    <col min="5078" max="5316" width="9" style="421"/>
    <col min="5317" max="5317" width="13" style="421" bestFit="1" customWidth="1"/>
    <col min="5318" max="5318" width="12.7109375" style="421" customWidth="1"/>
    <col min="5319" max="5319" width="9" style="421"/>
    <col min="5320" max="5320" width="7.7109375" style="421" customWidth="1"/>
    <col min="5321" max="5321" width="7.85546875" style="421" customWidth="1"/>
    <col min="5322" max="5322" width="8.7109375" style="421" customWidth="1"/>
    <col min="5323" max="5323" width="9.28515625" style="421" customWidth="1"/>
    <col min="5324" max="5324" width="9.7109375" style="421" customWidth="1"/>
    <col min="5325" max="5325" width="11.140625" style="421" customWidth="1"/>
    <col min="5326" max="5327" width="6.85546875" style="421" bestFit="1" customWidth="1"/>
    <col min="5328" max="5328" width="9.5703125" style="421" customWidth="1"/>
    <col min="5329" max="5329" width="6.85546875" style="421" customWidth="1"/>
    <col min="5330" max="5330" width="7.140625" style="421" customWidth="1"/>
    <col min="5331" max="5331" width="7.28515625" style="421" customWidth="1"/>
    <col min="5332" max="5332" width="7.5703125" style="421" customWidth="1"/>
    <col min="5333" max="5333" width="8.42578125" style="421" customWidth="1"/>
    <col min="5334" max="5572" width="9" style="421"/>
    <col min="5573" max="5573" width="13" style="421" bestFit="1" customWidth="1"/>
    <col min="5574" max="5574" width="12.7109375" style="421" customWidth="1"/>
    <col min="5575" max="5575" width="9" style="421"/>
    <col min="5576" max="5576" width="7.7109375" style="421" customWidth="1"/>
    <col min="5577" max="5577" width="7.85546875" style="421" customWidth="1"/>
    <col min="5578" max="5578" width="8.7109375" style="421" customWidth="1"/>
    <col min="5579" max="5579" width="9.28515625" style="421" customWidth="1"/>
    <col min="5580" max="5580" width="9.7109375" style="421" customWidth="1"/>
    <col min="5581" max="5581" width="11.140625" style="421" customWidth="1"/>
    <col min="5582" max="5583" width="6.85546875" style="421" bestFit="1" customWidth="1"/>
    <col min="5584" max="5584" width="9.5703125" style="421" customWidth="1"/>
    <col min="5585" max="5585" width="6.85546875" style="421" customWidth="1"/>
    <col min="5586" max="5586" width="7.140625" style="421" customWidth="1"/>
    <col min="5587" max="5587" width="7.28515625" style="421" customWidth="1"/>
    <col min="5588" max="5588" width="7.5703125" style="421" customWidth="1"/>
    <col min="5589" max="5589" width="8.42578125" style="421" customWidth="1"/>
    <col min="5590" max="5828" width="9" style="421"/>
    <col min="5829" max="5829" width="13" style="421" bestFit="1" customWidth="1"/>
    <col min="5830" max="5830" width="12.7109375" style="421" customWidth="1"/>
    <col min="5831" max="5831" width="9" style="421"/>
    <col min="5832" max="5832" width="7.7109375" style="421" customWidth="1"/>
    <col min="5833" max="5833" width="7.85546875" style="421" customWidth="1"/>
    <col min="5834" max="5834" width="8.7109375" style="421" customWidth="1"/>
    <col min="5835" max="5835" width="9.28515625" style="421" customWidth="1"/>
    <col min="5836" max="5836" width="9.7109375" style="421" customWidth="1"/>
    <col min="5837" max="5837" width="11.140625" style="421" customWidth="1"/>
    <col min="5838" max="5839" width="6.85546875" style="421" bestFit="1" customWidth="1"/>
    <col min="5840" max="5840" width="9.5703125" style="421" customWidth="1"/>
    <col min="5841" max="5841" width="6.85546875" style="421" customWidth="1"/>
    <col min="5842" max="5842" width="7.140625" style="421" customWidth="1"/>
    <col min="5843" max="5843" width="7.28515625" style="421" customWidth="1"/>
    <col min="5844" max="5844" width="7.5703125" style="421" customWidth="1"/>
    <col min="5845" max="5845" width="8.42578125" style="421" customWidth="1"/>
    <col min="5846" max="6084" width="9" style="421"/>
    <col min="6085" max="6085" width="13" style="421" bestFit="1" customWidth="1"/>
    <col min="6086" max="6086" width="12.7109375" style="421" customWidth="1"/>
    <col min="6087" max="6087" width="9" style="421"/>
    <col min="6088" max="6088" width="7.7109375" style="421" customWidth="1"/>
    <col min="6089" max="6089" width="7.85546875" style="421" customWidth="1"/>
    <col min="6090" max="6090" width="8.7109375" style="421" customWidth="1"/>
    <col min="6091" max="6091" width="9.28515625" style="421" customWidth="1"/>
    <col min="6092" max="6092" width="9.7109375" style="421" customWidth="1"/>
    <col min="6093" max="6093" width="11.140625" style="421" customWidth="1"/>
    <col min="6094" max="6095" width="6.85546875" style="421" bestFit="1" customWidth="1"/>
    <col min="6096" max="6096" width="9.5703125" style="421" customWidth="1"/>
    <col min="6097" max="6097" width="6.85546875" style="421" customWidth="1"/>
    <col min="6098" max="6098" width="7.140625" style="421" customWidth="1"/>
    <col min="6099" max="6099" width="7.28515625" style="421" customWidth="1"/>
    <col min="6100" max="6100" width="7.5703125" style="421" customWidth="1"/>
    <col min="6101" max="6101" width="8.42578125" style="421" customWidth="1"/>
    <col min="6102" max="6340" width="9" style="421"/>
    <col min="6341" max="6341" width="13" style="421" bestFit="1" customWidth="1"/>
    <col min="6342" max="6342" width="12.7109375" style="421" customWidth="1"/>
    <col min="6343" max="6343" width="9" style="421"/>
    <col min="6344" max="6344" width="7.7109375" style="421" customWidth="1"/>
    <col min="6345" max="6345" width="7.85546875" style="421" customWidth="1"/>
    <col min="6346" max="6346" width="8.7109375" style="421" customWidth="1"/>
    <col min="6347" max="6347" width="9.28515625" style="421" customWidth="1"/>
    <col min="6348" max="6348" width="9.7109375" style="421" customWidth="1"/>
    <col min="6349" max="6349" width="11.140625" style="421" customWidth="1"/>
    <col min="6350" max="6351" width="6.85546875" style="421" bestFit="1" customWidth="1"/>
    <col min="6352" max="6352" width="9.5703125" style="421" customWidth="1"/>
    <col min="6353" max="6353" width="6.85546875" style="421" customWidth="1"/>
    <col min="6354" max="6354" width="7.140625" style="421" customWidth="1"/>
    <col min="6355" max="6355" width="7.28515625" style="421" customWidth="1"/>
    <col min="6356" max="6356" width="7.5703125" style="421" customWidth="1"/>
    <col min="6357" max="6357" width="8.42578125" style="421" customWidth="1"/>
    <col min="6358" max="6596" width="9" style="421"/>
    <col min="6597" max="6597" width="13" style="421" bestFit="1" customWidth="1"/>
    <col min="6598" max="6598" width="12.7109375" style="421" customWidth="1"/>
    <col min="6599" max="6599" width="9" style="421"/>
    <col min="6600" max="6600" width="7.7109375" style="421" customWidth="1"/>
    <col min="6601" max="6601" width="7.85546875" style="421" customWidth="1"/>
    <col min="6602" max="6602" width="8.7109375" style="421" customWidth="1"/>
    <col min="6603" max="6603" width="9.28515625" style="421" customWidth="1"/>
    <col min="6604" max="6604" width="9.7109375" style="421" customWidth="1"/>
    <col min="6605" max="6605" width="11.140625" style="421" customWidth="1"/>
    <col min="6606" max="6607" width="6.85546875" style="421" bestFit="1" customWidth="1"/>
    <col min="6608" max="6608" width="9.5703125" style="421" customWidth="1"/>
    <col min="6609" max="6609" width="6.85546875" style="421" customWidth="1"/>
    <col min="6610" max="6610" width="7.140625" style="421" customWidth="1"/>
    <col min="6611" max="6611" width="7.28515625" style="421" customWidth="1"/>
    <col min="6612" max="6612" width="7.5703125" style="421" customWidth="1"/>
    <col min="6613" max="6613" width="8.42578125" style="421" customWidth="1"/>
    <col min="6614" max="6852" width="9" style="421"/>
    <col min="6853" max="6853" width="13" style="421" bestFit="1" customWidth="1"/>
    <col min="6854" max="6854" width="12.7109375" style="421" customWidth="1"/>
    <col min="6855" max="6855" width="9" style="421"/>
    <col min="6856" max="6856" width="7.7109375" style="421" customWidth="1"/>
    <col min="6857" max="6857" width="7.85546875" style="421" customWidth="1"/>
    <col min="6858" max="6858" width="8.7109375" style="421" customWidth="1"/>
    <col min="6859" max="6859" width="9.28515625" style="421" customWidth="1"/>
    <col min="6860" max="6860" width="9.7109375" style="421" customWidth="1"/>
    <col min="6861" max="6861" width="11.140625" style="421" customWidth="1"/>
    <col min="6862" max="6863" width="6.85546875" style="421" bestFit="1" customWidth="1"/>
    <col min="6864" max="6864" width="9.5703125" style="421" customWidth="1"/>
    <col min="6865" max="6865" width="6.85546875" style="421" customWidth="1"/>
    <col min="6866" max="6866" width="7.140625" style="421" customWidth="1"/>
    <col min="6867" max="6867" width="7.28515625" style="421" customWidth="1"/>
    <col min="6868" max="6868" width="7.5703125" style="421" customWidth="1"/>
    <col min="6869" max="6869" width="8.42578125" style="421" customWidth="1"/>
    <col min="6870" max="7108" width="9" style="421"/>
    <col min="7109" max="7109" width="13" style="421" bestFit="1" customWidth="1"/>
    <col min="7110" max="7110" width="12.7109375" style="421" customWidth="1"/>
    <col min="7111" max="7111" width="9" style="421"/>
    <col min="7112" max="7112" width="7.7109375" style="421" customWidth="1"/>
    <col min="7113" max="7113" width="7.85546875" style="421" customWidth="1"/>
    <col min="7114" max="7114" width="8.7109375" style="421" customWidth="1"/>
    <col min="7115" max="7115" width="9.28515625" style="421" customWidth="1"/>
    <col min="7116" max="7116" width="9.7109375" style="421" customWidth="1"/>
    <col min="7117" max="7117" width="11.140625" style="421" customWidth="1"/>
    <col min="7118" max="7119" width="6.85546875" style="421" bestFit="1" customWidth="1"/>
    <col min="7120" max="7120" width="9.5703125" style="421" customWidth="1"/>
    <col min="7121" max="7121" width="6.85546875" style="421" customWidth="1"/>
    <col min="7122" max="7122" width="7.140625" style="421" customWidth="1"/>
    <col min="7123" max="7123" width="7.28515625" style="421" customWidth="1"/>
    <col min="7124" max="7124" width="7.5703125" style="421" customWidth="1"/>
    <col min="7125" max="7125" width="8.42578125" style="421" customWidth="1"/>
    <col min="7126" max="7364" width="9" style="421"/>
    <col min="7365" max="7365" width="13" style="421" bestFit="1" customWidth="1"/>
    <col min="7366" max="7366" width="12.7109375" style="421" customWidth="1"/>
    <col min="7367" max="7367" width="9" style="421"/>
    <col min="7368" max="7368" width="7.7109375" style="421" customWidth="1"/>
    <col min="7369" max="7369" width="7.85546875" style="421" customWidth="1"/>
    <col min="7370" max="7370" width="8.7109375" style="421" customWidth="1"/>
    <col min="7371" max="7371" width="9.28515625" style="421" customWidth="1"/>
    <col min="7372" max="7372" width="9.7109375" style="421" customWidth="1"/>
    <col min="7373" max="7373" width="11.140625" style="421" customWidth="1"/>
    <col min="7374" max="7375" width="6.85546875" style="421" bestFit="1" customWidth="1"/>
    <col min="7376" max="7376" width="9.5703125" style="421" customWidth="1"/>
    <col min="7377" max="7377" width="6.85546875" style="421" customWidth="1"/>
    <col min="7378" max="7378" width="7.140625" style="421" customWidth="1"/>
    <col min="7379" max="7379" width="7.28515625" style="421" customWidth="1"/>
    <col min="7380" max="7380" width="7.5703125" style="421" customWidth="1"/>
    <col min="7381" max="7381" width="8.42578125" style="421" customWidth="1"/>
    <col min="7382" max="7620" width="9" style="421"/>
    <col min="7621" max="7621" width="13" style="421" bestFit="1" customWidth="1"/>
    <col min="7622" max="7622" width="12.7109375" style="421" customWidth="1"/>
    <col min="7623" max="7623" width="9" style="421"/>
    <col min="7624" max="7624" width="7.7109375" style="421" customWidth="1"/>
    <col min="7625" max="7625" width="7.85546875" style="421" customWidth="1"/>
    <col min="7626" max="7626" width="8.7109375" style="421" customWidth="1"/>
    <col min="7627" max="7627" width="9.28515625" style="421" customWidth="1"/>
    <col min="7628" max="7628" width="9.7109375" style="421" customWidth="1"/>
    <col min="7629" max="7629" width="11.140625" style="421" customWidth="1"/>
    <col min="7630" max="7631" width="6.85546875" style="421" bestFit="1" customWidth="1"/>
    <col min="7632" max="7632" width="9.5703125" style="421" customWidth="1"/>
    <col min="7633" max="7633" width="6.85546875" style="421" customWidth="1"/>
    <col min="7634" max="7634" width="7.140625" style="421" customWidth="1"/>
    <col min="7635" max="7635" width="7.28515625" style="421" customWidth="1"/>
    <col min="7636" max="7636" width="7.5703125" style="421" customWidth="1"/>
    <col min="7637" max="7637" width="8.42578125" style="421" customWidth="1"/>
    <col min="7638" max="7876" width="9" style="421"/>
    <col min="7877" max="7877" width="13" style="421" bestFit="1" customWidth="1"/>
    <col min="7878" max="7878" width="12.7109375" style="421" customWidth="1"/>
    <col min="7879" max="7879" width="9" style="421"/>
    <col min="7880" max="7880" width="7.7109375" style="421" customWidth="1"/>
    <col min="7881" max="7881" width="7.85546875" style="421" customWidth="1"/>
    <col min="7882" max="7882" width="8.7109375" style="421" customWidth="1"/>
    <col min="7883" max="7883" width="9.28515625" style="421" customWidth="1"/>
    <col min="7884" max="7884" width="9.7109375" style="421" customWidth="1"/>
    <col min="7885" max="7885" width="11.140625" style="421" customWidth="1"/>
    <col min="7886" max="7887" width="6.85546875" style="421" bestFit="1" customWidth="1"/>
    <col min="7888" max="7888" width="9.5703125" style="421" customWidth="1"/>
    <col min="7889" max="7889" width="6.85546875" style="421" customWidth="1"/>
    <col min="7890" max="7890" width="7.140625" style="421" customWidth="1"/>
    <col min="7891" max="7891" width="7.28515625" style="421" customWidth="1"/>
    <col min="7892" max="7892" width="7.5703125" style="421" customWidth="1"/>
    <col min="7893" max="7893" width="8.42578125" style="421" customWidth="1"/>
    <col min="7894" max="8132" width="9" style="421"/>
    <col min="8133" max="8133" width="13" style="421" bestFit="1" customWidth="1"/>
    <col min="8134" max="8134" width="12.7109375" style="421" customWidth="1"/>
    <col min="8135" max="8135" width="9" style="421"/>
    <col min="8136" max="8136" width="7.7109375" style="421" customWidth="1"/>
    <col min="8137" max="8137" width="7.85546875" style="421" customWidth="1"/>
    <col min="8138" max="8138" width="8.7109375" style="421" customWidth="1"/>
    <col min="8139" max="8139" width="9.28515625" style="421" customWidth="1"/>
    <col min="8140" max="8140" width="9.7109375" style="421" customWidth="1"/>
    <col min="8141" max="8141" width="11.140625" style="421" customWidth="1"/>
    <col min="8142" max="8143" width="6.85546875" style="421" bestFit="1" customWidth="1"/>
    <col min="8144" max="8144" width="9.5703125" style="421" customWidth="1"/>
    <col min="8145" max="8145" width="6.85546875" style="421" customWidth="1"/>
    <col min="8146" max="8146" width="7.140625" style="421" customWidth="1"/>
    <col min="8147" max="8147" width="7.28515625" style="421" customWidth="1"/>
    <col min="8148" max="8148" width="7.5703125" style="421" customWidth="1"/>
    <col min="8149" max="8149" width="8.42578125" style="421" customWidth="1"/>
    <col min="8150" max="8388" width="9" style="421"/>
    <col min="8389" max="8389" width="13" style="421" bestFit="1" customWidth="1"/>
    <col min="8390" max="8390" width="12.7109375" style="421" customWidth="1"/>
    <col min="8391" max="8391" width="9" style="421"/>
    <col min="8392" max="8392" width="7.7109375" style="421" customWidth="1"/>
    <col min="8393" max="8393" width="7.85546875" style="421" customWidth="1"/>
    <col min="8394" max="8394" width="8.7109375" style="421" customWidth="1"/>
    <col min="8395" max="8395" width="9.28515625" style="421" customWidth="1"/>
    <col min="8396" max="8396" width="9.7109375" style="421" customWidth="1"/>
    <col min="8397" max="8397" width="11.140625" style="421" customWidth="1"/>
    <col min="8398" max="8399" width="6.85546875" style="421" bestFit="1" customWidth="1"/>
    <col min="8400" max="8400" width="9.5703125" style="421" customWidth="1"/>
    <col min="8401" max="8401" width="6.85546875" style="421" customWidth="1"/>
    <col min="8402" max="8402" width="7.140625" style="421" customWidth="1"/>
    <col min="8403" max="8403" width="7.28515625" style="421" customWidth="1"/>
    <col min="8404" max="8404" width="7.5703125" style="421" customWidth="1"/>
    <col min="8405" max="8405" width="8.42578125" style="421" customWidth="1"/>
    <col min="8406" max="8644" width="9" style="421"/>
    <col min="8645" max="8645" width="13" style="421" bestFit="1" customWidth="1"/>
    <col min="8646" max="8646" width="12.7109375" style="421" customWidth="1"/>
    <col min="8647" max="8647" width="9" style="421"/>
    <col min="8648" max="8648" width="7.7109375" style="421" customWidth="1"/>
    <col min="8649" max="8649" width="7.85546875" style="421" customWidth="1"/>
    <col min="8650" max="8650" width="8.7109375" style="421" customWidth="1"/>
    <col min="8651" max="8651" width="9.28515625" style="421" customWidth="1"/>
    <col min="8652" max="8652" width="9.7109375" style="421" customWidth="1"/>
    <col min="8653" max="8653" width="11.140625" style="421" customWidth="1"/>
    <col min="8654" max="8655" width="6.85546875" style="421" bestFit="1" customWidth="1"/>
    <col min="8656" max="8656" width="9.5703125" style="421" customWidth="1"/>
    <col min="8657" max="8657" width="6.85546875" style="421" customWidth="1"/>
    <col min="8658" max="8658" width="7.140625" style="421" customWidth="1"/>
    <col min="8659" max="8659" width="7.28515625" style="421" customWidth="1"/>
    <col min="8660" max="8660" width="7.5703125" style="421" customWidth="1"/>
    <col min="8661" max="8661" width="8.42578125" style="421" customWidth="1"/>
    <col min="8662" max="8900" width="9" style="421"/>
    <col min="8901" max="8901" width="13" style="421" bestFit="1" customWidth="1"/>
    <col min="8902" max="8902" width="12.7109375" style="421" customWidth="1"/>
    <col min="8903" max="8903" width="9" style="421"/>
    <col min="8904" max="8904" width="7.7109375" style="421" customWidth="1"/>
    <col min="8905" max="8905" width="7.85546875" style="421" customWidth="1"/>
    <col min="8906" max="8906" width="8.7109375" style="421" customWidth="1"/>
    <col min="8907" max="8907" width="9.28515625" style="421" customWidth="1"/>
    <col min="8908" max="8908" width="9.7109375" style="421" customWidth="1"/>
    <col min="8909" max="8909" width="11.140625" style="421" customWidth="1"/>
    <col min="8910" max="8911" width="6.85546875" style="421" bestFit="1" customWidth="1"/>
    <col min="8912" max="8912" width="9.5703125" style="421" customWidth="1"/>
    <col min="8913" max="8913" width="6.85546875" style="421" customWidth="1"/>
    <col min="8914" max="8914" width="7.140625" style="421" customWidth="1"/>
    <col min="8915" max="8915" width="7.28515625" style="421" customWidth="1"/>
    <col min="8916" max="8916" width="7.5703125" style="421" customWidth="1"/>
    <col min="8917" max="8917" width="8.42578125" style="421" customWidth="1"/>
    <col min="8918" max="9156" width="9" style="421"/>
    <col min="9157" max="9157" width="13" style="421" bestFit="1" customWidth="1"/>
    <col min="9158" max="9158" width="12.7109375" style="421" customWidth="1"/>
    <col min="9159" max="9159" width="9" style="421"/>
    <col min="9160" max="9160" width="7.7109375" style="421" customWidth="1"/>
    <col min="9161" max="9161" width="7.85546875" style="421" customWidth="1"/>
    <col min="9162" max="9162" width="8.7109375" style="421" customWidth="1"/>
    <col min="9163" max="9163" width="9.28515625" style="421" customWidth="1"/>
    <col min="9164" max="9164" width="9.7109375" style="421" customWidth="1"/>
    <col min="9165" max="9165" width="11.140625" style="421" customWidth="1"/>
    <col min="9166" max="9167" width="6.85546875" style="421" bestFit="1" customWidth="1"/>
    <col min="9168" max="9168" width="9.5703125" style="421" customWidth="1"/>
    <col min="9169" max="9169" width="6.85546875" style="421" customWidth="1"/>
    <col min="9170" max="9170" width="7.140625" style="421" customWidth="1"/>
    <col min="9171" max="9171" width="7.28515625" style="421" customWidth="1"/>
    <col min="9172" max="9172" width="7.5703125" style="421" customWidth="1"/>
    <col min="9173" max="9173" width="8.42578125" style="421" customWidth="1"/>
    <col min="9174" max="9412" width="9" style="421"/>
    <col min="9413" max="9413" width="13" style="421" bestFit="1" customWidth="1"/>
    <col min="9414" max="9414" width="12.7109375" style="421" customWidth="1"/>
    <col min="9415" max="9415" width="9" style="421"/>
    <col min="9416" max="9416" width="7.7109375" style="421" customWidth="1"/>
    <col min="9417" max="9417" width="7.85546875" style="421" customWidth="1"/>
    <col min="9418" max="9418" width="8.7109375" style="421" customWidth="1"/>
    <col min="9419" max="9419" width="9.28515625" style="421" customWidth="1"/>
    <col min="9420" max="9420" width="9.7109375" style="421" customWidth="1"/>
    <col min="9421" max="9421" width="11.140625" style="421" customWidth="1"/>
    <col min="9422" max="9423" width="6.85546875" style="421" bestFit="1" customWidth="1"/>
    <col min="9424" max="9424" width="9.5703125" style="421" customWidth="1"/>
    <col min="9425" max="9425" width="6.85546875" style="421" customWidth="1"/>
    <col min="9426" max="9426" width="7.140625" style="421" customWidth="1"/>
    <col min="9427" max="9427" width="7.28515625" style="421" customWidth="1"/>
    <col min="9428" max="9428" width="7.5703125" style="421" customWidth="1"/>
    <col min="9429" max="9429" width="8.42578125" style="421" customWidth="1"/>
    <col min="9430" max="9668" width="9" style="421"/>
    <col min="9669" max="9669" width="13" style="421" bestFit="1" customWidth="1"/>
    <col min="9670" max="9670" width="12.7109375" style="421" customWidth="1"/>
    <col min="9671" max="9671" width="9" style="421"/>
    <col min="9672" max="9672" width="7.7109375" style="421" customWidth="1"/>
    <col min="9673" max="9673" width="7.85546875" style="421" customWidth="1"/>
    <col min="9674" max="9674" width="8.7109375" style="421" customWidth="1"/>
    <col min="9675" max="9675" width="9.28515625" style="421" customWidth="1"/>
    <col min="9676" max="9676" width="9.7109375" style="421" customWidth="1"/>
    <col min="9677" max="9677" width="11.140625" style="421" customWidth="1"/>
    <col min="9678" max="9679" width="6.85546875" style="421" bestFit="1" customWidth="1"/>
    <col min="9680" max="9680" width="9.5703125" style="421" customWidth="1"/>
    <col min="9681" max="9681" width="6.85546875" style="421" customWidth="1"/>
    <col min="9682" max="9682" width="7.140625" style="421" customWidth="1"/>
    <col min="9683" max="9683" width="7.28515625" style="421" customWidth="1"/>
    <col min="9684" max="9684" width="7.5703125" style="421" customWidth="1"/>
    <col min="9685" max="9685" width="8.42578125" style="421" customWidth="1"/>
    <col min="9686" max="9924" width="9" style="421"/>
    <col min="9925" max="9925" width="13" style="421" bestFit="1" customWidth="1"/>
    <col min="9926" max="9926" width="12.7109375" style="421" customWidth="1"/>
    <col min="9927" max="9927" width="9" style="421"/>
    <col min="9928" max="9928" width="7.7109375" style="421" customWidth="1"/>
    <col min="9929" max="9929" width="7.85546875" style="421" customWidth="1"/>
    <col min="9930" max="9930" width="8.7109375" style="421" customWidth="1"/>
    <col min="9931" max="9931" width="9.28515625" style="421" customWidth="1"/>
    <col min="9932" max="9932" width="9.7109375" style="421" customWidth="1"/>
    <col min="9933" max="9933" width="11.140625" style="421" customWidth="1"/>
    <col min="9934" max="9935" width="6.85546875" style="421" bestFit="1" customWidth="1"/>
    <col min="9936" max="9936" width="9.5703125" style="421" customWidth="1"/>
    <col min="9937" max="9937" width="6.85546875" style="421" customWidth="1"/>
    <col min="9938" max="9938" width="7.140625" style="421" customWidth="1"/>
    <col min="9939" max="9939" width="7.28515625" style="421" customWidth="1"/>
    <col min="9940" max="9940" width="7.5703125" style="421" customWidth="1"/>
    <col min="9941" max="9941" width="8.42578125" style="421" customWidth="1"/>
    <col min="9942" max="10180" width="9" style="421"/>
    <col min="10181" max="10181" width="13" style="421" bestFit="1" customWidth="1"/>
    <col min="10182" max="10182" width="12.7109375" style="421" customWidth="1"/>
    <col min="10183" max="10183" width="9" style="421"/>
    <col min="10184" max="10184" width="7.7109375" style="421" customWidth="1"/>
    <col min="10185" max="10185" width="7.85546875" style="421" customWidth="1"/>
    <col min="10186" max="10186" width="8.7109375" style="421" customWidth="1"/>
    <col min="10187" max="10187" width="9.28515625" style="421" customWidth="1"/>
    <col min="10188" max="10188" width="9.7109375" style="421" customWidth="1"/>
    <col min="10189" max="10189" width="11.140625" style="421" customWidth="1"/>
    <col min="10190" max="10191" width="6.85546875" style="421" bestFit="1" customWidth="1"/>
    <col min="10192" max="10192" width="9.5703125" style="421" customWidth="1"/>
    <col min="10193" max="10193" width="6.85546875" style="421" customWidth="1"/>
    <col min="10194" max="10194" width="7.140625" style="421" customWidth="1"/>
    <col min="10195" max="10195" width="7.28515625" style="421" customWidth="1"/>
    <col min="10196" max="10196" width="7.5703125" style="421" customWidth="1"/>
    <col min="10197" max="10197" width="8.42578125" style="421" customWidth="1"/>
    <col min="10198" max="10436" width="9" style="421"/>
    <col min="10437" max="10437" width="13" style="421" bestFit="1" customWidth="1"/>
    <col min="10438" max="10438" width="12.7109375" style="421" customWidth="1"/>
    <col min="10439" max="10439" width="9" style="421"/>
    <col min="10440" max="10440" width="7.7109375" style="421" customWidth="1"/>
    <col min="10441" max="10441" width="7.85546875" style="421" customWidth="1"/>
    <col min="10442" max="10442" width="8.7109375" style="421" customWidth="1"/>
    <col min="10443" max="10443" width="9.28515625" style="421" customWidth="1"/>
    <col min="10444" max="10444" width="9.7109375" style="421" customWidth="1"/>
    <col min="10445" max="10445" width="11.140625" style="421" customWidth="1"/>
    <col min="10446" max="10447" width="6.85546875" style="421" bestFit="1" customWidth="1"/>
    <col min="10448" max="10448" width="9.5703125" style="421" customWidth="1"/>
    <col min="10449" max="10449" width="6.85546875" style="421" customWidth="1"/>
    <col min="10450" max="10450" width="7.140625" style="421" customWidth="1"/>
    <col min="10451" max="10451" width="7.28515625" style="421" customWidth="1"/>
    <col min="10452" max="10452" width="7.5703125" style="421" customWidth="1"/>
    <col min="10453" max="10453" width="8.42578125" style="421" customWidth="1"/>
    <col min="10454" max="10692" width="9" style="421"/>
    <col min="10693" max="10693" width="13" style="421" bestFit="1" customWidth="1"/>
    <col min="10694" max="10694" width="12.7109375" style="421" customWidth="1"/>
    <col min="10695" max="10695" width="9" style="421"/>
    <col min="10696" max="10696" width="7.7109375" style="421" customWidth="1"/>
    <col min="10697" max="10697" width="7.85546875" style="421" customWidth="1"/>
    <col min="10698" max="10698" width="8.7109375" style="421" customWidth="1"/>
    <col min="10699" max="10699" width="9.28515625" style="421" customWidth="1"/>
    <col min="10700" max="10700" width="9.7109375" style="421" customWidth="1"/>
    <col min="10701" max="10701" width="11.140625" style="421" customWidth="1"/>
    <col min="10702" max="10703" width="6.85546875" style="421" bestFit="1" customWidth="1"/>
    <col min="10704" max="10704" width="9.5703125" style="421" customWidth="1"/>
    <col min="10705" max="10705" width="6.85546875" style="421" customWidth="1"/>
    <col min="10706" max="10706" width="7.140625" style="421" customWidth="1"/>
    <col min="10707" max="10707" width="7.28515625" style="421" customWidth="1"/>
    <col min="10708" max="10708" width="7.5703125" style="421" customWidth="1"/>
    <col min="10709" max="10709" width="8.42578125" style="421" customWidth="1"/>
    <col min="10710" max="10948" width="9" style="421"/>
    <col min="10949" max="10949" width="13" style="421" bestFit="1" customWidth="1"/>
    <col min="10950" max="10950" width="12.7109375" style="421" customWidth="1"/>
    <col min="10951" max="10951" width="9" style="421"/>
    <col min="10952" max="10952" width="7.7109375" style="421" customWidth="1"/>
    <col min="10953" max="10953" width="7.85546875" style="421" customWidth="1"/>
    <col min="10954" max="10954" width="8.7109375" style="421" customWidth="1"/>
    <col min="10955" max="10955" width="9.28515625" style="421" customWidth="1"/>
    <col min="10956" max="10956" width="9.7109375" style="421" customWidth="1"/>
    <col min="10957" max="10957" width="11.140625" style="421" customWidth="1"/>
    <col min="10958" max="10959" width="6.85546875" style="421" bestFit="1" customWidth="1"/>
    <col min="10960" max="10960" width="9.5703125" style="421" customWidth="1"/>
    <col min="10961" max="10961" width="6.85546875" style="421" customWidth="1"/>
    <col min="10962" max="10962" width="7.140625" style="421" customWidth="1"/>
    <col min="10963" max="10963" width="7.28515625" style="421" customWidth="1"/>
    <col min="10964" max="10964" width="7.5703125" style="421" customWidth="1"/>
    <col min="10965" max="10965" width="8.42578125" style="421" customWidth="1"/>
    <col min="10966" max="11204" width="9" style="421"/>
    <col min="11205" max="11205" width="13" style="421" bestFit="1" customWidth="1"/>
    <col min="11206" max="11206" width="12.7109375" style="421" customWidth="1"/>
    <col min="11207" max="11207" width="9" style="421"/>
    <col min="11208" max="11208" width="7.7109375" style="421" customWidth="1"/>
    <col min="11209" max="11209" width="7.85546875" style="421" customWidth="1"/>
    <col min="11210" max="11210" width="8.7109375" style="421" customWidth="1"/>
    <col min="11211" max="11211" width="9.28515625" style="421" customWidth="1"/>
    <col min="11212" max="11212" width="9.7109375" style="421" customWidth="1"/>
    <col min="11213" max="11213" width="11.140625" style="421" customWidth="1"/>
    <col min="11214" max="11215" width="6.85546875" style="421" bestFit="1" customWidth="1"/>
    <col min="11216" max="11216" width="9.5703125" style="421" customWidth="1"/>
    <col min="11217" max="11217" width="6.85546875" style="421" customWidth="1"/>
    <col min="11218" max="11218" width="7.140625" style="421" customWidth="1"/>
    <col min="11219" max="11219" width="7.28515625" style="421" customWidth="1"/>
    <col min="11220" max="11220" width="7.5703125" style="421" customWidth="1"/>
    <col min="11221" max="11221" width="8.42578125" style="421" customWidth="1"/>
    <col min="11222" max="11460" width="9" style="421"/>
    <col min="11461" max="11461" width="13" style="421" bestFit="1" customWidth="1"/>
    <col min="11462" max="11462" width="12.7109375" style="421" customWidth="1"/>
    <col min="11463" max="11463" width="9" style="421"/>
    <col min="11464" max="11464" width="7.7109375" style="421" customWidth="1"/>
    <col min="11465" max="11465" width="7.85546875" style="421" customWidth="1"/>
    <col min="11466" max="11466" width="8.7109375" style="421" customWidth="1"/>
    <col min="11467" max="11467" width="9.28515625" style="421" customWidth="1"/>
    <col min="11468" max="11468" width="9.7109375" style="421" customWidth="1"/>
    <col min="11469" max="11469" width="11.140625" style="421" customWidth="1"/>
    <col min="11470" max="11471" width="6.85546875" style="421" bestFit="1" customWidth="1"/>
    <col min="11472" max="11472" width="9.5703125" style="421" customWidth="1"/>
    <col min="11473" max="11473" width="6.85546875" style="421" customWidth="1"/>
    <col min="11474" max="11474" width="7.140625" style="421" customWidth="1"/>
    <col min="11475" max="11475" width="7.28515625" style="421" customWidth="1"/>
    <col min="11476" max="11476" width="7.5703125" style="421" customWidth="1"/>
    <col min="11477" max="11477" width="8.42578125" style="421" customWidth="1"/>
    <col min="11478" max="11716" width="9" style="421"/>
    <col min="11717" max="11717" width="13" style="421" bestFit="1" customWidth="1"/>
    <col min="11718" max="11718" width="12.7109375" style="421" customWidth="1"/>
    <col min="11719" max="11719" width="9" style="421"/>
    <col min="11720" max="11720" width="7.7109375" style="421" customWidth="1"/>
    <col min="11721" max="11721" width="7.85546875" style="421" customWidth="1"/>
    <col min="11722" max="11722" width="8.7109375" style="421" customWidth="1"/>
    <col min="11723" max="11723" width="9.28515625" style="421" customWidth="1"/>
    <col min="11724" max="11724" width="9.7109375" style="421" customWidth="1"/>
    <col min="11725" max="11725" width="11.140625" style="421" customWidth="1"/>
    <col min="11726" max="11727" width="6.85546875" style="421" bestFit="1" customWidth="1"/>
    <col min="11728" max="11728" width="9.5703125" style="421" customWidth="1"/>
    <col min="11729" max="11729" width="6.85546875" style="421" customWidth="1"/>
    <col min="11730" max="11730" width="7.140625" style="421" customWidth="1"/>
    <col min="11731" max="11731" width="7.28515625" style="421" customWidth="1"/>
    <col min="11732" max="11732" width="7.5703125" style="421" customWidth="1"/>
    <col min="11733" max="11733" width="8.42578125" style="421" customWidth="1"/>
    <col min="11734" max="11972" width="9" style="421"/>
    <col min="11973" max="11973" width="13" style="421" bestFit="1" customWidth="1"/>
    <col min="11974" max="11974" width="12.7109375" style="421" customWidth="1"/>
    <col min="11975" max="11975" width="9" style="421"/>
    <col min="11976" max="11976" width="7.7109375" style="421" customWidth="1"/>
    <col min="11977" max="11977" width="7.85546875" style="421" customWidth="1"/>
    <col min="11978" max="11978" width="8.7109375" style="421" customWidth="1"/>
    <col min="11979" max="11979" width="9.28515625" style="421" customWidth="1"/>
    <col min="11980" max="11980" width="9.7109375" style="421" customWidth="1"/>
    <col min="11981" max="11981" width="11.140625" style="421" customWidth="1"/>
    <col min="11982" max="11983" width="6.85546875" style="421" bestFit="1" customWidth="1"/>
    <col min="11984" max="11984" width="9.5703125" style="421" customWidth="1"/>
    <col min="11985" max="11985" width="6.85546875" style="421" customWidth="1"/>
    <col min="11986" max="11986" width="7.140625" style="421" customWidth="1"/>
    <col min="11987" max="11987" width="7.28515625" style="421" customWidth="1"/>
    <col min="11988" max="11988" width="7.5703125" style="421" customWidth="1"/>
    <col min="11989" max="11989" width="8.42578125" style="421" customWidth="1"/>
    <col min="11990" max="12228" width="9" style="421"/>
    <col min="12229" max="12229" width="13" style="421" bestFit="1" customWidth="1"/>
    <col min="12230" max="12230" width="12.7109375" style="421" customWidth="1"/>
    <col min="12231" max="12231" width="9" style="421"/>
    <col min="12232" max="12232" width="7.7109375" style="421" customWidth="1"/>
    <col min="12233" max="12233" width="7.85546875" style="421" customWidth="1"/>
    <col min="12234" max="12234" width="8.7109375" style="421" customWidth="1"/>
    <col min="12235" max="12235" width="9.28515625" style="421" customWidth="1"/>
    <col min="12236" max="12236" width="9.7109375" style="421" customWidth="1"/>
    <col min="12237" max="12237" width="11.140625" style="421" customWidth="1"/>
    <col min="12238" max="12239" width="6.85546875" style="421" bestFit="1" customWidth="1"/>
    <col min="12240" max="12240" width="9.5703125" style="421" customWidth="1"/>
    <col min="12241" max="12241" width="6.85546875" style="421" customWidth="1"/>
    <col min="12242" max="12242" width="7.140625" style="421" customWidth="1"/>
    <col min="12243" max="12243" width="7.28515625" style="421" customWidth="1"/>
    <col min="12244" max="12244" width="7.5703125" style="421" customWidth="1"/>
    <col min="12245" max="12245" width="8.42578125" style="421" customWidth="1"/>
    <col min="12246" max="12484" width="9" style="421"/>
    <col min="12485" max="12485" width="13" style="421" bestFit="1" customWidth="1"/>
    <col min="12486" max="12486" width="12.7109375" style="421" customWidth="1"/>
    <col min="12487" max="12487" width="9" style="421"/>
    <col min="12488" max="12488" width="7.7109375" style="421" customWidth="1"/>
    <col min="12489" max="12489" width="7.85546875" style="421" customWidth="1"/>
    <col min="12490" max="12490" width="8.7109375" style="421" customWidth="1"/>
    <col min="12491" max="12491" width="9.28515625" style="421" customWidth="1"/>
    <col min="12492" max="12492" width="9.7109375" style="421" customWidth="1"/>
    <col min="12493" max="12493" width="11.140625" style="421" customWidth="1"/>
    <col min="12494" max="12495" width="6.85546875" style="421" bestFit="1" customWidth="1"/>
    <col min="12496" max="12496" width="9.5703125" style="421" customWidth="1"/>
    <col min="12497" max="12497" width="6.85546875" style="421" customWidth="1"/>
    <col min="12498" max="12498" width="7.140625" style="421" customWidth="1"/>
    <col min="12499" max="12499" width="7.28515625" style="421" customWidth="1"/>
    <col min="12500" max="12500" width="7.5703125" style="421" customWidth="1"/>
    <col min="12501" max="12501" width="8.42578125" style="421" customWidth="1"/>
    <col min="12502" max="12740" width="9" style="421"/>
    <col min="12741" max="12741" width="13" style="421" bestFit="1" customWidth="1"/>
    <col min="12742" max="12742" width="12.7109375" style="421" customWidth="1"/>
    <col min="12743" max="12743" width="9" style="421"/>
    <col min="12744" max="12744" width="7.7109375" style="421" customWidth="1"/>
    <col min="12745" max="12745" width="7.85546875" style="421" customWidth="1"/>
    <col min="12746" max="12746" width="8.7109375" style="421" customWidth="1"/>
    <col min="12747" max="12747" width="9.28515625" style="421" customWidth="1"/>
    <col min="12748" max="12748" width="9.7109375" style="421" customWidth="1"/>
    <col min="12749" max="12749" width="11.140625" style="421" customWidth="1"/>
    <col min="12750" max="12751" width="6.85546875" style="421" bestFit="1" customWidth="1"/>
    <col min="12752" max="12752" width="9.5703125" style="421" customWidth="1"/>
    <col min="12753" max="12753" width="6.85546875" style="421" customWidth="1"/>
    <col min="12754" max="12754" width="7.140625" style="421" customWidth="1"/>
    <col min="12755" max="12755" width="7.28515625" style="421" customWidth="1"/>
    <col min="12756" max="12756" width="7.5703125" style="421" customWidth="1"/>
    <col min="12757" max="12757" width="8.42578125" style="421" customWidth="1"/>
    <col min="12758" max="12996" width="9" style="421"/>
    <col min="12997" max="12997" width="13" style="421" bestFit="1" customWidth="1"/>
    <col min="12998" max="12998" width="12.7109375" style="421" customWidth="1"/>
    <col min="12999" max="12999" width="9" style="421"/>
    <col min="13000" max="13000" width="7.7109375" style="421" customWidth="1"/>
    <col min="13001" max="13001" width="7.85546875" style="421" customWidth="1"/>
    <col min="13002" max="13002" width="8.7109375" style="421" customWidth="1"/>
    <col min="13003" max="13003" width="9.28515625" style="421" customWidth="1"/>
    <col min="13004" max="13004" width="9.7109375" style="421" customWidth="1"/>
    <col min="13005" max="13005" width="11.140625" style="421" customWidth="1"/>
    <col min="13006" max="13007" width="6.85546875" style="421" bestFit="1" customWidth="1"/>
    <col min="13008" max="13008" width="9.5703125" style="421" customWidth="1"/>
    <col min="13009" max="13009" width="6.85546875" style="421" customWidth="1"/>
    <col min="13010" max="13010" width="7.140625" style="421" customWidth="1"/>
    <col min="13011" max="13011" width="7.28515625" style="421" customWidth="1"/>
    <col min="13012" max="13012" width="7.5703125" style="421" customWidth="1"/>
    <col min="13013" max="13013" width="8.42578125" style="421" customWidth="1"/>
    <col min="13014" max="13252" width="9" style="421"/>
    <col min="13253" max="13253" width="13" style="421" bestFit="1" customWidth="1"/>
    <col min="13254" max="13254" width="12.7109375" style="421" customWidth="1"/>
    <col min="13255" max="13255" width="9" style="421"/>
    <col min="13256" max="13256" width="7.7109375" style="421" customWidth="1"/>
    <col min="13257" max="13257" width="7.85546875" style="421" customWidth="1"/>
    <col min="13258" max="13258" width="8.7109375" style="421" customWidth="1"/>
    <col min="13259" max="13259" width="9.28515625" style="421" customWidth="1"/>
    <col min="13260" max="13260" width="9.7109375" style="421" customWidth="1"/>
    <col min="13261" max="13261" width="11.140625" style="421" customWidth="1"/>
    <col min="13262" max="13263" width="6.85546875" style="421" bestFit="1" customWidth="1"/>
    <col min="13264" max="13264" width="9.5703125" style="421" customWidth="1"/>
    <col min="13265" max="13265" width="6.85546875" style="421" customWidth="1"/>
    <col min="13266" max="13266" width="7.140625" style="421" customWidth="1"/>
    <col min="13267" max="13267" width="7.28515625" style="421" customWidth="1"/>
    <col min="13268" max="13268" width="7.5703125" style="421" customWidth="1"/>
    <col min="13269" max="13269" width="8.42578125" style="421" customWidth="1"/>
    <col min="13270" max="13508" width="9" style="421"/>
    <col min="13509" max="13509" width="13" style="421" bestFit="1" customWidth="1"/>
    <col min="13510" max="13510" width="12.7109375" style="421" customWidth="1"/>
    <col min="13511" max="13511" width="9" style="421"/>
    <col min="13512" max="13512" width="7.7109375" style="421" customWidth="1"/>
    <col min="13513" max="13513" width="7.85546875" style="421" customWidth="1"/>
    <col min="13514" max="13514" width="8.7109375" style="421" customWidth="1"/>
    <col min="13515" max="13515" width="9.28515625" style="421" customWidth="1"/>
    <col min="13516" max="13516" width="9.7109375" style="421" customWidth="1"/>
    <col min="13517" max="13517" width="11.140625" style="421" customWidth="1"/>
    <col min="13518" max="13519" width="6.85546875" style="421" bestFit="1" customWidth="1"/>
    <col min="13520" max="13520" width="9.5703125" style="421" customWidth="1"/>
    <col min="13521" max="13521" width="6.85546875" style="421" customWidth="1"/>
    <col min="13522" max="13522" width="7.140625" style="421" customWidth="1"/>
    <col min="13523" max="13523" width="7.28515625" style="421" customWidth="1"/>
    <col min="13524" max="13524" width="7.5703125" style="421" customWidth="1"/>
    <col min="13525" max="13525" width="8.42578125" style="421" customWidth="1"/>
    <col min="13526" max="13764" width="9" style="421"/>
    <col min="13765" max="13765" width="13" style="421" bestFit="1" customWidth="1"/>
    <col min="13766" max="13766" width="12.7109375" style="421" customWidth="1"/>
    <col min="13767" max="13767" width="9" style="421"/>
    <col min="13768" max="13768" width="7.7109375" style="421" customWidth="1"/>
    <col min="13769" max="13769" width="7.85546875" style="421" customWidth="1"/>
    <col min="13770" max="13770" width="8.7109375" style="421" customWidth="1"/>
    <col min="13771" max="13771" width="9.28515625" style="421" customWidth="1"/>
    <col min="13772" max="13772" width="9.7109375" style="421" customWidth="1"/>
    <col min="13773" max="13773" width="11.140625" style="421" customWidth="1"/>
    <col min="13774" max="13775" width="6.85546875" style="421" bestFit="1" customWidth="1"/>
    <col min="13776" max="13776" width="9.5703125" style="421" customWidth="1"/>
    <col min="13777" max="13777" width="6.85546875" style="421" customWidth="1"/>
    <col min="13778" max="13778" width="7.140625" style="421" customWidth="1"/>
    <col min="13779" max="13779" width="7.28515625" style="421" customWidth="1"/>
    <col min="13780" max="13780" width="7.5703125" style="421" customWidth="1"/>
    <col min="13781" max="13781" width="8.42578125" style="421" customWidth="1"/>
    <col min="13782" max="14020" width="9" style="421"/>
    <col min="14021" max="14021" width="13" style="421" bestFit="1" customWidth="1"/>
    <col min="14022" max="14022" width="12.7109375" style="421" customWidth="1"/>
    <col min="14023" max="14023" width="9" style="421"/>
    <col min="14024" max="14024" width="7.7109375" style="421" customWidth="1"/>
    <col min="14025" max="14025" width="7.85546875" style="421" customWidth="1"/>
    <col min="14026" max="14026" width="8.7109375" style="421" customWidth="1"/>
    <col min="14027" max="14027" width="9.28515625" style="421" customWidth="1"/>
    <col min="14028" max="14028" width="9.7109375" style="421" customWidth="1"/>
    <col min="14029" max="14029" width="11.140625" style="421" customWidth="1"/>
    <col min="14030" max="14031" width="6.85546875" style="421" bestFit="1" customWidth="1"/>
    <col min="14032" max="14032" width="9.5703125" style="421" customWidth="1"/>
    <col min="14033" max="14033" width="6.85546875" style="421" customWidth="1"/>
    <col min="14034" max="14034" width="7.140625" style="421" customWidth="1"/>
    <col min="14035" max="14035" width="7.28515625" style="421" customWidth="1"/>
    <col min="14036" max="14036" width="7.5703125" style="421" customWidth="1"/>
    <col min="14037" max="14037" width="8.42578125" style="421" customWidth="1"/>
    <col min="14038" max="14276" width="9" style="421"/>
    <col min="14277" max="14277" width="13" style="421" bestFit="1" customWidth="1"/>
    <col min="14278" max="14278" width="12.7109375" style="421" customWidth="1"/>
    <col min="14279" max="14279" width="9" style="421"/>
    <col min="14280" max="14280" width="7.7109375" style="421" customWidth="1"/>
    <col min="14281" max="14281" width="7.85546875" style="421" customWidth="1"/>
    <col min="14282" max="14282" width="8.7109375" style="421" customWidth="1"/>
    <col min="14283" max="14283" width="9.28515625" style="421" customWidth="1"/>
    <col min="14284" max="14284" width="9.7109375" style="421" customWidth="1"/>
    <col min="14285" max="14285" width="11.140625" style="421" customWidth="1"/>
    <col min="14286" max="14287" width="6.85546875" style="421" bestFit="1" customWidth="1"/>
    <col min="14288" max="14288" width="9.5703125" style="421" customWidth="1"/>
    <col min="14289" max="14289" width="6.85546875" style="421" customWidth="1"/>
    <col min="14290" max="14290" width="7.140625" style="421" customWidth="1"/>
    <col min="14291" max="14291" width="7.28515625" style="421" customWidth="1"/>
    <col min="14292" max="14292" width="7.5703125" style="421" customWidth="1"/>
    <col min="14293" max="14293" width="8.42578125" style="421" customWidth="1"/>
    <col min="14294" max="14532" width="9" style="421"/>
    <col min="14533" max="14533" width="13" style="421" bestFit="1" customWidth="1"/>
    <col min="14534" max="14534" width="12.7109375" style="421" customWidth="1"/>
    <col min="14535" max="14535" width="9" style="421"/>
    <col min="14536" max="14536" width="7.7109375" style="421" customWidth="1"/>
    <col min="14537" max="14537" width="7.85546875" style="421" customWidth="1"/>
    <col min="14538" max="14538" width="8.7109375" style="421" customWidth="1"/>
    <col min="14539" max="14539" width="9.28515625" style="421" customWidth="1"/>
    <col min="14540" max="14540" width="9.7109375" style="421" customWidth="1"/>
    <col min="14541" max="14541" width="11.140625" style="421" customWidth="1"/>
    <col min="14542" max="14543" width="6.85546875" style="421" bestFit="1" customWidth="1"/>
    <col min="14544" max="14544" width="9.5703125" style="421" customWidth="1"/>
    <col min="14545" max="14545" width="6.85546875" style="421" customWidth="1"/>
    <col min="14546" max="14546" width="7.140625" style="421" customWidth="1"/>
    <col min="14547" max="14547" width="7.28515625" style="421" customWidth="1"/>
    <col min="14548" max="14548" width="7.5703125" style="421" customWidth="1"/>
    <col min="14549" max="14549" width="8.42578125" style="421" customWidth="1"/>
    <col min="14550" max="14788" width="9" style="421"/>
    <col min="14789" max="14789" width="13" style="421" bestFit="1" customWidth="1"/>
    <col min="14790" max="14790" width="12.7109375" style="421" customWidth="1"/>
    <col min="14791" max="14791" width="9" style="421"/>
    <col min="14792" max="14792" width="7.7109375" style="421" customWidth="1"/>
    <col min="14793" max="14793" width="7.85546875" style="421" customWidth="1"/>
    <col min="14794" max="14794" width="8.7109375" style="421" customWidth="1"/>
    <col min="14795" max="14795" width="9.28515625" style="421" customWidth="1"/>
    <col min="14796" max="14796" width="9.7109375" style="421" customWidth="1"/>
    <col min="14797" max="14797" width="11.140625" style="421" customWidth="1"/>
    <col min="14798" max="14799" width="6.85546875" style="421" bestFit="1" customWidth="1"/>
    <col min="14800" max="14800" width="9.5703125" style="421" customWidth="1"/>
    <col min="14801" max="14801" width="6.85546875" style="421" customWidth="1"/>
    <col min="14802" max="14802" width="7.140625" style="421" customWidth="1"/>
    <col min="14803" max="14803" width="7.28515625" style="421" customWidth="1"/>
    <col min="14804" max="14804" width="7.5703125" style="421" customWidth="1"/>
    <col min="14805" max="14805" width="8.42578125" style="421" customWidth="1"/>
    <col min="14806" max="15044" width="9" style="421"/>
    <col min="15045" max="15045" width="13" style="421" bestFit="1" customWidth="1"/>
    <col min="15046" max="15046" width="12.7109375" style="421" customWidth="1"/>
    <col min="15047" max="15047" width="9" style="421"/>
    <col min="15048" max="15048" width="7.7109375" style="421" customWidth="1"/>
    <col min="15049" max="15049" width="7.85546875" style="421" customWidth="1"/>
    <col min="15050" max="15050" width="8.7109375" style="421" customWidth="1"/>
    <col min="15051" max="15051" width="9.28515625" style="421" customWidth="1"/>
    <col min="15052" max="15052" width="9.7109375" style="421" customWidth="1"/>
    <col min="15053" max="15053" width="11.140625" style="421" customWidth="1"/>
    <col min="15054" max="15055" width="6.85546875" style="421" bestFit="1" customWidth="1"/>
    <col min="15056" max="15056" width="9.5703125" style="421" customWidth="1"/>
    <col min="15057" max="15057" width="6.85546875" style="421" customWidth="1"/>
    <col min="15058" max="15058" width="7.140625" style="421" customWidth="1"/>
    <col min="15059" max="15059" width="7.28515625" style="421" customWidth="1"/>
    <col min="15060" max="15060" width="7.5703125" style="421" customWidth="1"/>
    <col min="15061" max="15061" width="8.42578125" style="421" customWidth="1"/>
    <col min="15062" max="15300" width="9" style="421"/>
    <col min="15301" max="15301" width="13" style="421" bestFit="1" customWidth="1"/>
    <col min="15302" max="15302" width="12.7109375" style="421" customWidth="1"/>
    <col min="15303" max="15303" width="9" style="421"/>
    <col min="15304" max="15304" width="7.7109375" style="421" customWidth="1"/>
    <col min="15305" max="15305" width="7.85546875" style="421" customWidth="1"/>
    <col min="15306" max="15306" width="8.7109375" style="421" customWidth="1"/>
    <col min="15307" max="15307" width="9.28515625" style="421" customWidth="1"/>
    <col min="15308" max="15308" width="9.7109375" style="421" customWidth="1"/>
    <col min="15309" max="15309" width="11.140625" style="421" customWidth="1"/>
    <col min="15310" max="15311" width="6.85546875" style="421" bestFit="1" customWidth="1"/>
    <col min="15312" max="15312" width="9.5703125" style="421" customWidth="1"/>
    <col min="15313" max="15313" width="6.85546875" style="421" customWidth="1"/>
    <col min="15314" max="15314" width="7.140625" style="421" customWidth="1"/>
    <col min="15315" max="15315" width="7.28515625" style="421" customWidth="1"/>
    <col min="15316" max="15316" width="7.5703125" style="421" customWidth="1"/>
    <col min="15317" max="15317" width="8.42578125" style="421" customWidth="1"/>
    <col min="15318" max="15556" width="9" style="421"/>
    <col min="15557" max="15557" width="13" style="421" bestFit="1" customWidth="1"/>
    <col min="15558" max="15558" width="12.7109375" style="421" customWidth="1"/>
    <col min="15559" max="15559" width="9" style="421"/>
    <col min="15560" max="15560" width="7.7109375" style="421" customWidth="1"/>
    <col min="15561" max="15561" width="7.85546875" style="421" customWidth="1"/>
    <col min="15562" max="15562" width="8.7109375" style="421" customWidth="1"/>
    <col min="15563" max="15563" width="9.28515625" style="421" customWidth="1"/>
    <col min="15564" max="15564" width="9.7109375" style="421" customWidth="1"/>
    <col min="15565" max="15565" width="11.140625" style="421" customWidth="1"/>
    <col min="15566" max="15567" width="6.85546875" style="421" bestFit="1" customWidth="1"/>
    <col min="15568" max="15568" width="9.5703125" style="421" customWidth="1"/>
    <col min="15569" max="15569" width="6.85546875" style="421" customWidth="1"/>
    <col min="15570" max="15570" width="7.140625" style="421" customWidth="1"/>
    <col min="15571" max="15571" width="7.28515625" style="421" customWidth="1"/>
    <col min="15572" max="15572" width="7.5703125" style="421" customWidth="1"/>
    <col min="15573" max="15573" width="8.42578125" style="421" customWidth="1"/>
    <col min="15574" max="15812" width="9" style="421"/>
    <col min="15813" max="15813" width="13" style="421" bestFit="1" customWidth="1"/>
    <col min="15814" max="15814" width="12.7109375" style="421" customWidth="1"/>
    <col min="15815" max="15815" width="9" style="421"/>
    <col min="15816" max="15816" width="7.7109375" style="421" customWidth="1"/>
    <col min="15817" max="15817" width="7.85546875" style="421" customWidth="1"/>
    <col min="15818" max="15818" width="8.7109375" style="421" customWidth="1"/>
    <col min="15819" max="15819" width="9.28515625" style="421" customWidth="1"/>
    <col min="15820" max="15820" width="9.7109375" style="421" customWidth="1"/>
    <col min="15821" max="15821" width="11.140625" style="421" customWidth="1"/>
    <col min="15822" max="15823" width="6.85546875" style="421" bestFit="1" customWidth="1"/>
    <col min="15824" max="15824" width="9.5703125" style="421" customWidth="1"/>
    <col min="15825" max="15825" width="6.85546875" style="421" customWidth="1"/>
    <col min="15826" max="15826" width="7.140625" style="421" customWidth="1"/>
    <col min="15827" max="15827" width="7.28515625" style="421" customWidth="1"/>
    <col min="15828" max="15828" width="7.5703125" style="421" customWidth="1"/>
    <col min="15829" max="15829" width="8.42578125" style="421" customWidth="1"/>
    <col min="15830" max="16068" width="9" style="421"/>
    <col min="16069" max="16069" width="13" style="421" bestFit="1" customWidth="1"/>
    <col min="16070" max="16070" width="12.7109375" style="421" customWidth="1"/>
    <col min="16071" max="16071" width="9" style="421"/>
    <col min="16072" max="16072" width="7.7109375" style="421" customWidth="1"/>
    <col min="16073" max="16073" width="7.85546875" style="421" customWidth="1"/>
    <col min="16074" max="16074" width="8.7109375" style="421" customWidth="1"/>
    <col min="16075" max="16075" width="9.28515625" style="421" customWidth="1"/>
    <col min="16076" max="16076" width="9.7109375" style="421" customWidth="1"/>
    <col min="16077" max="16077" width="11.140625" style="421" customWidth="1"/>
    <col min="16078" max="16079" width="6.85546875" style="421" bestFit="1" customWidth="1"/>
    <col min="16080" max="16080" width="9.5703125" style="421" customWidth="1"/>
    <col min="16081" max="16081" width="6.85546875" style="421" customWidth="1"/>
    <col min="16082" max="16082" width="7.140625" style="421" customWidth="1"/>
    <col min="16083" max="16083" width="7.28515625" style="421" customWidth="1"/>
    <col min="16084" max="16084" width="7.5703125" style="421" customWidth="1"/>
    <col min="16085" max="16085" width="8.42578125" style="421" customWidth="1"/>
    <col min="16086" max="16384" width="9" style="421"/>
  </cols>
  <sheetData>
    <row r="1" spans="1:12" ht="24.75" customHeight="1" thickBot="1">
      <c r="A1" s="1028" t="s">
        <v>1023</v>
      </c>
      <c r="B1" s="1028"/>
      <c r="C1" s="1028"/>
      <c r="D1" s="1028"/>
      <c r="E1" s="1028"/>
      <c r="F1" s="1028"/>
      <c r="G1" s="1028"/>
      <c r="H1" s="1028"/>
      <c r="I1" s="1028"/>
      <c r="J1" s="1028"/>
      <c r="K1" s="1028"/>
      <c r="L1" s="1028"/>
    </row>
    <row r="2" spans="1:12" s="422" customFormat="1" ht="58.5">
      <c r="A2" s="194" t="s">
        <v>1010</v>
      </c>
      <c r="B2" s="224" t="s">
        <v>1024</v>
      </c>
      <c r="C2" s="224" t="s">
        <v>1025</v>
      </c>
      <c r="D2" s="224" t="s">
        <v>1026</v>
      </c>
      <c r="E2" s="224" t="s">
        <v>1027</v>
      </c>
      <c r="F2" s="224" t="s">
        <v>1028</v>
      </c>
      <c r="G2" s="224" t="s">
        <v>1029</v>
      </c>
      <c r="H2" s="224" t="s">
        <v>1030</v>
      </c>
      <c r="I2" s="224" t="s">
        <v>1031</v>
      </c>
      <c r="J2" s="224" t="s">
        <v>1032</v>
      </c>
      <c r="K2" s="224" t="s">
        <v>1033</v>
      </c>
      <c r="L2" s="224" t="s">
        <v>1034</v>
      </c>
    </row>
    <row r="3" spans="1:12" s="423" customFormat="1" ht="33" customHeight="1" thickBot="1">
      <c r="A3" s="200">
        <v>1402</v>
      </c>
      <c r="B3" s="202">
        <f>SUM(B4:B35)</f>
        <v>972446</v>
      </c>
      <c r="C3" s="202">
        <f t="shared" ref="C3:L3" si="0">SUM(C4:C35)</f>
        <v>1091337</v>
      </c>
      <c r="D3" s="202">
        <f t="shared" si="0"/>
        <v>1292372</v>
      </c>
      <c r="E3" s="202">
        <f t="shared" si="0"/>
        <v>107300</v>
      </c>
      <c r="F3" s="202">
        <f t="shared" si="0"/>
        <v>29468</v>
      </c>
      <c r="G3" s="202">
        <f t="shared" si="0"/>
        <v>377217</v>
      </c>
      <c r="H3" s="202">
        <f t="shared" si="0"/>
        <v>246176</v>
      </c>
      <c r="I3" s="202">
        <f t="shared" si="0"/>
        <v>34685</v>
      </c>
      <c r="J3" s="202">
        <f t="shared" si="0"/>
        <v>4972</v>
      </c>
      <c r="K3" s="202">
        <f t="shared" si="0"/>
        <v>4821</v>
      </c>
      <c r="L3" s="202">
        <f t="shared" si="0"/>
        <v>8504</v>
      </c>
    </row>
    <row r="4" spans="1:12" ht="27.75" customHeight="1" thickBot="1">
      <c r="A4" s="424" t="s">
        <v>119</v>
      </c>
      <c r="B4" s="425">
        <v>51151</v>
      </c>
      <c r="C4" s="426">
        <v>34008</v>
      </c>
      <c r="D4" s="427">
        <v>63363</v>
      </c>
      <c r="E4" s="426">
        <v>1787</v>
      </c>
      <c r="F4" s="427">
        <v>1</v>
      </c>
      <c r="G4" s="426">
        <v>9243</v>
      </c>
      <c r="H4" s="427">
        <v>5668</v>
      </c>
      <c r="I4" s="426">
        <v>1167</v>
      </c>
      <c r="J4" s="427">
        <v>1117</v>
      </c>
      <c r="K4" s="426">
        <v>175</v>
      </c>
      <c r="L4" s="427">
        <v>15</v>
      </c>
    </row>
    <row r="5" spans="1:12" ht="27.75" customHeight="1" thickBot="1">
      <c r="A5" s="424" t="s">
        <v>120</v>
      </c>
      <c r="B5" s="425">
        <v>51637</v>
      </c>
      <c r="C5" s="426">
        <v>52106</v>
      </c>
      <c r="D5" s="427">
        <v>44389</v>
      </c>
      <c r="E5" s="426">
        <v>1847</v>
      </c>
      <c r="F5" s="427">
        <v>302</v>
      </c>
      <c r="G5" s="426">
        <v>10217</v>
      </c>
      <c r="H5" s="427">
        <v>4533</v>
      </c>
      <c r="I5" s="426">
        <v>1017</v>
      </c>
      <c r="J5" s="427">
        <v>52</v>
      </c>
      <c r="K5" s="426">
        <v>397</v>
      </c>
      <c r="L5" s="427">
        <v>308</v>
      </c>
    </row>
    <row r="6" spans="1:12" ht="27.75" customHeight="1" thickBot="1">
      <c r="A6" s="424" t="s">
        <v>13</v>
      </c>
      <c r="B6" s="425">
        <v>12733</v>
      </c>
      <c r="C6" s="426">
        <v>20226</v>
      </c>
      <c r="D6" s="427">
        <v>14409</v>
      </c>
      <c r="E6" s="426">
        <v>842</v>
      </c>
      <c r="F6" s="427">
        <v>38</v>
      </c>
      <c r="G6" s="426">
        <v>5255</v>
      </c>
      <c r="H6" s="427">
        <v>2969</v>
      </c>
      <c r="I6" s="426">
        <v>337</v>
      </c>
      <c r="J6" s="427">
        <v>217</v>
      </c>
      <c r="K6" s="426">
        <v>153</v>
      </c>
      <c r="L6" s="427">
        <v>246</v>
      </c>
    </row>
    <row r="7" spans="1:12" ht="27.75" customHeight="1" thickBot="1">
      <c r="A7" s="424" t="s">
        <v>14</v>
      </c>
      <c r="B7" s="425">
        <v>92624</v>
      </c>
      <c r="C7" s="426">
        <v>83577</v>
      </c>
      <c r="D7" s="427">
        <v>109457</v>
      </c>
      <c r="E7" s="426">
        <v>5726</v>
      </c>
      <c r="F7" s="427">
        <v>3918</v>
      </c>
      <c r="G7" s="426">
        <v>34791</v>
      </c>
      <c r="H7" s="427">
        <v>27310</v>
      </c>
      <c r="I7" s="426">
        <v>1236</v>
      </c>
      <c r="J7" s="427">
        <v>379</v>
      </c>
      <c r="K7" s="426">
        <v>156</v>
      </c>
      <c r="L7" s="427">
        <v>273</v>
      </c>
    </row>
    <row r="8" spans="1:12" ht="27.75" customHeight="1" thickBot="1">
      <c r="A8" s="424" t="s">
        <v>33</v>
      </c>
      <c r="B8" s="425">
        <v>26987</v>
      </c>
      <c r="C8" s="426">
        <v>29639</v>
      </c>
      <c r="D8" s="427">
        <v>19949</v>
      </c>
      <c r="E8" s="426">
        <v>14187</v>
      </c>
      <c r="F8" s="427">
        <v>12</v>
      </c>
      <c r="G8" s="426">
        <v>14517</v>
      </c>
      <c r="H8" s="427">
        <v>9165</v>
      </c>
      <c r="I8" s="426">
        <v>559</v>
      </c>
      <c r="J8" s="427">
        <v>41</v>
      </c>
      <c r="K8" s="426">
        <v>36</v>
      </c>
      <c r="L8" s="427">
        <v>10</v>
      </c>
    </row>
    <row r="9" spans="1:12" ht="27.75" customHeight="1" thickBot="1">
      <c r="A9" s="424" t="s">
        <v>15</v>
      </c>
      <c r="B9" s="425">
        <v>19574</v>
      </c>
      <c r="C9" s="426">
        <v>7731</v>
      </c>
      <c r="D9" s="427">
        <v>13811</v>
      </c>
      <c r="E9" s="426">
        <v>1992</v>
      </c>
      <c r="F9" s="427">
        <v>2419</v>
      </c>
      <c r="G9" s="426">
        <v>6735</v>
      </c>
      <c r="H9" s="427">
        <v>5622</v>
      </c>
      <c r="I9" s="426">
        <v>1110</v>
      </c>
      <c r="J9" s="427">
        <v>0</v>
      </c>
      <c r="K9" s="426">
        <v>0</v>
      </c>
      <c r="L9" s="427">
        <v>0</v>
      </c>
    </row>
    <row r="10" spans="1:12" ht="27.75" customHeight="1" thickBot="1">
      <c r="A10" s="424" t="s">
        <v>16</v>
      </c>
      <c r="B10" s="425">
        <v>24749</v>
      </c>
      <c r="C10" s="426">
        <v>51011</v>
      </c>
      <c r="D10" s="427">
        <v>16687</v>
      </c>
      <c r="E10" s="426">
        <v>3656</v>
      </c>
      <c r="F10" s="427">
        <v>3539</v>
      </c>
      <c r="G10" s="426">
        <v>13174</v>
      </c>
      <c r="H10" s="427">
        <v>6148</v>
      </c>
      <c r="I10" s="426">
        <v>2457</v>
      </c>
      <c r="J10" s="427">
        <v>105</v>
      </c>
      <c r="K10" s="426">
        <v>266</v>
      </c>
      <c r="L10" s="427">
        <v>161</v>
      </c>
    </row>
    <row r="11" spans="1:12" ht="27.75" customHeight="1" thickBot="1">
      <c r="A11" s="424" t="s">
        <v>475</v>
      </c>
      <c r="B11" s="425">
        <v>121708</v>
      </c>
      <c r="C11" s="426">
        <v>223080</v>
      </c>
      <c r="D11" s="427">
        <v>311140</v>
      </c>
      <c r="E11" s="426">
        <v>10871</v>
      </c>
      <c r="F11" s="427">
        <v>5090</v>
      </c>
      <c r="G11" s="426">
        <v>81645</v>
      </c>
      <c r="H11" s="427">
        <v>60291</v>
      </c>
      <c r="I11" s="426">
        <v>3091</v>
      </c>
      <c r="J11" s="427">
        <v>330</v>
      </c>
      <c r="K11" s="426">
        <v>758</v>
      </c>
      <c r="L11" s="427">
        <v>142</v>
      </c>
    </row>
    <row r="12" spans="1:12" ht="27.75" customHeight="1" thickBot="1">
      <c r="A12" s="424" t="s">
        <v>122</v>
      </c>
      <c r="B12" s="425">
        <v>15305</v>
      </c>
      <c r="C12" s="426">
        <v>18161</v>
      </c>
      <c r="D12" s="427">
        <v>32026</v>
      </c>
      <c r="E12" s="426">
        <v>945</v>
      </c>
      <c r="F12" s="427">
        <v>48</v>
      </c>
      <c r="G12" s="426">
        <v>3447</v>
      </c>
      <c r="H12" s="427">
        <v>2457</v>
      </c>
      <c r="I12" s="426">
        <v>935</v>
      </c>
      <c r="J12" s="427">
        <v>386</v>
      </c>
      <c r="K12" s="426">
        <v>25</v>
      </c>
      <c r="L12" s="427">
        <v>225</v>
      </c>
    </row>
    <row r="13" spans="1:12" ht="27.75" customHeight="1" thickBot="1">
      <c r="A13" s="424" t="s">
        <v>476</v>
      </c>
      <c r="B13" s="425">
        <v>37374</v>
      </c>
      <c r="C13" s="426">
        <v>62545</v>
      </c>
      <c r="D13" s="427">
        <v>67611</v>
      </c>
      <c r="E13" s="426">
        <v>4196</v>
      </c>
      <c r="F13" s="427">
        <v>74</v>
      </c>
      <c r="G13" s="426">
        <v>15601</v>
      </c>
      <c r="H13" s="427">
        <v>11906</v>
      </c>
      <c r="I13" s="426">
        <v>846</v>
      </c>
      <c r="J13" s="427">
        <v>103</v>
      </c>
      <c r="K13" s="426">
        <v>122</v>
      </c>
      <c r="L13" s="427">
        <v>152</v>
      </c>
    </row>
    <row r="14" spans="1:12" ht="27.75" customHeight="1" thickBot="1">
      <c r="A14" s="424" t="s">
        <v>29</v>
      </c>
      <c r="B14" s="425">
        <v>16944</v>
      </c>
      <c r="C14" s="426">
        <v>18057</v>
      </c>
      <c r="D14" s="427">
        <v>23905</v>
      </c>
      <c r="E14" s="426">
        <v>1631</v>
      </c>
      <c r="F14" s="427">
        <v>11</v>
      </c>
      <c r="G14" s="426">
        <v>8752</v>
      </c>
      <c r="H14" s="427">
        <v>8728</v>
      </c>
      <c r="I14" s="426">
        <v>1518</v>
      </c>
      <c r="J14" s="427">
        <v>96</v>
      </c>
      <c r="K14" s="426">
        <v>93</v>
      </c>
      <c r="L14" s="427">
        <v>783</v>
      </c>
    </row>
    <row r="15" spans="1:12" ht="27.75" customHeight="1" thickBot="1">
      <c r="A15" s="424" t="s">
        <v>31</v>
      </c>
      <c r="B15" s="425">
        <v>11251</v>
      </c>
      <c r="C15" s="426">
        <v>10204</v>
      </c>
      <c r="D15" s="427">
        <v>12374</v>
      </c>
      <c r="E15" s="426">
        <v>646</v>
      </c>
      <c r="F15" s="427">
        <v>271</v>
      </c>
      <c r="G15" s="426">
        <v>1226</v>
      </c>
      <c r="H15" s="427">
        <v>303</v>
      </c>
      <c r="I15" s="426">
        <v>170</v>
      </c>
      <c r="J15" s="427">
        <v>0</v>
      </c>
      <c r="K15" s="426">
        <v>97</v>
      </c>
      <c r="L15" s="427">
        <v>26</v>
      </c>
    </row>
    <row r="16" spans="1:12" ht="27.75" customHeight="1" thickBot="1">
      <c r="A16" s="424" t="s">
        <v>17</v>
      </c>
      <c r="B16" s="425">
        <v>33839</v>
      </c>
      <c r="C16" s="426">
        <v>53367</v>
      </c>
      <c r="D16" s="427">
        <v>48961</v>
      </c>
      <c r="E16" s="426">
        <v>1996</v>
      </c>
      <c r="F16" s="427">
        <v>240</v>
      </c>
      <c r="G16" s="426">
        <v>22626</v>
      </c>
      <c r="H16" s="427">
        <v>19364</v>
      </c>
      <c r="I16" s="426">
        <v>4129</v>
      </c>
      <c r="J16" s="427">
        <v>103</v>
      </c>
      <c r="K16" s="426">
        <v>620</v>
      </c>
      <c r="L16" s="427">
        <v>1007</v>
      </c>
    </row>
    <row r="17" spans="1:12" ht="27.75" customHeight="1" thickBot="1">
      <c r="A17" s="424" t="s">
        <v>18</v>
      </c>
      <c r="B17" s="425">
        <v>16120</v>
      </c>
      <c r="C17" s="426">
        <v>18804</v>
      </c>
      <c r="D17" s="427">
        <v>19919</v>
      </c>
      <c r="E17" s="426">
        <v>3733</v>
      </c>
      <c r="F17" s="427">
        <v>444</v>
      </c>
      <c r="G17" s="426">
        <v>4389</v>
      </c>
      <c r="H17" s="427">
        <v>1425</v>
      </c>
      <c r="I17" s="426">
        <v>187</v>
      </c>
      <c r="J17" s="427">
        <v>1</v>
      </c>
      <c r="K17" s="426">
        <v>70</v>
      </c>
      <c r="L17" s="427">
        <v>0</v>
      </c>
    </row>
    <row r="18" spans="1:12" ht="27.75" customHeight="1" thickBot="1">
      <c r="A18" s="424" t="s">
        <v>19</v>
      </c>
      <c r="B18" s="425">
        <v>24872</v>
      </c>
      <c r="C18" s="426">
        <v>6164</v>
      </c>
      <c r="D18" s="427">
        <v>8149</v>
      </c>
      <c r="E18" s="426">
        <v>877</v>
      </c>
      <c r="F18" s="427">
        <v>513</v>
      </c>
      <c r="G18" s="426">
        <v>2247</v>
      </c>
      <c r="H18" s="427">
        <v>443</v>
      </c>
      <c r="I18" s="426">
        <v>178</v>
      </c>
      <c r="J18" s="427">
        <v>0</v>
      </c>
      <c r="K18" s="426">
        <v>0</v>
      </c>
      <c r="L18" s="427">
        <v>0</v>
      </c>
    </row>
    <row r="19" spans="1:12" ht="27.75" customHeight="1" thickBot="1">
      <c r="A19" s="424" t="s">
        <v>261</v>
      </c>
      <c r="B19" s="425">
        <v>18024</v>
      </c>
      <c r="C19" s="426">
        <v>9345</v>
      </c>
      <c r="D19" s="427">
        <v>22930</v>
      </c>
      <c r="E19" s="426">
        <v>8622</v>
      </c>
      <c r="F19" s="427">
        <v>195</v>
      </c>
      <c r="G19" s="426">
        <v>2421</v>
      </c>
      <c r="H19" s="427">
        <v>1883</v>
      </c>
      <c r="I19" s="426">
        <v>817</v>
      </c>
      <c r="J19" s="427">
        <v>0</v>
      </c>
      <c r="K19" s="426">
        <v>79</v>
      </c>
      <c r="L19" s="427">
        <v>170</v>
      </c>
    </row>
    <row r="20" spans="1:12" ht="27.75" customHeight="1" thickBot="1">
      <c r="A20" s="424" t="s">
        <v>20</v>
      </c>
      <c r="B20" s="425">
        <v>72566</v>
      </c>
      <c r="C20" s="426">
        <v>79274</v>
      </c>
      <c r="D20" s="427">
        <v>59930</v>
      </c>
      <c r="E20" s="426">
        <v>10358</v>
      </c>
      <c r="F20" s="427">
        <v>1009</v>
      </c>
      <c r="G20" s="426">
        <v>35005</v>
      </c>
      <c r="H20" s="427">
        <v>11576</v>
      </c>
      <c r="I20" s="426">
        <v>1849</v>
      </c>
      <c r="J20" s="427">
        <v>433</v>
      </c>
      <c r="K20" s="426">
        <v>370</v>
      </c>
      <c r="L20" s="427">
        <v>188</v>
      </c>
    </row>
    <row r="21" spans="1:12" ht="27.75" customHeight="1" thickBot="1">
      <c r="A21" s="424" t="s">
        <v>127</v>
      </c>
      <c r="B21" s="425">
        <v>21503</v>
      </c>
      <c r="C21" s="426">
        <v>13960</v>
      </c>
      <c r="D21" s="427">
        <v>39807</v>
      </c>
      <c r="E21" s="426">
        <v>6413</v>
      </c>
      <c r="F21" s="427">
        <v>809</v>
      </c>
      <c r="G21" s="426">
        <v>6943</v>
      </c>
      <c r="H21" s="427">
        <v>1963</v>
      </c>
      <c r="I21" s="426">
        <v>495</v>
      </c>
      <c r="J21" s="427">
        <v>0</v>
      </c>
      <c r="K21" s="426">
        <v>153</v>
      </c>
      <c r="L21" s="427">
        <v>228</v>
      </c>
    </row>
    <row r="22" spans="1:12" ht="27.75" customHeight="1" thickBot="1">
      <c r="A22" s="424" t="s">
        <v>22</v>
      </c>
      <c r="B22" s="425">
        <v>3714</v>
      </c>
      <c r="C22" s="426">
        <v>4040</v>
      </c>
      <c r="D22" s="427">
        <v>1820</v>
      </c>
      <c r="E22" s="426">
        <v>317</v>
      </c>
      <c r="F22" s="427">
        <v>655</v>
      </c>
      <c r="G22" s="426">
        <v>3009</v>
      </c>
      <c r="H22" s="427">
        <v>2518</v>
      </c>
      <c r="I22" s="426">
        <v>0</v>
      </c>
      <c r="J22" s="427">
        <v>0</v>
      </c>
      <c r="K22" s="426">
        <v>31</v>
      </c>
      <c r="L22" s="427">
        <v>0</v>
      </c>
    </row>
    <row r="23" spans="1:12" ht="27.75" customHeight="1" thickBot="1">
      <c r="A23" s="424" t="s">
        <v>477</v>
      </c>
      <c r="B23" s="425">
        <v>6885</v>
      </c>
      <c r="C23" s="426">
        <v>8986</v>
      </c>
      <c r="D23" s="427">
        <v>2247</v>
      </c>
      <c r="E23" s="426">
        <v>0</v>
      </c>
      <c r="F23" s="427">
        <v>0</v>
      </c>
      <c r="G23" s="426">
        <v>1716</v>
      </c>
      <c r="H23" s="427">
        <v>1494</v>
      </c>
      <c r="I23" s="426">
        <v>58</v>
      </c>
      <c r="J23" s="427">
        <v>47</v>
      </c>
      <c r="K23" s="426">
        <v>47</v>
      </c>
      <c r="L23" s="427">
        <v>69</v>
      </c>
    </row>
    <row r="24" spans="1:12" ht="27.75" customHeight="1" thickBot="1">
      <c r="A24" s="424" t="s">
        <v>219</v>
      </c>
      <c r="B24" s="425">
        <v>14953</v>
      </c>
      <c r="C24" s="426">
        <v>18386</v>
      </c>
      <c r="D24" s="427">
        <v>11227</v>
      </c>
      <c r="E24" s="426">
        <v>1377</v>
      </c>
      <c r="F24" s="427">
        <v>170</v>
      </c>
      <c r="G24" s="426">
        <v>4506</v>
      </c>
      <c r="H24" s="427">
        <v>1673</v>
      </c>
      <c r="I24" s="426">
        <v>1205</v>
      </c>
      <c r="J24" s="427">
        <v>21</v>
      </c>
      <c r="K24" s="426">
        <v>0</v>
      </c>
      <c r="L24" s="427">
        <v>25</v>
      </c>
    </row>
    <row r="25" spans="1:12" ht="27.75" customHeight="1" thickBot="1">
      <c r="A25" s="424" t="s">
        <v>220</v>
      </c>
      <c r="B25" s="425">
        <v>28157</v>
      </c>
      <c r="C25" s="426">
        <v>32799</v>
      </c>
      <c r="D25" s="427">
        <v>52471</v>
      </c>
      <c r="E25" s="426">
        <v>2358</v>
      </c>
      <c r="F25" s="427">
        <v>215</v>
      </c>
      <c r="G25" s="426">
        <v>5768</v>
      </c>
      <c r="H25" s="427">
        <v>1521</v>
      </c>
      <c r="I25" s="426">
        <v>2823</v>
      </c>
      <c r="J25" s="427">
        <v>404</v>
      </c>
      <c r="K25" s="426">
        <v>640</v>
      </c>
      <c r="L25" s="427">
        <v>397</v>
      </c>
    </row>
    <row r="26" spans="1:12" ht="27.75" customHeight="1" thickBot="1">
      <c r="A26" s="424" t="s">
        <v>221</v>
      </c>
      <c r="B26" s="425">
        <v>29036</v>
      </c>
      <c r="C26" s="426">
        <v>9596</v>
      </c>
      <c r="D26" s="427">
        <v>12336</v>
      </c>
      <c r="E26" s="426">
        <v>2266</v>
      </c>
      <c r="F26" s="427">
        <v>4028</v>
      </c>
      <c r="G26" s="426">
        <v>2602</v>
      </c>
      <c r="H26" s="427">
        <v>1390</v>
      </c>
      <c r="I26" s="426">
        <v>985</v>
      </c>
      <c r="J26" s="427">
        <v>0</v>
      </c>
      <c r="K26" s="426">
        <v>3</v>
      </c>
      <c r="L26" s="427">
        <v>0</v>
      </c>
    </row>
    <row r="27" spans="1:12" ht="27.75" customHeight="1" thickBot="1">
      <c r="A27" s="424" t="s">
        <v>478</v>
      </c>
      <c r="B27" s="425">
        <v>23240</v>
      </c>
      <c r="C27" s="426">
        <v>17830</v>
      </c>
      <c r="D27" s="427">
        <v>39599</v>
      </c>
      <c r="E27" s="426">
        <v>1212</v>
      </c>
      <c r="F27" s="427">
        <v>1542</v>
      </c>
      <c r="G27" s="426">
        <v>9501</v>
      </c>
      <c r="H27" s="427">
        <v>8513</v>
      </c>
      <c r="I27" s="426">
        <v>1</v>
      </c>
      <c r="J27" s="427">
        <v>41</v>
      </c>
      <c r="K27" s="426">
        <v>0</v>
      </c>
      <c r="L27" s="427">
        <v>3</v>
      </c>
    </row>
    <row r="28" spans="1:12" ht="27.75" customHeight="1" thickBot="1">
      <c r="A28" s="424" t="s">
        <v>131</v>
      </c>
      <c r="B28" s="425">
        <v>33793</v>
      </c>
      <c r="C28" s="426">
        <v>37187</v>
      </c>
      <c r="D28" s="427">
        <v>42821</v>
      </c>
      <c r="E28" s="426">
        <v>1786</v>
      </c>
      <c r="F28" s="427">
        <v>0</v>
      </c>
      <c r="G28" s="426">
        <v>16820</v>
      </c>
      <c r="H28" s="427">
        <v>16120</v>
      </c>
      <c r="I28" s="426">
        <v>769</v>
      </c>
      <c r="J28" s="427">
        <v>904</v>
      </c>
      <c r="K28" s="426">
        <v>28</v>
      </c>
      <c r="L28" s="427">
        <v>334</v>
      </c>
    </row>
    <row r="29" spans="1:12" ht="27.75" customHeight="1" thickBot="1">
      <c r="A29" s="424" t="s">
        <v>23</v>
      </c>
      <c r="B29" s="425">
        <v>22621</v>
      </c>
      <c r="C29" s="426">
        <v>46021</v>
      </c>
      <c r="D29" s="427">
        <v>31606</v>
      </c>
      <c r="E29" s="426">
        <v>3402</v>
      </c>
      <c r="F29" s="427">
        <v>700</v>
      </c>
      <c r="G29" s="426">
        <v>10381</v>
      </c>
      <c r="H29" s="427">
        <v>10286</v>
      </c>
      <c r="I29" s="426">
        <v>1864</v>
      </c>
      <c r="J29" s="427">
        <v>58</v>
      </c>
      <c r="K29" s="426">
        <v>72</v>
      </c>
      <c r="L29" s="427">
        <v>1430</v>
      </c>
    </row>
    <row r="30" spans="1:12" ht="27.75" customHeight="1" thickBot="1">
      <c r="A30" s="424" t="s">
        <v>24</v>
      </c>
      <c r="B30" s="425">
        <v>10531</v>
      </c>
      <c r="C30" s="426">
        <v>12507</v>
      </c>
      <c r="D30" s="427">
        <v>14159</v>
      </c>
      <c r="E30" s="426">
        <v>988</v>
      </c>
      <c r="F30" s="427">
        <v>0</v>
      </c>
      <c r="G30" s="426">
        <v>2010</v>
      </c>
      <c r="H30" s="427">
        <v>1582</v>
      </c>
      <c r="I30" s="426">
        <v>96</v>
      </c>
      <c r="J30" s="427">
        <v>0</v>
      </c>
      <c r="K30" s="426">
        <v>71</v>
      </c>
      <c r="L30" s="427">
        <v>200</v>
      </c>
    </row>
    <row r="31" spans="1:12" ht="27.75" customHeight="1" thickBot="1">
      <c r="A31" s="424" t="s">
        <v>25</v>
      </c>
      <c r="B31" s="425">
        <v>53940</v>
      </c>
      <c r="C31" s="426">
        <v>40847</v>
      </c>
      <c r="D31" s="427">
        <v>83547</v>
      </c>
      <c r="E31" s="426">
        <v>7568</v>
      </c>
      <c r="F31" s="427">
        <v>189</v>
      </c>
      <c r="G31" s="426">
        <v>18718</v>
      </c>
      <c r="H31" s="427">
        <v>6970</v>
      </c>
      <c r="I31" s="426">
        <v>613</v>
      </c>
      <c r="J31" s="427">
        <v>30</v>
      </c>
      <c r="K31" s="426">
        <v>86</v>
      </c>
      <c r="L31" s="427">
        <v>1125</v>
      </c>
    </row>
    <row r="32" spans="1:12" ht="27.75" customHeight="1" thickBot="1">
      <c r="A32" s="424" t="s">
        <v>133</v>
      </c>
      <c r="B32" s="425">
        <v>14397</v>
      </c>
      <c r="C32" s="426">
        <v>8657</v>
      </c>
      <c r="D32" s="427">
        <v>12290</v>
      </c>
      <c r="E32" s="426">
        <v>2401</v>
      </c>
      <c r="F32" s="427">
        <v>1853</v>
      </c>
      <c r="G32" s="426">
        <v>3538</v>
      </c>
      <c r="H32" s="427">
        <v>2903</v>
      </c>
      <c r="I32" s="426">
        <v>247</v>
      </c>
      <c r="J32" s="427">
        <v>0</v>
      </c>
      <c r="K32" s="426">
        <v>7</v>
      </c>
      <c r="L32" s="427">
        <v>4</v>
      </c>
    </row>
    <row r="33" spans="1:12" ht="27.75" customHeight="1" thickBot="1">
      <c r="A33" s="424" t="s">
        <v>26</v>
      </c>
      <c r="B33" s="425">
        <v>15435</v>
      </c>
      <c r="C33" s="426">
        <v>25556</v>
      </c>
      <c r="D33" s="427">
        <v>24788</v>
      </c>
      <c r="E33" s="426">
        <v>886</v>
      </c>
      <c r="F33" s="427">
        <v>381</v>
      </c>
      <c r="G33" s="426">
        <v>10981</v>
      </c>
      <c r="H33" s="427">
        <v>1156</v>
      </c>
      <c r="I33" s="426">
        <v>1571</v>
      </c>
      <c r="J33" s="427">
        <v>32</v>
      </c>
      <c r="K33" s="426">
        <v>46</v>
      </c>
      <c r="L33" s="427">
        <v>0</v>
      </c>
    </row>
    <row r="34" spans="1:12" ht="27.75" customHeight="1" thickBot="1">
      <c r="A34" s="424" t="s">
        <v>27</v>
      </c>
      <c r="B34" s="425">
        <v>14512</v>
      </c>
      <c r="C34" s="426">
        <v>7783</v>
      </c>
      <c r="D34" s="427">
        <v>11134</v>
      </c>
      <c r="E34" s="426">
        <v>144</v>
      </c>
      <c r="F34" s="427">
        <v>3</v>
      </c>
      <c r="G34" s="426">
        <v>1053</v>
      </c>
      <c r="H34" s="427">
        <v>980</v>
      </c>
      <c r="I34" s="426">
        <v>1499</v>
      </c>
      <c r="J34" s="427">
        <v>72</v>
      </c>
      <c r="K34" s="426">
        <v>113</v>
      </c>
      <c r="L34" s="427">
        <v>739</v>
      </c>
    </row>
    <row r="35" spans="1:12" ht="27.75" customHeight="1" thickBot="1">
      <c r="A35" s="428" t="s">
        <v>134</v>
      </c>
      <c r="B35" s="425">
        <v>32271</v>
      </c>
      <c r="C35" s="426">
        <v>29883</v>
      </c>
      <c r="D35" s="427">
        <v>23510</v>
      </c>
      <c r="E35" s="426">
        <v>2270</v>
      </c>
      <c r="F35" s="427">
        <v>799</v>
      </c>
      <c r="G35" s="426">
        <v>8380</v>
      </c>
      <c r="H35" s="427">
        <v>7316</v>
      </c>
      <c r="I35" s="426">
        <v>856</v>
      </c>
      <c r="J35" s="427">
        <v>0</v>
      </c>
      <c r="K35" s="426">
        <v>107</v>
      </c>
      <c r="L35" s="427">
        <v>244</v>
      </c>
    </row>
  </sheetData>
  <mergeCells count="1">
    <mergeCell ref="A1:L1"/>
  </mergeCells>
  <pageMargins left="0.7" right="0.7" top="0.75" bottom="0.75" header="0.3" footer="0.3"/>
  <pageSetup paperSize="9" scale="67" orientation="portrait"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A889-830B-486F-AD55-6C1051C367C5}">
  <sheetPr>
    <tabColor rgb="FF92D050"/>
  </sheetPr>
  <dimension ref="A1:M325"/>
  <sheetViews>
    <sheetView rightToLeft="1" view="pageBreakPreview" zoomScale="60" zoomScaleNormal="100" workbookViewId="0">
      <selection activeCell="A25" sqref="A25:A30"/>
    </sheetView>
  </sheetViews>
  <sheetFormatPr defaultColWidth="9" defaultRowHeight="30.75"/>
  <cols>
    <col min="1" max="1" width="19.140625" style="436" customWidth="1"/>
    <col min="2" max="2" width="32.140625" style="437" customWidth="1"/>
    <col min="3" max="3" width="10.5703125" style="438" customWidth="1"/>
    <col min="4" max="4" width="10.42578125" style="438" customWidth="1"/>
    <col min="5" max="5" width="11.7109375" style="438" customWidth="1"/>
    <col min="6" max="7" width="11.42578125" style="438" customWidth="1"/>
    <col min="8" max="8" width="10.7109375" style="438" customWidth="1"/>
    <col min="9" max="9" width="10.28515625" style="438" customWidth="1"/>
    <col min="10" max="10" width="8.28515625" style="438" customWidth="1"/>
    <col min="11" max="11" width="10.5703125" style="438" customWidth="1"/>
    <col min="12" max="12" width="11.140625" style="438" customWidth="1"/>
    <col min="13" max="13" width="9.28515625" style="438" customWidth="1"/>
    <col min="14" max="217" width="9" style="421"/>
    <col min="218" max="218" width="17.140625" style="421" customWidth="1"/>
    <col min="219" max="219" width="34.85546875" style="421" customWidth="1"/>
    <col min="220" max="220" width="11" style="421" customWidth="1"/>
    <col min="221" max="221" width="7.42578125" style="421" customWidth="1"/>
    <col min="222" max="222" width="13.5703125" style="421" customWidth="1"/>
    <col min="223" max="223" width="11.140625" style="421" customWidth="1"/>
    <col min="224" max="224" width="8.7109375" style="421" customWidth="1"/>
    <col min="225" max="225" width="9.5703125" style="421" customWidth="1"/>
    <col min="226" max="226" width="8.85546875" style="421" customWidth="1"/>
    <col min="227" max="227" width="8" style="421" customWidth="1"/>
    <col min="228" max="228" width="7.140625" style="421" customWidth="1"/>
    <col min="229" max="229" width="6" style="421" customWidth="1"/>
    <col min="230" max="230" width="8.42578125" style="421" customWidth="1"/>
    <col min="231" max="231" width="8" style="421" customWidth="1"/>
    <col min="232" max="235" width="9" style="421"/>
    <col min="236" max="236" width="7.28515625" style="421" customWidth="1"/>
    <col min="237" max="473" width="9" style="421"/>
    <col min="474" max="474" width="17.140625" style="421" customWidth="1"/>
    <col min="475" max="475" width="34.85546875" style="421" customWidth="1"/>
    <col min="476" max="476" width="11" style="421" customWidth="1"/>
    <col min="477" max="477" width="7.42578125" style="421" customWidth="1"/>
    <col min="478" max="478" width="13.5703125" style="421" customWidth="1"/>
    <col min="479" max="479" width="11.140625" style="421" customWidth="1"/>
    <col min="480" max="480" width="8.7109375" style="421" customWidth="1"/>
    <col min="481" max="481" width="9.5703125" style="421" customWidth="1"/>
    <col min="482" max="482" width="8.85546875" style="421" customWidth="1"/>
    <col min="483" max="483" width="8" style="421" customWidth="1"/>
    <col min="484" max="484" width="7.140625" style="421" customWidth="1"/>
    <col min="485" max="485" width="6" style="421" customWidth="1"/>
    <col min="486" max="486" width="8.42578125" style="421" customWidth="1"/>
    <col min="487" max="487" width="8" style="421" customWidth="1"/>
    <col min="488" max="491" width="9" style="421"/>
    <col min="492" max="492" width="7.28515625" style="421" customWidth="1"/>
    <col min="493" max="729" width="9" style="421"/>
    <col min="730" max="730" width="17.140625" style="421" customWidth="1"/>
    <col min="731" max="731" width="34.85546875" style="421" customWidth="1"/>
    <col min="732" max="732" width="11" style="421" customWidth="1"/>
    <col min="733" max="733" width="7.42578125" style="421" customWidth="1"/>
    <col min="734" max="734" width="13.5703125" style="421" customWidth="1"/>
    <col min="735" max="735" width="11.140625" style="421" customWidth="1"/>
    <col min="736" max="736" width="8.7109375" style="421" customWidth="1"/>
    <col min="737" max="737" width="9.5703125" style="421" customWidth="1"/>
    <col min="738" max="738" width="8.85546875" style="421" customWidth="1"/>
    <col min="739" max="739" width="8" style="421" customWidth="1"/>
    <col min="740" max="740" width="7.140625" style="421" customWidth="1"/>
    <col min="741" max="741" width="6" style="421" customWidth="1"/>
    <col min="742" max="742" width="8.42578125" style="421" customWidth="1"/>
    <col min="743" max="743" width="8" style="421" customWidth="1"/>
    <col min="744" max="747" width="9" style="421"/>
    <col min="748" max="748" width="7.28515625" style="421" customWidth="1"/>
    <col min="749" max="985" width="9" style="421"/>
    <col min="986" max="986" width="17.140625" style="421" customWidth="1"/>
    <col min="987" max="987" width="34.85546875" style="421" customWidth="1"/>
    <col min="988" max="988" width="11" style="421" customWidth="1"/>
    <col min="989" max="989" width="7.42578125" style="421" customWidth="1"/>
    <col min="990" max="990" width="13.5703125" style="421" customWidth="1"/>
    <col min="991" max="991" width="11.140625" style="421" customWidth="1"/>
    <col min="992" max="992" width="8.7109375" style="421" customWidth="1"/>
    <col min="993" max="993" width="9.5703125" style="421" customWidth="1"/>
    <col min="994" max="994" width="8.85546875" style="421" customWidth="1"/>
    <col min="995" max="995" width="8" style="421" customWidth="1"/>
    <col min="996" max="996" width="7.140625" style="421" customWidth="1"/>
    <col min="997" max="997" width="6" style="421" customWidth="1"/>
    <col min="998" max="998" width="8.42578125" style="421" customWidth="1"/>
    <col min="999" max="999" width="8" style="421" customWidth="1"/>
    <col min="1000" max="1003" width="9" style="421"/>
    <col min="1004" max="1004" width="7.28515625" style="421" customWidth="1"/>
    <col min="1005" max="1241" width="9" style="421"/>
    <col min="1242" max="1242" width="17.140625" style="421" customWidth="1"/>
    <col min="1243" max="1243" width="34.85546875" style="421" customWidth="1"/>
    <col min="1244" max="1244" width="11" style="421" customWidth="1"/>
    <col min="1245" max="1245" width="7.42578125" style="421" customWidth="1"/>
    <col min="1246" max="1246" width="13.5703125" style="421" customWidth="1"/>
    <col min="1247" max="1247" width="11.140625" style="421" customWidth="1"/>
    <col min="1248" max="1248" width="8.7109375" style="421" customWidth="1"/>
    <col min="1249" max="1249" width="9.5703125" style="421" customWidth="1"/>
    <col min="1250" max="1250" width="8.85546875" style="421" customWidth="1"/>
    <col min="1251" max="1251" width="8" style="421" customWidth="1"/>
    <col min="1252" max="1252" width="7.140625" style="421" customWidth="1"/>
    <col min="1253" max="1253" width="6" style="421" customWidth="1"/>
    <col min="1254" max="1254" width="8.42578125" style="421" customWidth="1"/>
    <col min="1255" max="1255" width="8" style="421" customWidth="1"/>
    <col min="1256" max="1259" width="9" style="421"/>
    <col min="1260" max="1260" width="7.28515625" style="421" customWidth="1"/>
    <col min="1261" max="1497" width="9" style="421"/>
    <col min="1498" max="1498" width="17.140625" style="421" customWidth="1"/>
    <col min="1499" max="1499" width="34.85546875" style="421" customWidth="1"/>
    <col min="1500" max="1500" width="11" style="421" customWidth="1"/>
    <col min="1501" max="1501" width="7.42578125" style="421" customWidth="1"/>
    <col min="1502" max="1502" width="13.5703125" style="421" customWidth="1"/>
    <col min="1503" max="1503" width="11.140625" style="421" customWidth="1"/>
    <col min="1504" max="1504" width="8.7109375" style="421" customWidth="1"/>
    <col min="1505" max="1505" width="9.5703125" style="421" customWidth="1"/>
    <col min="1506" max="1506" width="8.85546875" style="421" customWidth="1"/>
    <col min="1507" max="1507" width="8" style="421" customWidth="1"/>
    <col min="1508" max="1508" width="7.140625" style="421" customWidth="1"/>
    <col min="1509" max="1509" width="6" style="421" customWidth="1"/>
    <col min="1510" max="1510" width="8.42578125" style="421" customWidth="1"/>
    <col min="1511" max="1511" width="8" style="421" customWidth="1"/>
    <col min="1512" max="1515" width="9" style="421"/>
    <col min="1516" max="1516" width="7.28515625" style="421" customWidth="1"/>
    <col min="1517" max="1753" width="9" style="421"/>
    <col min="1754" max="1754" width="17.140625" style="421" customWidth="1"/>
    <col min="1755" max="1755" width="34.85546875" style="421" customWidth="1"/>
    <col min="1756" max="1756" width="11" style="421" customWidth="1"/>
    <col min="1757" max="1757" width="7.42578125" style="421" customWidth="1"/>
    <col min="1758" max="1758" width="13.5703125" style="421" customWidth="1"/>
    <col min="1759" max="1759" width="11.140625" style="421" customWidth="1"/>
    <col min="1760" max="1760" width="8.7109375" style="421" customWidth="1"/>
    <col min="1761" max="1761" width="9.5703125" style="421" customWidth="1"/>
    <col min="1762" max="1762" width="8.85546875" style="421" customWidth="1"/>
    <col min="1763" max="1763" width="8" style="421" customWidth="1"/>
    <col min="1764" max="1764" width="7.140625" style="421" customWidth="1"/>
    <col min="1765" max="1765" width="6" style="421" customWidth="1"/>
    <col min="1766" max="1766" width="8.42578125" style="421" customWidth="1"/>
    <col min="1767" max="1767" width="8" style="421" customWidth="1"/>
    <col min="1768" max="1771" width="9" style="421"/>
    <col min="1772" max="1772" width="7.28515625" style="421" customWidth="1"/>
    <col min="1773" max="2009" width="9" style="421"/>
    <col min="2010" max="2010" width="17.140625" style="421" customWidth="1"/>
    <col min="2011" max="2011" width="34.85546875" style="421" customWidth="1"/>
    <col min="2012" max="2012" width="11" style="421" customWidth="1"/>
    <col min="2013" max="2013" width="7.42578125" style="421" customWidth="1"/>
    <col min="2014" max="2014" width="13.5703125" style="421" customWidth="1"/>
    <col min="2015" max="2015" width="11.140625" style="421" customWidth="1"/>
    <col min="2016" max="2016" width="8.7109375" style="421" customWidth="1"/>
    <col min="2017" max="2017" width="9.5703125" style="421" customWidth="1"/>
    <col min="2018" max="2018" width="8.85546875" style="421" customWidth="1"/>
    <col min="2019" max="2019" width="8" style="421" customWidth="1"/>
    <col min="2020" max="2020" width="7.140625" style="421" customWidth="1"/>
    <col min="2021" max="2021" width="6" style="421" customWidth="1"/>
    <col min="2022" max="2022" width="8.42578125" style="421" customWidth="1"/>
    <col min="2023" max="2023" width="8" style="421" customWidth="1"/>
    <col min="2024" max="2027" width="9" style="421"/>
    <col min="2028" max="2028" width="7.28515625" style="421" customWidth="1"/>
    <col min="2029" max="2265" width="9" style="421"/>
    <col min="2266" max="2266" width="17.140625" style="421" customWidth="1"/>
    <col min="2267" max="2267" width="34.85546875" style="421" customWidth="1"/>
    <col min="2268" max="2268" width="11" style="421" customWidth="1"/>
    <col min="2269" max="2269" width="7.42578125" style="421" customWidth="1"/>
    <col min="2270" max="2270" width="13.5703125" style="421" customWidth="1"/>
    <col min="2271" max="2271" width="11.140625" style="421" customWidth="1"/>
    <col min="2272" max="2272" width="8.7109375" style="421" customWidth="1"/>
    <col min="2273" max="2273" width="9.5703125" style="421" customWidth="1"/>
    <col min="2274" max="2274" width="8.85546875" style="421" customWidth="1"/>
    <col min="2275" max="2275" width="8" style="421" customWidth="1"/>
    <col min="2276" max="2276" width="7.140625" style="421" customWidth="1"/>
    <col min="2277" max="2277" width="6" style="421" customWidth="1"/>
    <col min="2278" max="2278" width="8.42578125" style="421" customWidth="1"/>
    <col min="2279" max="2279" width="8" style="421" customWidth="1"/>
    <col min="2280" max="2283" width="9" style="421"/>
    <col min="2284" max="2284" width="7.28515625" style="421" customWidth="1"/>
    <col min="2285" max="2521" width="9" style="421"/>
    <col min="2522" max="2522" width="17.140625" style="421" customWidth="1"/>
    <col min="2523" max="2523" width="34.85546875" style="421" customWidth="1"/>
    <col min="2524" max="2524" width="11" style="421" customWidth="1"/>
    <col min="2525" max="2525" width="7.42578125" style="421" customWidth="1"/>
    <col min="2526" max="2526" width="13.5703125" style="421" customWidth="1"/>
    <col min="2527" max="2527" width="11.140625" style="421" customWidth="1"/>
    <col min="2528" max="2528" width="8.7109375" style="421" customWidth="1"/>
    <col min="2529" max="2529" width="9.5703125" style="421" customWidth="1"/>
    <col min="2530" max="2530" width="8.85546875" style="421" customWidth="1"/>
    <col min="2531" max="2531" width="8" style="421" customWidth="1"/>
    <col min="2532" max="2532" width="7.140625" style="421" customWidth="1"/>
    <col min="2533" max="2533" width="6" style="421" customWidth="1"/>
    <col min="2534" max="2534" width="8.42578125" style="421" customWidth="1"/>
    <col min="2535" max="2535" width="8" style="421" customWidth="1"/>
    <col min="2536" max="2539" width="9" style="421"/>
    <col min="2540" max="2540" width="7.28515625" style="421" customWidth="1"/>
    <col min="2541" max="2777" width="9" style="421"/>
    <col min="2778" max="2778" width="17.140625" style="421" customWidth="1"/>
    <col min="2779" max="2779" width="34.85546875" style="421" customWidth="1"/>
    <col min="2780" max="2780" width="11" style="421" customWidth="1"/>
    <col min="2781" max="2781" width="7.42578125" style="421" customWidth="1"/>
    <col min="2782" max="2782" width="13.5703125" style="421" customWidth="1"/>
    <col min="2783" max="2783" width="11.140625" style="421" customWidth="1"/>
    <col min="2784" max="2784" width="8.7109375" style="421" customWidth="1"/>
    <col min="2785" max="2785" width="9.5703125" style="421" customWidth="1"/>
    <col min="2786" max="2786" width="8.85546875" style="421" customWidth="1"/>
    <col min="2787" max="2787" width="8" style="421" customWidth="1"/>
    <col min="2788" max="2788" width="7.140625" style="421" customWidth="1"/>
    <col min="2789" max="2789" width="6" style="421" customWidth="1"/>
    <col min="2790" max="2790" width="8.42578125" style="421" customWidth="1"/>
    <col min="2791" max="2791" width="8" style="421" customWidth="1"/>
    <col min="2792" max="2795" width="9" style="421"/>
    <col min="2796" max="2796" width="7.28515625" style="421" customWidth="1"/>
    <col min="2797" max="3033" width="9" style="421"/>
    <col min="3034" max="3034" width="17.140625" style="421" customWidth="1"/>
    <col min="3035" max="3035" width="34.85546875" style="421" customWidth="1"/>
    <col min="3036" max="3036" width="11" style="421" customWidth="1"/>
    <col min="3037" max="3037" width="7.42578125" style="421" customWidth="1"/>
    <col min="3038" max="3038" width="13.5703125" style="421" customWidth="1"/>
    <col min="3039" max="3039" width="11.140625" style="421" customWidth="1"/>
    <col min="3040" max="3040" width="8.7109375" style="421" customWidth="1"/>
    <col min="3041" max="3041" width="9.5703125" style="421" customWidth="1"/>
    <col min="3042" max="3042" width="8.85546875" style="421" customWidth="1"/>
    <col min="3043" max="3043" width="8" style="421" customWidth="1"/>
    <col min="3044" max="3044" width="7.140625" style="421" customWidth="1"/>
    <col min="3045" max="3045" width="6" style="421" customWidth="1"/>
    <col min="3046" max="3046" width="8.42578125" style="421" customWidth="1"/>
    <col min="3047" max="3047" width="8" style="421" customWidth="1"/>
    <col min="3048" max="3051" width="9" style="421"/>
    <col min="3052" max="3052" width="7.28515625" style="421" customWidth="1"/>
    <col min="3053" max="3289" width="9" style="421"/>
    <col min="3290" max="3290" width="17.140625" style="421" customWidth="1"/>
    <col min="3291" max="3291" width="34.85546875" style="421" customWidth="1"/>
    <col min="3292" max="3292" width="11" style="421" customWidth="1"/>
    <col min="3293" max="3293" width="7.42578125" style="421" customWidth="1"/>
    <col min="3294" max="3294" width="13.5703125" style="421" customWidth="1"/>
    <col min="3295" max="3295" width="11.140625" style="421" customWidth="1"/>
    <col min="3296" max="3296" width="8.7109375" style="421" customWidth="1"/>
    <col min="3297" max="3297" width="9.5703125" style="421" customWidth="1"/>
    <col min="3298" max="3298" width="8.85546875" style="421" customWidth="1"/>
    <col min="3299" max="3299" width="8" style="421" customWidth="1"/>
    <col min="3300" max="3300" width="7.140625" style="421" customWidth="1"/>
    <col min="3301" max="3301" width="6" style="421" customWidth="1"/>
    <col min="3302" max="3302" width="8.42578125" style="421" customWidth="1"/>
    <col min="3303" max="3303" width="8" style="421" customWidth="1"/>
    <col min="3304" max="3307" width="9" style="421"/>
    <col min="3308" max="3308" width="7.28515625" style="421" customWidth="1"/>
    <col min="3309" max="3545" width="9" style="421"/>
    <col min="3546" max="3546" width="17.140625" style="421" customWidth="1"/>
    <col min="3547" max="3547" width="34.85546875" style="421" customWidth="1"/>
    <col min="3548" max="3548" width="11" style="421" customWidth="1"/>
    <col min="3549" max="3549" width="7.42578125" style="421" customWidth="1"/>
    <col min="3550" max="3550" width="13.5703125" style="421" customWidth="1"/>
    <col min="3551" max="3551" width="11.140625" style="421" customWidth="1"/>
    <col min="3552" max="3552" width="8.7109375" style="421" customWidth="1"/>
    <col min="3553" max="3553" width="9.5703125" style="421" customWidth="1"/>
    <col min="3554" max="3554" width="8.85546875" style="421" customWidth="1"/>
    <col min="3555" max="3555" width="8" style="421" customWidth="1"/>
    <col min="3556" max="3556" width="7.140625" style="421" customWidth="1"/>
    <col min="3557" max="3557" width="6" style="421" customWidth="1"/>
    <col min="3558" max="3558" width="8.42578125" style="421" customWidth="1"/>
    <col min="3559" max="3559" width="8" style="421" customWidth="1"/>
    <col min="3560" max="3563" width="9" style="421"/>
    <col min="3564" max="3564" width="7.28515625" style="421" customWidth="1"/>
    <col min="3565" max="3801" width="9" style="421"/>
    <col min="3802" max="3802" width="17.140625" style="421" customWidth="1"/>
    <col min="3803" max="3803" width="34.85546875" style="421" customWidth="1"/>
    <col min="3804" max="3804" width="11" style="421" customWidth="1"/>
    <col min="3805" max="3805" width="7.42578125" style="421" customWidth="1"/>
    <col min="3806" max="3806" width="13.5703125" style="421" customWidth="1"/>
    <col min="3807" max="3807" width="11.140625" style="421" customWidth="1"/>
    <col min="3808" max="3808" width="8.7109375" style="421" customWidth="1"/>
    <col min="3809" max="3809" width="9.5703125" style="421" customWidth="1"/>
    <col min="3810" max="3810" width="8.85546875" style="421" customWidth="1"/>
    <col min="3811" max="3811" width="8" style="421" customWidth="1"/>
    <col min="3812" max="3812" width="7.140625" style="421" customWidth="1"/>
    <col min="3813" max="3813" width="6" style="421" customWidth="1"/>
    <col min="3814" max="3814" width="8.42578125" style="421" customWidth="1"/>
    <col min="3815" max="3815" width="8" style="421" customWidth="1"/>
    <col min="3816" max="3819" width="9" style="421"/>
    <col min="3820" max="3820" width="7.28515625" style="421" customWidth="1"/>
    <col min="3821" max="4057" width="9" style="421"/>
    <col min="4058" max="4058" width="17.140625" style="421" customWidth="1"/>
    <col min="4059" max="4059" width="34.85546875" style="421" customWidth="1"/>
    <col min="4060" max="4060" width="11" style="421" customWidth="1"/>
    <col min="4061" max="4061" width="7.42578125" style="421" customWidth="1"/>
    <col min="4062" max="4062" width="13.5703125" style="421" customWidth="1"/>
    <col min="4063" max="4063" width="11.140625" style="421" customWidth="1"/>
    <col min="4064" max="4064" width="8.7109375" style="421" customWidth="1"/>
    <col min="4065" max="4065" width="9.5703125" style="421" customWidth="1"/>
    <col min="4066" max="4066" width="8.85546875" style="421" customWidth="1"/>
    <col min="4067" max="4067" width="8" style="421" customWidth="1"/>
    <col min="4068" max="4068" width="7.140625" style="421" customWidth="1"/>
    <col min="4069" max="4069" width="6" style="421" customWidth="1"/>
    <col min="4070" max="4070" width="8.42578125" style="421" customWidth="1"/>
    <col min="4071" max="4071" width="8" style="421" customWidth="1"/>
    <col min="4072" max="4075" width="9" style="421"/>
    <col min="4076" max="4076" width="7.28515625" style="421" customWidth="1"/>
    <col min="4077" max="4313" width="9" style="421"/>
    <col min="4314" max="4314" width="17.140625" style="421" customWidth="1"/>
    <col min="4315" max="4315" width="34.85546875" style="421" customWidth="1"/>
    <col min="4316" max="4316" width="11" style="421" customWidth="1"/>
    <col min="4317" max="4317" width="7.42578125" style="421" customWidth="1"/>
    <col min="4318" max="4318" width="13.5703125" style="421" customWidth="1"/>
    <col min="4319" max="4319" width="11.140625" style="421" customWidth="1"/>
    <col min="4320" max="4320" width="8.7109375" style="421" customWidth="1"/>
    <col min="4321" max="4321" width="9.5703125" style="421" customWidth="1"/>
    <col min="4322" max="4322" width="8.85546875" style="421" customWidth="1"/>
    <col min="4323" max="4323" width="8" style="421" customWidth="1"/>
    <col min="4324" max="4324" width="7.140625" style="421" customWidth="1"/>
    <col min="4325" max="4325" width="6" style="421" customWidth="1"/>
    <col min="4326" max="4326" width="8.42578125" style="421" customWidth="1"/>
    <col min="4327" max="4327" width="8" style="421" customWidth="1"/>
    <col min="4328" max="4331" width="9" style="421"/>
    <col min="4332" max="4332" width="7.28515625" style="421" customWidth="1"/>
    <col min="4333" max="4569" width="9" style="421"/>
    <col min="4570" max="4570" width="17.140625" style="421" customWidth="1"/>
    <col min="4571" max="4571" width="34.85546875" style="421" customWidth="1"/>
    <col min="4572" max="4572" width="11" style="421" customWidth="1"/>
    <col min="4573" max="4573" width="7.42578125" style="421" customWidth="1"/>
    <col min="4574" max="4574" width="13.5703125" style="421" customWidth="1"/>
    <col min="4575" max="4575" width="11.140625" style="421" customWidth="1"/>
    <col min="4576" max="4576" width="8.7109375" style="421" customWidth="1"/>
    <col min="4577" max="4577" width="9.5703125" style="421" customWidth="1"/>
    <col min="4578" max="4578" width="8.85546875" style="421" customWidth="1"/>
    <col min="4579" max="4579" width="8" style="421" customWidth="1"/>
    <col min="4580" max="4580" width="7.140625" style="421" customWidth="1"/>
    <col min="4581" max="4581" width="6" style="421" customWidth="1"/>
    <col min="4582" max="4582" width="8.42578125" style="421" customWidth="1"/>
    <col min="4583" max="4583" width="8" style="421" customWidth="1"/>
    <col min="4584" max="4587" width="9" style="421"/>
    <col min="4588" max="4588" width="7.28515625" style="421" customWidth="1"/>
    <col min="4589" max="4825" width="9" style="421"/>
    <col min="4826" max="4826" width="17.140625" style="421" customWidth="1"/>
    <col min="4827" max="4827" width="34.85546875" style="421" customWidth="1"/>
    <col min="4828" max="4828" width="11" style="421" customWidth="1"/>
    <col min="4829" max="4829" width="7.42578125" style="421" customWidth="1"/>
    <col min="4830" max="4830" width="13.5703125" style="421" customWidth="1"/>
    <col min="4831" max="4831" width="11.140625" style="421" customWidth="1"/>
    <col min="4832" max="4832" width="8.7109375" style="421" customWidth="1"/>
    <col min="4833" max="4833" width="9.5703125" style="421" customWidth="1"/>
    <col min="4834" max="4834" width="8.85546875" style="421" customWidth="1"/>
    <col min="4835" max="4835" width="8" style="421" customWidth="1"/>
    <col min="4836" max="4836" width="7.140625" style="421" customWidth="1"/>
    <col min="4837" max="4837" width="6" style="421" customWidth="1"/>
    <col min="4838" max="4838" width="8.42578125" style="421" customWidth="1"/>
    <col min="4839" max="4839" width="8" style="421" customWidth="1"/>
    <col min="4840" max="4843" width="9" style="421"/>
    <col min="4844" max="4844" width="7.28515625" style="421" customWidth="1"/>
    <col min="4845" max="5081" width="9" style="421"/>
    <col min="5082" max="5082" width="17.140625" style="421" customWidth="1"/>
    <col min="5083" max="5083" width="34.85546875" style="421" customWidth="1"/>
    <col min="5084" max="5084" width="11" style="421" customWidth="1"/>
    <col min="5085" max="5085" width="7.42578125" style="421" customWidth="1"/>
    <col min="5086" max="5086" width="13.5703125" style="421" customWidth="1"/>
    <col min="5087" max="5087" width="11.140625" style="421" customWidth="1"/>
    <col min="5088" max="5088" width="8.7109375" style="421" customWidth="1"/>
    <col min="5089" max="5089" width="9.5703125" style="421" customWidth="1"/>
    <col min="5090" max="5090" width="8.85546875" style="421" customWidth="1"/>
    <col min="5091" max="5091" width="8" style="421" customWidth="1"/>
    <col min="5092" max="5092" width="7.140625" style="421" customWidth="1"/>
    <col min="5093" max="5093" width="6" style="421" customWidth="1"/>
    <col min="5094" max="5094" width="8.42578125" style="421" customWidth="1"/>
    <col min="5095" max="5095" width="8" style="421" customWidth="1"/>
    <col min="5096" max="5099" width="9" style="421"/>
    <col min="5100" max="5100" width="7.28515625" style="421" customWidth="1"/>
    <col min="5101" max="5337" width="9" style="421"/>
    <col min="5338" max="5338" width="17.140625" style="421" customWidth="1"/>
    <col min="5339" max="5339" width="34.85546875" style="421" customWidth="1"/>
    <col min="5340" max="5340" width="11" style="421" customWidth="1"/>
    <col min="5341" max="5341" width="7.42578125" style="421" customWidth="1"/>
    <col min="5342" max="5342" width="13.5703125" style="421" customWidth="1"/>
    <col min="5343" max="5343" width="11.140625" style="421" customWidth="1"/>
    <col min="5344" max="5344" width="8.7109375" style="421" customWidth="1"/>
    <col min="5345" max="5345" width="9.5703125" style="421" customWidth="1"/>
    <col min="5346" max="5346" width="8.85546875" style="421" customWidth="1"/>
    <col min="5347" max="5347" width="8" style="421" customWidth="1"/>
    <col min="5348" max="5348" width="7.140625" style="421" customWidth="1"/>
    <col min="5349" max="5349" width="6" style="421" customWidth="1"/>
    <col min="5350" max="5350" width="8.42578125" style="421" customWidth="1"/>
    <col min="5351" max="5351" width="8" style="421" customWidth="1"/>
    <col min="5352" max="5355" width="9" style="421"/>
    <col min="5356" max="5356" width="7.28515625" style="421" customWidth="1"/>
    <col min="5357" max="5593" width="9" style="421"/>
    <col min="5594" max="5594" width="17.140625" style="421" customWidth="1"/>
    <col min="5595" max="5595" width="34.85546875" style="421" customWidth="1"/>
    <col min="5596" max="5596" width="11" style="421" customWidth="1"/>
    <col min="5597" max="5597" width="7.42578125" style="421" customWidth="1"/>
    <col min="5598" max="5598" width="13.5703125" style="421" customWidth="1"/>
    <col min="5599" max="5599" width="11.140625" style="421" customWidth="1"/>
    <col min="5600" max="5600" width="8.7109375" style="421" customWidth="1"/>
    <col min="5601" max="5601" width="9.5703125" style="421" customWidth="1"/>
    <col min="5602" max="5602" width="8.85546875" style="421" customWidth="1"/>
    <col min="5603" max="5603" width="8" style="421" customWidth="1"/>
    <col min="5604" max="5604" width="7.140625" style="421" customWidth="1"/>
    <col min="5605" max="5605" width="6" style="421" customWidth="1"/>
    <col min="5606" max="5606" width="8.42578125" style="421" customWidth="1"/>
    <col min="5607" max="5607" width="8" style="421" customWidth="1"/>
    <col min="5608" max="5611" width="9" style="421"/>
    <col min="5612" max="5612" width="7.28515625" style="421" customWidth="1"/>
    <col min="5613" max="5849" width="9" style="421"/>
    <col min="5850" max="5850" width="17.140625" style="421" customWidth="1"/>
    <col min="5851" max="5851" width="34.85546875" style="421" customWidth="1"/>
    <col min="5852" max="5852" width="11" style="421" customWidth="1"/>
    <col min="5853" max="5853" width="7.42578125" style="421" customWidth="1"/>
    <col min="5854" max="5854" width="13.5703125" style="421" customWidth="1"/>
    <col min="5855" max="5855" width="11.140625" style="421" customWidth="1"/>
    <col min="5856" max="5856" width="8.7109375" style="421" customWidth="1"/>
    <col min="5857" max="5857" width="9.5703125" style="421" customWidth="1"/>
    <col min="5858" max="5858" width="8.85546875" style="421" customWidth="1"/>
    <col min="5859" max="5859" width="8" style="421" customWidth="1"/>
    <col min="5860" max="5860" width="7.140625" style="421" customWidth="1"/>
    <col min="5861" max="5861" width="6" style="421" customWidth="1"/>
    <col min="5862" max="5862" width="8.42578125" style="421" customWidth="1"/>
    <col min="5863" max="5863" width="8" style="421" customWidth="1"/>
    <col min="5864" max="5867" width="9" style="421"/>
    <col min="5868" max="5868" width="7.28515625" style="421" customWidth="1"/>
    <col min="5869" max="6105" width="9" style="421"/>
    <col min="6106" max="6106" width="17.140625" style="421" customWidth="1"/>
    <col min="6107" max="6107" width="34.85546875" style="421" customWidth="1"/>
    <col min="6108" max="6108" width="11" style="421" customWidth="1"/>
    <col min="6109" max="6109" width="7.42578125" style="421" customWidth="1"/>
    <col min="6110" max="6110" width="13.5703125" style="421" customWidth="1"/>
    <col min="6111" max="6111" width="11.140625" style="421" customWidth="1"/>
    <col min="6112" max="6112" width="8.7109375" style="421" customWidth="1"/>
    <col min="6113" max="6113" width="9.5703125" style="421" customWidth="1"/>
    <col min="6114" max="6114" width="8.85546875" style="421" customWidth="1"/>
    <col min="6115" max="6115" width="8" style="421" customWidth="1"/>
    <col min="6116" max="6116" width="7.140625" style="421" customWidth="1"/>
    <col min="6117" max="6117" width="6" style="421" customWidth="1"/>
    <col min="6118" max="6118" width="8.42578125" style="421" customWidth="1"/>
    <col min="6119" max="6119" width="8" style="421" customWidth="1"/>
    <col min="6120" max="6123" width="9" style="421"/>
    <col min="6124" max="6124" width="7.28515625" style="421" customWidth="1"/>
    <col min="6125" max="6361" width="9" style="421"/>
    <col min="6362" max="6362" width="17.140625" style="421" customWidth="1"/>
    <col min="6363" max="6363" width="34.85546875" style="421" customWidth="1"/>
    <col min="6364" max="6364" width="11" style="421" customWidth="1"/>
    <col min="6365" max="6365" width="7.42578125" style="421" customWidth="1"/>
    <col min="6366" max="6366" width="13.5703125" style="421" customWidth="1"/>
    <col min="6367" max="6367" width="11.140625" style="421" customWidth="1"/>
    <col min="6368" max="6368" width="8.7109375" style="421" customWidth="1"/>
    <col min="6369" max="6369" width="9.5703125" style="421" customWidth="1"/>
    <col min="6370" max="6370" width="8.85546875" style="421" customWidth="1"/>
    <col min="6371" max="6371" width="8" style="421" customWidth="1"/>
    <col min="6372" max="6372" width="7.140625" style="421" customWidth="1"/>
    <col min="6373" max="6373" width="6" style="421" customWidth="1"/>
    <col min="6374" max="6374" width="8.42578125" style="421" customWidth="1"/>
    <col min="6375" max="6375" width="8" style="421" customWidth="1"/>
    <col min="6376" max="6379" width="9" style="421"/>
    <col min="6380" max="6380" width="7.28515625" style="421" customWidth="1"/>
    <col min="6381" max="6617" width="9" style="421"/>
    <col min="6618" max="6618" width="17.140625" style="421" customWidth="1"/>
    <col min="6619" max="6619" width="34.85546875" style="421" customWidth="1"/>
    <col min="6620" max="6620" width="11" style="421" customWidth="1"/>
    <col min="6621" max="6621" width="7.42578125" style="421" customWidth="1"/>
    <col min="6622" max="6622" width="13.5703125" style="421" customWidth="1"/>
    <col min="6623" max="6623" width="11.140625" style="421" customWidth="1"/>
    <col min="6624" max="6624" width="8.7109375" style="421" customWidth="1"/>
    <col min="6625" max="6625" width="9.5703125" style="421" customWidth="1"/>
    <col min="6626" max="6626" width="8.85546875" style="421" customWidth="1"/>
    <col min="6627" max="6627" width="8" style="421" customWidth="1"/>
    <col min="6628" max="6628" width="7.140625" style="421" customWidth="1"/>
    <col min="6629" max="6629" width="6" style="421" customWidth="1"/>
    <col min="6630" max="6630" width="8.42578125" style="421" customWidth="1"/>
    <col min="6631" max="6631" width="8" style="421" customWidth="1"/>
    <col min="6632" max="6635" width="9" style="421"/>
    <col min="6636" max="6636" width="7.28515625" style="421" customWidth="1"/>
    <col min="6637" max="6873" width="9" style="421"/>
    <col min="6874" max="6874" width="17.140625" style="421" customWidth="1"/>
    <col min="6875" max="6875" width="34.85546875" style="421" customWidth="1"/>
    <col min="6876" max="6876" width="11" style="421" customWidth="1"/>
    <col min="6877" max="6877" width="7.42578125" style="421" customWidth="1"/>
    <col min="6878" max="6878" width="13.5703125" style="421" customWidth="1"/>
    <col min="6879" max="6879" width="11.140625" style="421" customWidth="1"/>
    <col min="6880" max="6880" width="8.7109375" style="421" customWidth="1"/>
    <col min="6881" max="6881" width="9.5703125" style="421" customWidth="1"/>
    <col min="6882" max="6882" width="8.85546875" style="421" customWidth="1"/>
    <col min="6883" max="6883" width="8" style="421" customWidth="1"/>
    <col min="6884" max="6884" width="7.140625" style="421" customWidth="1"/>
    <col min="6885" max="6885" width="6" style="421" customWidth="1"/>
    <col min="6886" max="6886" width="8.42578125" style="421" customWidth="1"/>
    <col min="6887" max="6887" width="8" style="421" customWidth="1"/>
    <col min="6888" max="6891" width="9" style="421"/>
    <col min="6892" max="6892" width="7.28515625" style="421" customWidth="1"/>
    <col min="6893" max="7129" width="9" style="421"/>
    <col min="7130" max="7130" width="17.140625" style="421" customWidth="1"/>
    <col min="7131" max="7131" width="34.85546875" style="421" customWidth="1"/>
    <col min="7132" max="7132" width="11" style="421" customWidth="1"/>
    <col min="7133" max="7133" width="7.42578125" style="421" customWidth="1"/>
    <col min="7134" max="7134" width="13.5703125" style="421" customWidth="1"/>
    <col min="7135" max="7135" width="11.140625" style="421" customWidth="1"/>
    <col min="7136" max="7136" width="8.7109375" style="421" customWidth="1"/>
    <col min="7137" max="7137" width="9.5703125" style="421" customWidth="1"/>
    <col min="7138" max="7138" width="8.85546875" style="421" customWidth="1"/>
    <col min="7139" max="7139" width="8" style="421" customWidth="1"/>
    <col min="7140" max="7140" width="7.140625" style="421" customWidth="1"/>
    <col min="7141" max="7141" width="6" style="421" customWidth="1"/>
    <col min="7142" max="7142" width="8.42578125" style="421" customWidth="1"/>
    <col min="7143" max="7143" width="8" style="421" customWidth="1"/>
    <col min="7144" max="7147" width="9" style="421"/>
    <col min="7148" max="7148" width="7.28515625" style="421" customWidth="1"/>
    <col min="7149" max="7385" width="9" style="421"/>
    <col min="7386" max="7386" width="17.140625" style="421" customWidth="1"/>
    <col min="7387" max="7387" width="34.85546875" style="421" customWidth="1"/>
    <col min="7388" max="7388" width="11" style="421" customWidth="1"/>
    <col min="7389" max="7389" width="7.42578125" style="421" customWidth="1"/>
    <col min="7390" max="7390" width="13.5703125" style="421" customWidth="1"/>
    <col min="7391" max="7391" width="11.140625" style="421" customWidth="1"/>
    <col min="7392" max="7392" width="8.7109375" style="421" customWidth="1"/>
    <col min="7393" max="7393" width="9.5703125" style="421" customWidth="1"/>
    <col min="7394" max="7394" width="8.85546875" style="421" customWidth="1"/>
    <col min="7395" max="7395" width="8" style="421" customWidth="1"/>
    <col min="7396" max="7396" width="7.140625" style="421" customWidth="1"/>
    <col min="7397" max="7397" width="6" style="421" customWidth="1"/>
    <col min="7398" max="7398" width="8.42578125" style="421" customWidth="1"/>
    <col min="7399" max="7399" width="8" style="421" customWidth="1"/>
    <col min="7400" max="7403" width="9" style="421"/>
    <col min="7404" max="7404" width="7.28515625" style="421" customWidth="1"/>
    <col min="7405" max="7641" width="9" style="421"/>
    <col min="7642" max="7642" width="17.140625" style="421" customWidth="1"/>
    <col min="7643" max="7643" width="34.85546875" style="421" customWidth="1"/>
    <col min="7644" max="7644" width="11" style="421" customWidth="1"/>
    <col min="7645" max="7645" width="7.42578125" style="421" customWidth="1"/>
    <col min="7646" max="7646" width="13.5703125" style="421" customWidth="1"/>
    <col min="7647" max="7647" width="11.140625" style="421" customWidth="1"/>
    <col min="7648" max="7648" width="8.7109375" style="421" customWidth="1"/>
    <col min="7649" max="7649" width="9.5703125" style="421" customWidth="1"/>
    <col min="7650" max="7650" width="8.85546875" style="421" customWidth="1"/>
    <col min="7651" max="7651" width="8" style="421" customWidth="1"/>
    <col min="7652" max="7652" width="7.140625" style="421" customWidth="1"/>
    <col min="7653" max="7653" width="6" style="421" customWidth="1"/>
    <col min="7654" max="7654" width="8.42578125" style="421" customWidth="1"/>
    <col min="7655" max="7655" width="8" style="421" customWidth="1"/>
    <col min="7656" max="7659" width="9" style="421"/>
    <col min="7660" max="7660" width="7.28515625" style="421" customWidth="1"/>
    <col min="7661" max="7897" width="9" style="421"/>
    <col min="7898" max="7898" width="17.140625" style="421" customWidth="1"/>
    <col min="7899" max="7899" width="34.85546875" style="421" customWidth="1"/>
    <col min="7900" max="7900" width="11" style="421" customWidth="1"/>
    <col min="7901" max="7901" width="7.42578125" style="421" customWidth="1"/>
    <col min="7902" max="7902" width="13.5703125" style="421" customWidth="1"/>
    <col min="7903" max="7903" width="11.140625" style="421" customWidth="1"/>
    <col min="7904" max="7904" width="8.7109375" style="421" customWidth="1"/>
    <col min="7905" max="7905" width="9.5703125" style="421" customWidth="1"/>
    <col min="7906" max="7906" width="8.85546875" style="421" customWidth="1"/>
    <col min="7907" max="7907" width="8" style="421" customWidth="1"/>
    <col min="7908" max="7908" width="7.140625" style="421" customWidth="1"/>
    <col min="7909" max="7909" width="6" style="421" customWidth="1"/>
    <col min="7910" max="7910" width="8.42578125" style="421" customWidth="1"/>
    <col min="7911" max="7911" width="8" style="421" customWidth="1"/>
    <col min="7912" max="7915" width="9" style="421"/>
    <col min="7916" max="7916" width="7.28515625" style="421" customWidth="1"/>
    <col min="7917" max="8153" width="9" style="421"/>
    <col min="8154" max="8154" width="17.140625" style="421" customWidth="1"/>
    <col min="8155" max="8155" width="34.85546875" style="421" customWidth="1"/>
    <col min="8156" max="8156" width="11" style="421" customWidth="1"/>
    <col min="8157" max="8157" width="7.42578125" style="421" customWidth="1"/>
    <col min="8158" max="8158" width="13.5703125" style="421" customWidth="1"/>
    <col min="8159" max="8159" width="11.140625" style="421" customWidth="1"/>
    <col min="8160" max="8160" width="8.7109375" style="421" customWidth="1"/>
    <col min="8161" max="8161" width="9.5703125" style="421" customWidth="1"/>
    <col min="8162" max="8162" width="8.85546875" style="421" customWidth="1"/>
    <col min="8163" max="8163" width="8" style="421" customWidth="1"/>
    <col min="8164" max="8164" width="7.140625" style="421" customWidth="1"/>
    <col min="8165" max="8165" width="6" style="421" customWidth="1"/>
    <col min="8166" max="8166" width="8.42578125" style="421" customWidth="1"/>
    <col min="8167" max="8167" width="8" style="421" customWidth="1"/>
    <col min="8168" max="8171" width="9" style="421"/>
    <col min="8172" max="8172" width="7.28515625" style="421" customWidth="1"/>
    <col min="8173" max="8409" width="9" style="421"/>
    <col min="8410" max="8410" width="17.140625" style="421" customWidth="1"/>
    <col min="8411" max="8411" width="34.85546875" style="421" customWidth="1"/>
    <col min="8412" max="8412" width="11" style="421" customWidth="1"/>
    <col min="8413" max="8413" width="7.42578125" style="421" customWidth="1"/>
    <col min="8414" max="8414" width="13.5703125" style="421" customWidth="1"/>
    <col min="8415" max="8415" width="11.140625" style="421" customWidth="1"/>
    <col min="8416" max="8416" width="8.7109375" style="421" customWidth="1"/>
    <col min="8417" max="8417" width="9.5703125" style="421" customWidth="1"/>
    <col min="8418" max="8418" width="8.85546875" style="421" customWidth="1"/>
    <col min="8419" max="8419" width="8" style="421" customWidth="1"/>
    <col min="8420" max="8420" width="7.140625" style="421" customWidth="1"/>
    <col min="8421" max="8421" width="6" style="421" customWidth="1"/>
    <col min="8422" max="8422" width="8.42578125" style="421" customWidth="1"/>
    <col min="8423" max="8423" width="8" style="421" customWidth="1"/>
    <col min="8424" max="8427" width="9" style="421"/>
    <col min="8428" max="8428" width="7.28515625" style="421" customWidth="1"/>
    <col min="8429" max="8665" width="9" style="421"/>
    <col min="8666" max="8666" width="17.140625" style="421" customWidth="1"/>
    <col min="8667" max="8667" width="34.85546875" style="421" customWidth="1"/>
    <col min="8668" max="8668" width="11" style="421" customWidth="1"/>
    <col min="8669" max="8669" width="7.42578125" style="421" customWidth="1"/>
    <col min="8670" max="8670" width="13.5703125" style="421" customWidth="1"/>
    <col min="8671" max="8671" width="11.140625" style="421" customWidth="1"/>
    <col min="8672" max="8672" width="8.7109375" style="421" customWidth="1"/>
    <col min="8673" max="8673" width="9.5703125" style="421" customWidth="1"/>
    <col min="8674" max="8674" width="8.85546875" style="421" customWidth="1"/>
    <col min="8675" max="8675" width="8" style="421" customWidth="1"/>
    <col min="8676" max="8676" width="7.140625" style="421" customWidth="1"/>
    <col min="8677" max="8677" width="6" style="421" customWidth="1"/>
    <col min="8678" max="8678" width="8.42578125" style="421" customWidth="1"/>
    <col min="8679" max="8679" width="8" style="421" customWidth="1"/>
    <col min="8680" max="8683" width="9" style="421"/>
    <col min="8684" max="8684" width="7.28515625" style="421" customWidth="1"/>
    <col min="8685" max="8921" width="9" style="421"/>
    <col min="8922" max="8922" width="17.140625" style="421" customWidth="1"/>
    <col min="8923" max="8923" width="34.85546875" style="421" customWidth="1"/>
    <col min="8924" max="8924" width="11" style="421" customWidth="1"/>
    <col min="8925" max="8925" width="7.42578125" style="421" customWidth="1"/>
    <col min="8926" max="8926" width="13.5703125" style="421" customWidth="1"/>
    <col min="8927" max="8927" width="11.140625" style="421" customWidth="1"/>
    <col min="8928" max="8928" width="8.7109375" style="421" customWidth="1"/>
    <col min="8929" max="8929" width="9.5703125" style="421" customWidth="1"/>
    <col min="8930" max="8930" width="8.85546875" style="421" customWidth="1"/>
    <col min="8931" max="8931" width="8" style="421" customWidth="1"/>
    <col min="8932" max="8932" width="7.140625" style="421" customWidth="1"/>
    <col min="8933" max="8933" width="6" style="421" customWidth="1"/>
    <col min="8934" max="8934" width="8.42578125" style="421" customWidth="1"/>
    <col min="8935" max="8935" width="8" style="421" customWidth="1"/>
    <col min="8936" max="8939" width="9" style="421"/>
    <col min="8940" max="8940" width="7.28515625" style="421" customWidth="1"/>
    <col min="8941" max="9177" width="9" style="421"/>
    <col min="9178" max="9178" width="17.140625" style="421" customWidth="1"/>
    <col min="9179" max="9179" width="34.85546875" style="421" customWidth="1"/>
    <col min="9180" max="9180" width="11" style="421" customWidth="1"/>
    <col min="9181" max="9181" width="7.42578125" style="421" customWidth="1"/>
    <col min="9182" max="9182" width="13.5703125" style="421" customWidth="1"/>
    <col min="9183" max="9183" width="11.140625" style="421" customWidth="1"/>
    <col min="9184" max="9184" width="8.7109375" style="421" customWidth="1"/>
    <col min="9185" max="9185" width="9.5703125" style="421" customWidth="1"/>
    <col min="9186" max="9186" width="8.85546875" style="421" customWidth="1"/>
    <col min="9187" max="9187" width="8" style="421" customWidth="1"/>
    <col min="9188" max="9188" width="7.140625" style="421" customWidth="1"/>
    <col min="9189" max="9189" width="6" style="421" customWidth="1"/>
    <col min="9190" max="9190" width="8.42578125" style="421" customWidth="1"/>
    <col min="9191" max="9191" width="8" style="421" customWidth="1"/>
    <col min="9192" max="9195" width="9" style="421"/>
    <col min="9196" max="9196" width="7.28515625" style="421" customWidth="1"/>
    <col min="9197" max="9433" width="9" style="421"/>
    <col min="9434" max="9434" width="17.140625" style="421" customWidth="1"/>
    <col min="9435" max="9435" width="34.85546875" style="421" customWidth="1"/>
    <col min="9436" max="9436" width="11" style="421" customWidth="1"/>
    <col min="9437" max="9437" width="7.42578125" style="421" customWidth="1"/>
    <col min="9438" max="9438" width="13.5703125" style="421" customWidth="1"/>
    <col min="9439" max="9439" width="11.140625" style="421" customWidth="1"/>
    <col min="9440" max="9440" width="8.7109375" style="421" customWidth="1"/>
    <col min="9441" max="9441" width="9.5703125" style="421" customWidth="1"/>
    <col min="9442" max="9442" width="8.85546875" style="421" customWidth="1"/>
    <col min="9443" max="9443" width="8" style="421" customWidth="1"/>
    <col min="9444" max="9444" width="7.140625" style="421" customWidth="1"/>
    <col min="9445" max="9445" width="6" style="421" customWidth="1"/>
    <col min="9446" max="9446" width="8.42578125" style="421" customWidth="1"/>
    <col min="9447" max="9447" width="8" style="421" customWidth="1"/>
    <col min="9448" max="9451" width="9" style="421"/>
    <col min="9452" max="9452" width="7.28515625" style="421" customWidth="1"/>
    <col min="9453" max="9689" width="9" style="421"/>
    <col min="9690" max="9690" width="17.140625" style="421" customWidth="1"/>
    <col min="9691" max="9691" width="34.85546875" style="421" customWidth="1"/>
    <col min="9692" max="9692" width="11" style="421" customWidth="1"/>
    <col min="9693" max="9693" width="7.42578125" style="421" customWidth="1"/>
    <col min="9694" max="9694" width="13.5703125" style="421" customWidth="1"/>
    <col min="9695" max="9695" width="11.140625" style="421" customWidth="1"/>
    <col min="9696" max="9696" width="8.7109375" style="421" customWidth="1"/>
    <col min="9697" max="9697" width="9.5703125" style="421" customWidth="1"/>
    <col min="9698" max="9698" width="8.85546875" style="421" customWidth="1"/>
    <col min="9699" max="9699" width="8" style="421" customWidth="1"/>
    <col min="9700" max="9700" width="7.140625" style="421" customWidth="1"/>
    <col min="9701" max="9701" width="6" style="421" customWidth="1"/>
    <col min="9702" max="9702" width="8.42578125" style="421" customWidth="1"/>
    <col min="9703" max="9703" width="8" style="421" customWidth="1"/>
    <col min="9704" max="9707" width="9" style="421"/>
    <col min="9708" max="9708" width="7.28515625" style="421" customWidth="1"/>
    <col min="9709" max="9945" width="9" style="421"/>
    <col min="9946" max="9946" width="17.140625" style="421" customWidth="1"/>
    <col min="9947" max="9947" width="34.85546875" style="421" customWidth="1"/>
    <col min="9948" max="9948" width="11" style="421" customWidth="1"/>
    <col min="9949" max="9949" width="7.42578125" style="421" customWidth="1"/>
    <col min="9950" max="9950" width="13.5703125" style="421" customWidth="1"/>
    <col min="9951" max="9951" width="11.140625" style="421" customWidth="1"/>
    <col min="9952" max="9952" width="8.7109375" style="421" customWidth="1"/>
    <col min="9953" max="9953" width="9.5703125" style="421" customWidth="1"/>
    <col min="9954" max="9954" width="8.85546875" style="421" customWidth="1"/>
    <col min="9955" max="9955" width="8" style="421" customWidth="1"/>
    <col min="9956" max="9956" width="7.140625" style="421" customWidth="1"/>
    <col min="9957" max="9957" width="6" style="421" customWidth="1"/>
    <col min="9958" max="9958" width="8.42578125" style="421" customWidth="1"/>
    <col min="9959" max="9959" width="8" style="421" customWidth="1"/>
    <col min="9960" max="9963" width="9" style="421"/>
    <col min="9964" max="9964" width="7.28515625" style="421" customWidth="1"/>
    <col min="9965" max="10201" width="9" style="421"/>
    <col min="10202" max="10202" width="17.140625" style="421" customWidth="1"/>
    <col min="10203" max="10203" width="34.85546875" style="421" customWidth="1"/>
    <col min="10204" max="10204" width="11" style="421" customWidth="1"/>
    <col min="10205" max="10205" width="7.42578125" style="421" customWidth="1"/>
    <col min="10206" max="10206" width="13.5703125" style="421" customWidth="1"/>
    <col min="10207" max="10207" width="11.140625" style="421" customWidth="1"/>
    <col min="10208" max="10208" width="8.7109375" style="421" customWidth="1"/>
    <col min="10209" max="10209" width="9.5703125" style="421" customWidth="1"/>
    <col min="10210" max="10210" width="8.85546875" style="421" customWidth="1"/>
    <col min="10211" max="10211" width="8" style="421" customWidth="1"/>
    <col min="10212" max="10212" width="7.140625" style="421" customWidth="1"/>
    <col min="10213" max="10213" width="6" style="421" customWidth="1"/>
    <col min="10214" max="10214" width="8.42578125" style="421" customWidth="1"/>
    <col min="10215" max="10215" width="8" style="421" customWidth="1"/>
    <col min="10216" max="10219" width="9" style="421"/>
    <col min="10220" max="10220" width="7.28515625" style="421" customWidth="1"/>
    <col min="10221" max="10457" width="9" style="421"/>
    <col min="10458" max="10458" width="17.140625" style="421" customWidth="1"/>
    <col min="10459" max="10459" width="34.85546875" style="421" customWidth="1"/>
    <col min="10460" max="10460" width="11" style="421" customWidth="1"/>
    <col min="10461" max="10461" width="7.42578125" style="421" customWidth="1"/>
    <col min="10462" max="10462" width="13.5703125" style="421" customWidth="1"/>
    <col min="10463" max="10463" width="11.140625" style="421" customWidth="1"/>
    <col min="10464" max="10464" width="8.7109375" style="421" customWidth="1"/>
    <col min="10465" max="10465" width="9.5703125" style="421" customWidth="1"/>
    <col min="10466" max="10466" width="8.85546875" style="421" customWidth="1"/>
    <col min="10467" max="10467" width="8" style="421" customWidth="1"/>
    <col min="10468" max="10468" width="7.140625" style="421" customWidth="1"/>
    <col min="10469" max="10469" width="6" style="421" customWidth="1"/>
    <col min="10470" max="10470" width="8.42578125" style="421" customWidth="1"/>
    <col min="10471" max="10471" width="8" style="421" customWidth="1"/>
    <col min="10472" max="10475" width="9" style="421"/>
    <col min="10476" max="10476" width="7.28515625" style="421" customWidth="1"/>
    <col min="10477" max="10713" width="9" style="421"/>
    <col min="10714" max="10714" width="17.140625" style="421" customWidth="1"/>
    <col min="10715" max="10715" width="34.85546875" style="421" customWidth="1"/>
    <col min="10716" max="10716" width="11" style="421" customWidth="1"/>
    <col min="10717" max="10717" width="7.42578125" style="421" customWidth="1"/>
    <col min="10718" max="10718" width="13.5703125" style="421" customWidth="1"/>
    <col min="10719" max="10719" width="11.140625" style="421" customWidth="1"/>
    <col min="10720" max="10720" width="8.7109375" style="421" customWidth="1"/>
    <col min="10721" max="10721" width="9.5703125" style="421" customWidth="1"/>
    <col min="10722" max="10722" width="8.85546875" style="421" customWidth="1"/>
    <col min="10723" max="10723" width="8" style="421" customWidth="1"/>
    <col min="10724" max="10724" width="7.140625" style="421" customWidth="1"/>
    <col min="10725" max="10725" width="6" style="421" customWidth="1"/>
    <col min="10726" max="10726" width="8.42578125" style="421" customWidth="1"/>
    <col min="10727" max="10727" width="8" style="421" customWidth="1"/>
    <col min="10728" max="10731" width="9" style="421"/>
    <col min="10732" max="10732" width="7.28515625" style="421" customWidth="1"/>
    <col min="10733" max="10969" width="9" style="421"/>
    <col min="10970" max="10970" width="17.140625" style="421" customWidth="1"/>
    <col min="10971" max="10971" width="34.85546875" style="421" customWidth="1"/>
    <col min="10972" max="10972" width="11" style="421" customWidth="1"/>
    <col min="10973" max="10973" width="7.42578125" style="421" customWidth="1"/>
    <col min="10974" max="10974" width="13.5703125" style="421" customWidth="1"/>
    <col min="10975" max="10975" width="11.140625" style="421" customWidth="1"/>
    <col min="10976" max="10976" width="8.7109375" style="421" customWidth="1"/>
    <col min="10977" max="10977" width="9.5703125" style="421" customWidth="1"/>
    <col min="10978" max="10978" width="8.85546875" style="421" customWidth="1"/>
    <col min="10979" max="10979" width="8" style="421" customWidth="1"/>
    <col min="10980" max="10980" width="7.140625" style="421" customWidth="1"/>
    <col min="10981" max="10981" width="6" style="421" customWidth="1"/>
    <col min="10982" max="10982" width="8.42578125" style="421" customWidth="1"/>
    <col min="10983" max="10983" width="8" style="421" customWidth="1"/>
    <col min="10984" max="10987" width="9" style="421"/>
    <col min="10988" max="10988" width="7.28515625" style="421" customWidth="1"/>
    <col min="10989" max="11225" width="9" style="421"/>
    <col min="11226" max="11226" width="17.140625" style="421" customWidth="1"/>
    <col min="11227" max="11227" width="34.85546875" style="421" customWidth="1"/>
    <col min="11228" max="11228" width="11" style="421" customWidth="1"/>
    <col min="11229" max="11229" width="7.42578125" style="421" customWidth="1"/>
    <col min="11230" max="11230" width="13.5703125" style="421" customWidth="1"/>
    <col min="11231" max="11231" width="11.140625" style="421" customWidth="1"/>
    <col min="11232" max="11232" width="8.7109375" style="421" customWidth="1"/>
    <col min="11233" max="11233" width="9.5703125" style="421" customWidth="1"/>
    <col min="11234" max="11234" width="8.85546875" style="421" customWidth="1"/>
    <col min="11235" max="11235" width="8" style="421" customWidth="1"/>
    <col min="11236" max="11236" width="7.140625" style="421" customWidth="1"/>
    <col min="11237" max="11237" width="6" style="421" customWidth="1"/>
    <col min="11238" max="11238" width="8.42578125" style="421" customWidth="1"/>
    <col min="11239" max="11239" width="8" style="421" customWidth="1"/>
    <col min="11240" max="11243" width="9" style="421"/>
    <col min="11244" max="11244" width="7.28515625" style="421" customWidth="1"/>
    <col min="11245" max="11481" width="9" style="421"/>
    <col min="11482" max="11482" width="17.140625" style="421" customWidth="1"/>
    <col min="11483" max="11483" width="34.85546875" style="421" customWidth="1"/>
    <col min="11484" max="11484" width="11" style="421" customWidth="1"/>
    <col min="11485" max="11485" width="7.42578125" style="421" customWidth="1"/>
    <col min="11486" max="11486" width="13.5703125" style="421" customWidth="1"/>
    <col min="11487" max="11487" width="11.140625" style="421" customWidth="1"/>
    <col min="11488" max="11488" width="8.7109375" style="421" customWidth="1"/>
    <col min="11489" max="11489" width="9.5703125" style="421" customWidth="1"/>
    <col min="11490" max="11490" width="8.85546875" style="421" customWidth="1"/>
    <col min="11491" max="11491" width="8" style="421" customWidth="1"/>
    <col min="11492" max="11492" width="7.140625" style="421" customWidth="1"/>
    <col min="11493" max="11493" width="6" style="421" customWidth="1"/>
    <col min="11494" max="11494" width="8.42578125" style="421" customWidth="1"/>
    <col min="11495" max="11495" width="8" style="421" customWidth="1"/>
    <col min="11496" max="11499" width="9" style="421"/>
    <col min="11500" max="11500" width="7.28515625" style="421" customWidth="1"/>
    <col min="11501" max="11737" width="9" style="421"/>
    <col min="11738" max="11738" width="17.140625" style="421" customWidth="1"/>
    <col min="11739" max="11739" width="34.85546875" style="421" customWidth="1"/>
    <col min="11740" max="11740" width="11" style="421" customWidth="1"/>
    <col min="11741" max="11741" width="7.42578125" style="421" customWidth="1"/>
    <col min="11742" max="11742" width="13.5703125" style="421" customWidth="1"/>
    <col min="11743" max="11743" width="11.140625" style="421" customWidth="1"/>
    <col min="11744" max="11744" width="8.7109375" style="421" customWidth="1"/>
    <col min="11745" max="11745" width="9.5703125" style="421" customWidth="1"/>
    <col min="11746" max="11746" width="8.85546875" style="421" customWidth="1"/>
    <col min="11747" max="11747" width="8" style="421" customWidth="1"/>
    <col min="11748" max="11748" width="7.140625" style="421" customWidth="1"/>
    <col min="11749" max="11749" width="6" style="421" customWidth="1"/>
    <col min="11750" max="11750" width="8.42578125" style="421" customWidth="1"/>
    <col min="11751" max="11751" width="8" style="421" customWidth="1"/>
    <col min="11752" max="11755" width="9" style="421"/>
    <col min="11756" max="11756" width="7.28515625" style="421" customWidth="1"/>
    <col min="11757" max="11993" width="9" style="421"/>
    <col min="11994" max="11994" width="17.140625" style="421" customWidth="1"/>
    <col min="11995" max="11995" width="34.85546875" style="421" customWidth="1"/>
    <col min="11996" max="11996" width="11" style="421" customWidth="1"/>
    <col min="11997" max="11997" width="7.42578125" style="421" customWidth="1"/>
    <col min="11998" max="11998" width="13.5703125" style="421" customWidth="1"/>
    <col min="11999" max="11999" width="11.140625" style="421" customWidth="1"/>
    <col min="12000" max="12000" width="8.7109375" style="421" customWidth="1"/>
    <col min="12001" max="12001" width="9.5703125" style="421" customWidth="1"/>
    <col min="12002" max="12002" width="8.85546875" style="421" customWidth="1"/>
    <col min="12003" max="12003" width="8" style="421" customWidth="1"/>
    <col min="12004" max="12004" width="7.140625" style="421" customWidth="1"/>
    <col min="12005" max="12005" width="6" style="421" customWidth="1"/>
    <col min="12006" max="12006" width="8.42578125" style="421" customWidth="1"/>
    <col min="12007" max="12007" width="8" style="421" customWidth="1"/>
    <col min="12008" max="12011" width="9" style="421"/>
    <col min="12012" max="12012" width="7.28515625" style="421" customWidth="1"/>
    <col min="12013" max="12249" width="9" style="421"/>
    <col min="12250" max="12250" width="17.140625" style="421" customWidth="1"/>
    <col min="12251" max="12251" width="34.85546875" style="421" customWidth="1"/>
    <col min="12252" max="12252" width="11" style="421" customWidth="1"/>
    <col min="12253" max="12253" width="7.42578125" style="421" customWidth="1"/>
    <col min="12254" max="12254" width="13.5703125" style="421" customWidth="1"/>
    <col min="12255" max="12255" width="11.140625" style="421" customWidth="1"/>
    <col min="12256" max="12256" width="8.7109375" style="421" customWidth="1"/>
    <col min="12257" max="12257" width="9.5703125" style="421" customWidth="1"/>
    <col min="12258" max="12258" width="8.85546875" style="421" customWidth="1"/>
    <col min="12259" max="12259" width="8" style="421" customWidth="1"/>
    <col min="12260" max="12260" width="7.140625" style="421" customWidth="1"/>
    <col min="12261" max="12261" width="6" style="421" customWidth="1"/>
    <col min="12262" max="12262" width="8.42578125" style="421" customWidth="1"/>
    <col min="12263" max="12263" width="8" style="421" customWidth="1"/>
    <col min="12264" max="12267" width="9" style="421"/>
    <col min="12268" max="12268" width="7.28515625" style="421" customWidth="1"/>
    <col min="12269" max="12505" width="9" style="421"/>
    <col min="12506" max="12506" width="17.140625" style="421" customWidth="1"/>
    <col min="12507" max="12507" width="34.85546875" style="421" customWidth="1"/>
    <col min="12508" max="12508" width="11" style="421" customWidth="1"/>
    <col min="12509" max="12509" width="7.42578125" style="421" customWidth="1"/>
    <col min="12510" max="12510" width="13.5703125" style="421" customWidth="1"/>
    <col min="12511" max="12511" width="11.140625" style="421" customWidth="1"/>
    <col min="12512" max="12512" width="8.7109375" style="421" customWidth="1"/>
    <col min="12513" max="12513" width="9.5703125" style="421" customWidth="1"/>
    <col min="12514" max="12514" width="8.85546875" style="421" customWidth="1"/>
    <col min="12515" max="12515" width="8" style="421" customWidth="1"/>
    <col min="12516" max="12516" width="7.140625" style="421" customWidth="1"/>
    <col min="12517" max="12517" width="6" style="421" customWidth="1"/>
    <col min="12518" max="12518" width="8.42578125" style="421" customWidth="1"/>
    <col min="12519" max="12519" width="8" style="421" customWidth="1"/>
    <col min="12520" max="12523" width="9" style="421"/>
    <col min="12524" max="12524" width="7.28515625" style="421" customWidth="1"/>
    <col min="12525" max="12761" width="9" style="421"/>
    <col min="12762" max="12762" width="17.140625" style="421" customWidth="1"/>
    <col min="12763" max="12763" width="34.85546875" style="421" customWidth="1"/>
    <col min="12764" max="12764" width="11" style="421" customWidth="1"/>
    <col min="12765" max="12765" width="7.42578125" style="421" customWidth="1"/>
    <col min="12766" max="12766" width="13.5703125" style="421" customWidth="1"/>
    <col min="12767" max="12767" width="11.140625" style="421" customWidth="1"/>
    <col min="12768" max="12768" width="8.7109375" style="421" customWidth="1"/>
    <col min="12769" max="12769" width="9.5703125" style="421" customWidth="1"/>
    <col min="12770" max="12770" width="8.85546875" style="421" customWidth="1"/>
    <col min="12771" max="12771" width="8" style="421" customWidth="1"/>
    <col min="12772" max="12772" width="7.140625" style="421" customWidth="1"/>
    <col min="12773" max="12773" width="6" style="421" customWidth="1"/>
    <col min="12774" max="12774" width="8.42578125" style="421" customWidth="1"/>
    <col min="12775" max="12775" width="8" style="421" customWidth="1"/>
    <col min="12776" max="12779" width="9" style="421"/>
    <col min="12780" max="12780" width="7.28515625" style="421" customWidth="1"/>
    <col min="12781" max="13017" width="9" style="421"/>
    <col min="13018" max="13018" width="17.140625" style="421" customWidth="1"/>
    <col min="13019" max="13019" width="34.85546875" style="421" customWidth="1"/>
    <col min="13020" max="13020" width="11" style="421" customWidth="1"/>
    <col min="13021" max="13021" width="7.42578125" style="421" customWidth="1"/>
    <col min="13022" max="13022" width="13.5703125" style="421" customWidth="1"/>
    <col min="13023" max="13023" width="11.140625" style="421" customWidth="1"/>
    <col min="13024" max="13024" width="8.7109375" style="421" customWidth="1"/>
    <col min="13025" max="13025" width="9.5703125" style="421" customWidth="1"/>
    <col min="13026" max="13026" width="8.85546875" style="421" customWidth="1"/>
    <col min="13027" max="13027" width="8" style="421" customWidth="1"/>
    <col min="13028" max="13028" width="7.140625" style="421" customWidth="1"/>
    <col min="13029" max="13029" width="6" style="421" customWidth="1"/>
    <col min="13030" max="13030" width="8.42578125" style="421" customWidth="1"/>
    <col min="13031" max="13031" width="8" style="421" customWidth="1"/>
    <col min="13032" max="13035" width="9" style="421"/>
    <col min="13036" max="13036" width="7.28515625" style="421" customWidth="1"/>
    <col min="13037" max="13273" width="9" style="421"/>
    <col min="13274" max="13274" width="17.140625" style="421" customWidth="1"/>
    <col min="13275" max="13275" width="34.85546875" style="421" customWidth="1"/>
    <col min="13276" max="13276" width="11" style="421" customWidth="1"/>
    <col min="13277" max="13277" width="7.42578125" style="421" customWidth="1"/>
    <col min="13278" max="13278" width="13.5703125" style="421" customWidth="1"/>
    <col min="13279" max="13279" width="11.140625" style="421" customWidth="1"/>
    <col min="13280" max="13280" width="8.7109375" style="421" customWidth="1"/>
    <col min="13281" max="13281" width="9.5703125" style="421" customWidth="1"/>
    <col min="13282" max="13282" width="8.85546875" style="421" customWidth="1"/>
    <col min="13283" max="13283" width="8" style="421" customWidth="1"/>
    <col min="13284" max="13284" width="7.140625" style="421" customWidth="1"/>
    <col min="13285" max="13285" width="6" style="421" customWidth="1"/>
    <col min="13286" max="13286" width="8.42578125" style="421" customWidth="1"/>
    <col min="13287" max="13287" width="8" style="421" customWidth="1"/>
    <col min="13288" max="13291" width="9" style="421"/>
    <col min="13292" max="13292" width="7.28515625" style="421" customWidth="1"/>
    <col min="13293" max="13529" width="9" style="421"/>
    <col min="13530" max="13530" width="17.140625" style="421" customWidth="1"/>
    <col min="13531" max="13531" width="34.85546875" style="421" customWidth="1"/>
    <col min="13532" max="13532" width="11" style="421" customWidth="1"/>
    <col min="13533" max="13533" width="7.42578125" style="421" customWidth="1"/>
    <col min="13534" max="13534" width="13.5703125" style="421" customWidth="1"/>
    <col min="13535" max="13535" width="11.140625" style="421" customWidth="1"/>
    <col min="13536" max="13536" width="8.7109375" style="421" customWidth="1"/>
    <col min="13537" max="13537" width="9.5703125" style="421" customWidth="1"/>
    <col min="13538" max="13538" width="8.85546875" style="421" customWidth="1"/>
    <col min="13539" max="13539" width="8" style="421" customWidth="1"/>
    <col min="13540" max="13540" width="7.140625" style="421" customWidth="1"/>
    <col min="13541" max="13541" width="6" style="421" customWidth="1"/>
    <col min="13542" max="13542" width="8.42578125" style="421" customWidth="1"/>
    <col min="13543" max="13543" width="8" style="421" customWidth="1"/>
    <col min="13544" max="13547" width="9" style="421"/>
    <col min="13548" max="13548" width="7.28515625" style="421" customWidth="1"/>
    <col min="13549" max="13785" width="9" style="421"/>
    <col min="13786" max="13786" width="17.140625" style="421" customWidth="1"/>
    <col min="13787" max="13787" width="34.85546875" style="421" customWidth="1"/>
    <col min="13788" max="13788" width="11" style="421" customWidth="1"/>
    <col min="13789" max="13789" width="7.42578125" style="421" customWidth="1"/>
    <col min="13790" max="13790" width="13.5703125" style="421" customWidth="1"/>
    <col min="13791" max="13791" width="11.140625" style="421" customWidth="1"/>
    <col min="13792" max="13792" width="8.7109375" style="421" customWidth="1"/>
    <col min="13793" max="13793" width="9.5703125" style="421" customWidth="1"/>
    <col min="13794" max="13794" width="8.85546875" style="421" customWidth="1"/>
    <col min="13795" max="13795" width="8" style="421" customWidth="1"/>
    <col min="13796" max="13796" width="7.140625" style="421" customWidth="1"/>
    <col min="13797" max="13797" width="6" style="421" customWidth="1"/>
    <col min="13798" max="13798" width="8.42578125" style="421" customWidth="1"/>
    <col min="13799" max="13799" width="8" style="421" customWidth="1"/>
    <col min="13800" max="13803" width="9" style="421"/>
    <col min="13804" max="13804" width="7.28515625" style="421" customWidth="1"/>
    <col min="13805" max="14041" width="9" style="421"/>
    <col min="14042" max="14042" width="17.140625" style="421" customWidth="1"/>
    <col min="14043" max="14043" width="34.85546875" style="421" customWidth="1"/>
    <col min="14044" max="14044" width="11" style="421" customWidth="1"/>
    <col min="14045" max="14045" width="7.42578125" style="421" customWidth="1"/>
    <col min="14046" max="14046" width="13.5703125" style="421" customWidth="1"/>
    <col min="14047" max="14047" width="11.140625" style="421" customWidth="1"/>
    <col min="14048" max="14048" width="8.7109375" style="421" customWidth="1"/>
    <col min="14049" max="14049" width="9.5703125" style="421" customWidth="1"/>
    <col min="14050" max="14050" width="8.85546875" style="421" customWidth="1"/>
    <col min="14051" max="14051" width="8" style="421" customWidth="1"/>
    <col min="14052" max="14052" width="7.140625" style="421" customWidth="1"/>
    <col min="14053" max="14053" width="6" style="421" customWidth="1"/>
    <col min="14054" max="14054" width="8.42578125" style="421" customWidth="1"/>
    <col min="14055" max="14055" width="8" style="421" customWidth="1"/>
    <col min="14056" max="14059" width="9" style="421"/>
    <col min="14060" max="14060" width="7.28515625" style="421" customWidth="1"/>
    <col min="14061" max="14297" width="9" style="421"/>
    <col min="14298" max="14298" width="17.140625" style="421" customWidth="1"/>
    <col min="14299" max="14299" width="34.85546875" style="421" customWidth="1"/>
    <col min="14300" max="14300" width="11" style="421" customWidth="1"/>
    <col min="14301" max="14301" width="7.42578125" style="421" customWidth="1"/>
    <col min="14302" max="14302" width="13.5703125" style="421" customWidth="1"/>
    <col min="14303" max="14303" width="11.140625" style="421" customWidth="1"/>
    <col min="14304" max="14304" width="8.7109375" style="421" customWidth="1"/>
    <col min="14305" max="14305" width="9.5703125" style="421" customWidth="1"/>
    <col min="14306" max="14306" width="8.85546875" style="421" customWidth="1"/>
    <col min="14307" max="14307" width="8" style="421" customWidth="1"/>
    <col min="14308" max="14308" width="7.140625" style="421" customWidth="1"/>
    <col min="14309" max="14309" width="6" style="421" customWidth="1"/>
    <col min="14310" max="14310" width="8.42578125" style="421" customWidth="1"/>
    <col min="14311" max="14311" width="8" style="421" customWidth="1"/>
    <col min="14312" max="14315" width="9" style="421"/>
    <col min="14316" max="14316" width="7.28515625" style="421" customWidth="1"/>
    <col min="14317" max="14553" width="9" style="421"/>
    <col min="14554" max="14554" width="17.140625" style="421" customWidth="1"/>
    <col min="14555" max="14555" width="34.85546875" style="421" customWidth="1"/>
    <col min="14556" max="14556" width="11" style="421" customWidth="1"/>
    <col min="14557" max="14557" width="7.42578125" style="421" customWidth="1"/>
    <col min="14558" max="14558" width="13.5703125" style="421" customWidth="1"/>
    <col min="14559" max="14559" width="11.140625" style="421" customWidth="1"/>
    <col min="14560" max="14560" width="8.7109375" style="421" customWidth="1"/>
    <col min="14561" max="14561" width="9.5703125" style="421" customWidth="1"/>
    <col min="14562" max="14562" width="8.85546875" style="421" customWidth="1"/>
    <col min="14563" max="14563" width="8" style="421" customWidth="1"/>
    <col min="14564" max="14564" width="7.140625" style="421" customWidth="1"/>
    <col min="14565" max="14565" width="6" style="421" customWidth="1"/>
    <col min="14566" max="14566" width="8.42578125" style="421" customWidth="1"/>
    <col min="14567" max="14567" width="8" style="421" customWidth="1"/>
    <col min="14568" max="14571" width="9" style="421"/>
    <col min="14572" max="14572" width="7.28515625" style="421" customWidth="1"/>
    <col min="14573" max="14809" width="9" style="421"/>
    <col min="14810" max="14810" width="17.140625" style="421" customWidth="1"/>
    <col min="14811" max="14811" width="34.85546875" style="421" customWidth="1"/>
    <col min="14812" max="14812" width="11" style="421" customWidth="1"/>
    <col min="14813" max="14813" width="7.42578125" style="421" customWidth="1"/>
    <col min="14814" max="14814" width="13.5703125" style="421" customWidth="1"/>
    <col min="14815" max="14815" width="11.140625" style="421" customWidth="1"/>
    <col min="14816" max="14816" width="8.7109375" style="421" customWidth="1"/>
    <col min="14817" max="14817" width="9.5703125" style="421" customWidth="1"/>
    <col min="14818" max="14818" width="8.85546875" style="421" customWidth="1"/>
    <col min="14819" max="14819" width="8" style="421" customWidth="1"/>
    <col min="14820" max="14820" width="7.140625" style="421" customWidth="1"/>
    <col min="14821" max="14821" width="6" style="421" customWidth="1"/>
    <col min="14822" max="14822" width="8.42578125" style="421" customWidth="1"/>
    <col min="14823" max="14823" width="8" style="421" customWidth="1"/>
    <col min="14824" max="14827" width="9" style="421"/>
    <col min="14828" max="14828" width="7.28515625" style="421" customWidth="1"/>
    <col min="14829" max="15065" width="9" style="421"/>
    <col min="15066" max="15066" width="17.140625" style="421" customWidth="1"/>
    <col min="15067" max="15067" width="34.85546875" style="421" customWidth="1"/>
    <col min="15068" max="15068" width="11" style="421" customWidth="1"/>
    <col min="15069" max="15069" width="7.42578125" style="421" customWidth="1"/>
    <col min="15070" max="15070" width="13.5703125" style="421" customWidth="1"/>
    <col min="15071" max="15071" width="11.140625" style="421" customWidth="1"/>
    <col min="15072" max="15072" width="8.7109375" style="421" customWidth="1"/>
    <col min="15073" max="15073" width="9.5703125" style="421" customWidth="1"/>
    <col min="15074" max="15074" width="8.85546875" style="421" customWidth="1"/>
    <col min="15075" max="15075" width="8" style="421" customWidth="1"/>
    <col min="15076" max="15076" width="7.140625" style="421" customWidth="1"/>
    <col min="15077" max="15077" width="6" style="421" customWidth="1"/>
    <col min="15078" max="15078" width="8.42578125" style="421" customWidth="1"/>
    <col min="15079" max="15079" width="8" style="421" customWidth="1"/>
    <col min="15080" max="15083" width="9" style="421"/>
    <col min="15084" max="15084" width="7.28515625" style="421" customWidth="1"/>
    <col min="15085" max="15321" width="9" style="421"/>
    <col min="15322" max="15322" width="17.140625" style="421" customWidth="1"/>
    <col min="15323" max="15323" width="34.85546875" style="421" customWidth="1"/>
    <col min="15324" max="15324" width="11" style="421" customWidth="1"/>
    <col min="15325" max="15325" width="7.42578125" style="421" customWidth="1"/>
    <col min="15326" max="15326" width="13.5703125" style="421" customWidth="1"/>
    <col min="15327" max="15327" width="11.140625" style="421" customWidth="1"/>
    <col min="15328" max="15328" width="8.7109375" style="421" customWidth="1"/>
    <col min="15329" max="15329" width="9.5703125" style="421" customWidth="1"/>
    <col min="15330" max="15330" width="8.85546875" style="421" customWidth="1"/>
    <col min="15331" max="15331" width="8" style="421" customWidth="1"/>
    <col min="15332" max="15332" width="7.140625" style="421" customWidth="1"/>
    <col min="15333" max="15333" width="6" style="421" customWidth="1"/>
    <col min="15334" max="15334" width="8.42578125" style="421" customWidth="1"/>
    <col min="15335" max="15335" width="8" style="421" customWidth="1"/>
    <col min="15336" max="15339" width="9" style="421"/>
    <col min="15340" max="15340" width="7.28515625" style="421" customWidth="1"/>
    <col min="15341" max="15577" width="9" style="421"/>
    <col min="15578" max="15578" width="17.140625" style="421" customWidth="1"/>
    <col min="15579" max="15579" width="34.85546875" style="421" customWidth="1"/>
    <col min="15580" max="15580" width="11" style="421" customWidth="1"/>
    <col min="15581" max="15581" width="7.42578125" style="421" customWidth="1"/>
    <col min="15582" max="15582" width="13.5703125" style="421" customWidth="1"/>
    <col min="15583" max="15583" width="11.140625" style="421" customWidth="1"/>
    <col min="15584" max="15584" width="8.7109375" style="421" customWidth="1"/>
    <col min="15585" max="15585" width="9.5703125" style="421" customWidth="1"/>
    <col min="15586" max="15586" width="8.85546875" style="421" customWidth="1"/>
    <col min="15587" max="15587" width="8" style="421" customWidth="1"/>
    <col min="15588" max="15588" width="7.140625" style="421" customWidth="1"/>
    <col min="15589" max="15589" width="6" style="421" customWidth="1"/>
    <col min="15590" max="15590" width="8.42578125" style="421" customWidth="1"/>
    <col min="15591" max="15591" width="8" style="421" customWidth="1"/>
    <col min="15592" max="15595" width="9" style="421"/>
    <col min="15596" max="15596" width="7.28515625" style="421" customWidth="1"/>
    <col min="15597" max="15833" width="9" style="421"/>
    <col min="15834" max="15834" width="17.140625" style="421" customWidth="1"/>
    <col min="15835" max="15835" width="34.85546875" style="421" customWidth="1"/>
    <col min="15836" max="15836" width="11" style="421" customWidth="1"/>
    <col min="15837" max="15837" width="7.42578125" style="421" customWidth="1"/>
    <col min="15838" max="15838" width="13.5703125" style="421" customWidth="1"/>
    <col min="15839" max="15839" width="11.140625" style="421" customWidth="1"/>
    <col min="15840" max="15840" width="8.7109375" style="421" customWidth="1"/>
    <col min="15841" max="15841" width="9.5703125" style="421" customWidth="1"/>
    <col min="15842" max="15842" width="8.85546875" style="421" customWidth="1"/>
    <col min="15843" max="15843" width="8" style="421" customWidth="1"/>
    <col min="15844" max="15844" width="7.140625" style="421" customWidth="1"/>
    <col min="15845" max="15845" width="6" style="421" customWidth="1"/>
    <col min="15846" max="15846" width="8.42578125" style="421" customWidth="1"/>
    <col min="15847" max="15847" width="8" style="421" customWidth="1"/>
    <col min="15848" max="15851" width="9" style="421"/>
    <col min="15852" max="15852" width="7.28515625" style="421" customWidth="1"/>
    <col min="15853" max="16089" width="9" style="421"/>
    <col min="16090" max="16090" width="17.140625" style="421" customWidth="1"/>
    <col min="16091" max="16091" width="34.85546875" style="421" customWidth="1"/>
    <col min="16092" max="16092" width="11" style="421" customWidth="1"/>
    <col min="16093" max="16093" width="7.42578125" style="421" customWidth="1"/>
    <col min="16094" max="16094" width="13.5703125" style="421" customWidth="1"/>
    <col min="16095" max="16095" width="11.140625" style="421" customWidth="1"/>
    <col min="16096" max="16096" width="8.7109375" style="421" customWidth="1"/>
    <col min="16097" max="16097" width="9.5703125" style="421" customWidth="1"/>
    <col min="16098" max="16098" width="8.85546875" style="421" customWidth="1"/>
    <col min="16099" max="16099" width="8" style="421" customWidth="1"/>
    <col min="16100" max="16100" width="7.140625" style="421" customWidth="1"/>
    <col min="16101" max="16101" width="6" style="421" customWidth="1"/>
    <col min="16102" max="16102" width="8.42578125" style="421" customWidth="1"/>
    <col min="16103" max="16103" width="8" style="421" customWidth="1"/>
    <col min="16104" max="16107" width="9" style="421"/>
    <col min="16108" max="16108" width="7.28515625" style="421" customWidth="1"/>
    <col min="16109" max="16384" width="9" style="421"/>
  </cols>
  <sheetData>
    <row r="1" spans="1:13" ht="25.5" customHeight="1" thickBot="1">
      <c r="A1" s="1032" t="s">
        <v>1035</v>
      </c>
      <c r="B1" s="1032"/>
      <c r="C1" s="1032"/>
      <c r="D1" s="1032"/>
      <c r="E1" s="1032"/>
      <c r="F1" s="1032"/>
      <c r="G1" s="1032"/>
      <c r="H1" s="1032"/>
      <c r="I1" s="1032"/>
      <c r="J1" s="1032"/>
      <c r="K1" s="1032"/>
      <c r="L1" s="1032"/>
      <c r="M1" s="1032"/>
    </row>
    <row r="2" spans="1:13" ht="54.75" customHeight="1">
      <c r="A2" s="429" t="s">
        <v>1036</v>
      </c>
      <c r="B2" s="430" t="s">
        <v>1016</v>
      </c>
      <c r="C2" s="224" t="s">
        <v>1024</v>
      </c>
      <c r="D2" s="224" t="s">
        <v>1025</v>
      </c>
      <c r="E2" s="224" t="s">
        <v>1026</v>
      </c>
      <c r="F2" s="224" t="s">
        <v>1027</v>
      </c>
      <c r="G2" s="224" t="s">
        <v>1028</v>
      </c>
      <c r="H2" s="224" t="s">
        <v>1037</v>
      </c>
      <c r="I2" s="224" t="s">
        <v>1030</v>
      </c>
      <c r="J2" s="224" t="s">
        <v>1031</v>
      </c>
      <c r="K2" s="224" t="s">
        <v>1032</v>
      </c>
      <c r="L2" s="224" t="s">
        <v>1033</v>
      </c>
      <c r="M2" s="224" t="s">
        <v>1034</v>
      </c>
    </row>
    <row r="3" spans="1:13" s="431" customFormat="1" ht="33.75" customHeight="1" thickBot="1">
      <c r="A3" s="175" t="s">
        <v>1038</v>
      </c>
      <c r="B3" s="290">
        <v>1402</v>
      </c>
      <c r="C3" s="291">
        <f t="shared" ref="C3:M3" si="0">SUM(C4:C325)</f>
        <v>972446</v>
      </c>
      <c r="D3" s="291">
        <f t="shared" si="0"/>
        <v>1091337</v>
      </c>
      <c r="E3" s="291">
        <f t="shared" si="0"/>
        <v>1292372</v>
      </c>
      <c r="F3" s="291">
        <f t="shared" si="0"/>
        <v>107300</v>
      </c>
      <c r="G3" s="291">
        <f t="shared" si="0"/>
        <v>29468</v>
      </c>
      <c r="H3" s="291">
        <f t="shared" si="0"/>
        <v>377217</v>
      </c>
      <c r="I3" s="291">
        <f t="shared" si="0"/>
        <v>246176</v>
      </c>
      <c r="J3" s="291">
        <f t="shared" si="0"/>
        <v>34685</v>
      </c>
      <c r="K3" s="291">
        <f t="shared" si="0"/>
        <v>4972</v>
      </c>
      <c r="L3" s="291">
        <f t="shared" si="0"/>
        <v>4821</v>
      </c>
      <c r="M3" s="291">
        <f t="shared" si="0"/>
        <v>8504</v>
      </c>
    </row>
    <row r="4" spans="1:13" ht="25.5" customHeight="1" thickBot="1">
      <c r="A4" s="1011" t="s">
        <v>119</v>
      </c>
      <c r="B4" s="432" t="s">
        <v>495</v>
      </c>
      <c r="C4" s="433">
        <v>16823</v>
      </c>
      <c r="D4" s="434">
        <v>3753</v>
      </c>
      <c r="E4" s="433">
        <v>15063</v>
      </c>
      <c r="F4" s="434">
        <v>1572</v>
      </c>
      <c r="G4" s="433">
        <v>1</v>
      </c>
      <c r="H4" s="434">
        <v>1891</v>
      </c>
      <c r="I4" s="433">
        <v>27</v>
      </c>
      <c r="J4" s="434">
        <v>0</v>
      </c>
      <c r="K4" s="433">
        <v>0</v>
      </c>
      <c r="L4" s="294">
        <v>0</v>
      </c>
      <c r="M4" s="433">
        <v>0</v>
      </c>
    </row>
    <row r="5" spans="1:13" ht="25.5" customHeight="1" thickBot="1">
      <c r="A5" s="1011"/>
      <c r="B5" s="432" t="s">
        <v>496</v>
      </c>
      <c r="C5" s="433">
        <v>1074</v>
      </c>
      <c r="D5" s="434">
        <v>1421</v>
      </c>
      <c r="E5" s="433">
        <v>641</v>
      </c>
      <c r="F5" s="434">
        <v>0</v>
      </c>
      <c r="G5" s="433">
        <v>0</v>
      </c>
      <c r="H5" s="434">
        <v>378</v>
      </c>
      <c r="I5" s="433">
        <v>380</v>
      </c>
      <c r="J5" s="434">
        <v>50</v>
      </c>
      <c r="K5" s="433">
        <v>11</v>
      </c>
      <c r="L5" s="294">
        <v>1</v>
      </c>
      <c r="M5" s="433">
        <v>0</v>
      </c>
    </row>
    <row r="6" spans="1:13" ht="25.5" customHeight="1" thickBot="1">
      <c r="A6" s="1011"/>
      <c r="B6" s="432" t="s">
        <v>497</v>
      </c>
      <c r="C6" s="433">
        <v>4066</v>
      </c>
      <c r="D6" s="434">
        <v>3804</v>
      </c>
      <c r="E6" s="433">
        <v>8847</v>
      </c>
      <c r="F6" s="434">
        <v>152</v>
      </c>
      <c r="G6" s="433">
        <v>0</v>
      </c>
      <c r="H6" s="434">
        <v>899</v>
      </c>
      <c r="I6" s="433">
        <v>887</v>
      </c>
      <c r="J6" s="434">
        <v>49</v>
      </c>
      <c r="K6" s="433">
        <v>519</v>
      </c>
      <c r="L6" s="294">
        <v>21</v>
      </c>
      <c r="M6" s="433">
        <v>0</v>
      </c>
    </row>
    <row r="7" spans="1:13" ht="25.5" customHeight="1" thickBot="1">
      <c r="A7" s="1011"/>
      <c r="B7" s="432" t="s">
        <v>498</v>
      </c>
      <c r="C7" s="433">
        <v>740</v>
      </c>
      <c r="D7" s="434">
        <v>636</v>
      </c>
      <c r="E7" s="433">
        <v>1904</v>
      </c>
      <c r="F7" s="434">
        <v>0</v>
      </c>
      <c r="G7" s="433">
        <v>0</v>
      </c>
      <c r="H7" s="434">
        <v>190</v>
      </c>
      <c r="I7" s="433">
        <v>162</v>
      </c>
      <c r="J7" s="434">
        <v>0</v>
      </c>
      <c r="K7" s="433">
        <v>0</v>
      </c>
      <c r="L7" s="294">
        <v>12</v>
      </c>
      <c r="M7" s="433">
        <v>14</v>
      </c>
    </row>
    <row r="8" spans="1:13" ht="25.5" customHeight="1" thickBot="1">
      <c r="A8" s="1011"/>
      <c r="B8" s="432" t="s">
        <v>499</v>
      </c>
      <c r="C8" s="433">
        <v>12705</v>
      </c>
      <c r="D8" s="434">
        <v>11874</v>
      </c>
      <c r="E8" s="433">
        <v>13353</v>
      </c>
      <c r="F8" s="434">
        <v>0</v>
      </c>
      <c r="G8" s="433">
        <v>0</v>
      </c>
      <c r="H8" s="434">
        <v>2410</v>
      </c>
      <c r="I8" s="433">
        <v>2098</v>
      </c>
      <c r="J8" s="434">
        <v>0</v>
      </c>
      <c r="K8" s="433">
        <v>0</v>
      </c>
      <c r="L8" s="294">
        <v>0</v>
      </c>
      <c r="M8" s="433">
        <v>0</v>
      </c>
    </row>
    <row r="9" spans="1:13" ht="25.5" customHeight="1" thickBot="1">
      <c r="A9" s="1011"/>
      <c r="B9" s="432" t="s">
        <v>500</v>
      </c>
      <c r="C9" s="433">
        <v>3963</v>
      </c>
      <c r="D9" s="434">
        <v>1813</v>
      </c>
      <c r="E9" s="433">
        <v>4594</v>
      </c>
      <c r="F9" s="434">
        <v>36</v>
      </c>
      <c r="G9" s="433">
        <v>0</v>
      </c>
      <c r="H9" s="434">
        <v>500</v>
      </c>
      <c r="I9" s="433">
        <v>454</v>
      </c>
      <c r="J9" s="434">
        <v>0</v>
      </c>
      <c r="K9" s="433">
        <v>0</v>
      </c>
      <c r="L9" s="294">
        <v>0</v>
      </c>
      <c r="M9" s="433">
        <v>0</v>
      </c>
    </row>
    <row r="10" spans="1:13" ht="25.5" customHeight="1" thickBot="1">
      <c r="A10" s="1011"/>
      <c r="B10" s="432" t="s">
        <v>502</v>
      </c>
      <c r="C10" s="433">
        <v>2701</v>
      </c>
      <c r="D10" s="434">
        <v>1176</v>
      </c>
      <c r="E10" s="433">
        <v>4307</v>
      </c>
      <c r="F10" s="434">
        <v>26</v>
      </c>
      <c r="G10" s="433">
        <v>0</v>
      </c>
      <c r="H10" s="434">
        <v>662</v>
      </c>
      <c r="I10" s="433">
        <v>0</v>
      </c>
      <c r="J10" s="434">
        <v>94</v>
      </c>
      <c r="K10" s="433">
        <v>0</v>
      </c>
      <c r="L10" s="294">
        <v>0</v>
      </c>
      <c r="M10" s="433">
        <v>0</v>
      </c>
    </row>
    <row r="11" spans="1:13" ht="25.5" customHeight="1" thickBot="1">
      <c r="A11" s="1011"/>
      <c r="B11" s="432" t="s">
        <v>503</v>
      </c>
      <c r="C11" s="433">
        <v>563</v>
      </c>
      <c r="D11" s="434">
        <v>363</v>
      </c>
      <c r="E11" s="433">
        <v>707</v>
      </c>
      <c r="F11" s="434">
        <v>1</v>
      </c>
      <c r="G11" s="433">
        <v>0</v>
      </c>
      <c r="H11" s="434">
        <v>103</v>
      </c>
      <c r="I11" s="433">
        <v>0</v>
      </c>
      <c r="J11" s="434">
        <v>0</v>
      </c>
      <c r="K11" s="433">
        <v>1</v>
      </c>
      <c r="L11" s="294">
        <v>0</v>
      </c>
      <c r="M11" s="433">
        <v>0</v>
      </c>
    </row>
    <row r="12" spans="1:13" ht="25.5" customHeight="1" thickBot="1">
      <c r="A12" s="1011"/>
      <c r="B12" s="432" t="s">
        <v>1039</v>
      </c>
      <c r="C12" s="433">
        <v>2613</v>
      </c>
      <c r="D12" s="434">
        <v>6160</v>
      </c>
      <c r="E12" s="433">
        <v>10289</v>
      </c>
      <c r="F12" s="434">
        <v>0</v>
      </c>
      <c r="G12" s="433">
        <v>0</v>
      </c>
      <c r="H12" s="434">
        <v>1660</v>
      </c>
      <c r="I12" s="433">
        <v>1660</v>
      </c>
      <c r="J12" s="434">
        <v>649</v>
      </c>
      <c r="K12" s="433">
        <v>586</v>
      </c>
      <c r="L12" s="294">
        <v>141</v>
      </c>
      <c r="M12" s="433">
        <v>1</v>
      </c>
    </row>
    <row r="13" spans="1:13" s="423" customFormat="1" ht="25.5" customHeight="1" thickBot="1">
      <c r="A13" s="1011"/>
      <c r="B13" s="432" t="s">
        <v>505</v>
      </c>
      <c r="C13" s="433">
        <v>1341</v>
      </c>
      <c r="D13" s="434">
        <v>960</v>
      </c>
      <c r="E13" s="433">
        <v>835</v>
      </c>
      <c r="F13" s="434">
        <v>0</v>
      </c>
      <c r="G13" s="433">
        <v>0</v>
      </c>
      <c r="H13" s="434">
        <v>467</v>
      </c>
      <c r="I13" s="433">
        <v>0</v>
      </c>
      <c r="J13" s="434">
        <v>21</v>
      </c>
      <c r="K13" s="433">
        <v>0</v>
      </c>
      <c r="L13" s="294">
        <v>0</v>
      </c>
      <c r="M13" s="433">
        <v>0</v>
      </c>
    </row>
    <row r="14" spans="1:13" ht="25.5" customHeight="1" thickBot="1">
      <c r="A14" s="1011"/>
      <c r="B14" s="432" t="s">
        <v>506</v>
      </c>
      <c r="C14" s="433">
        <v>4562</v>
      </c>
      <c r="D14" s="434">
        <v>2048</v>
      </c>
      <c r="E14" s="433">
        <v>2823</v>
      </c>
      <c r="F14" s="434">
        <v>0</v>
      </c>
      <c r="G14" s="433">
        <v>0</v>
      </c>
      <c r="H14" s="434">
        <v>83</v>
      </c>
      <c r="I14" s="433">
        <v>0</v>
      </c>
      <c r="J14" s="434">
        <v>304</v>
      </c>
      <c r="K14" s="433">
        <v>0</v>
      </c>
      <c r="L14" s="294">
        <v>0</v>
      </c>
      <c r="M14" s="433">
        <v>0</v>
      </c>
    </row>
    <row r="15" spans="1:13" ht="25.5" customHeight="1" thickBot="1">
      <c r="A15" s="1011" t="s">
        <v>120</v>
      </c>
      <c r="B15" s="432" t="s">
        <v>513</v>
      </c>
      <c r="C15" s="433">
        <v>5945</v>
      </c>
      <c r="D15" s="434">
        <v>3764</v>
      </c>
      <c r="E15" s="433">
        <v>3244</v>
      </c>
      <c r="F15" s="434">
        <v>891</v>
      </c>
      <c r="G15" s="433">
        <v>1</v>
      </c>
      <c r="H15" s="434">
        <v>900</v>
      </c>
      <c r="I15" s="433">
        <v>135</v>
      </c>
      <c r="J15" s="434">
        <v>105</v>
      </c>
      <c r="K15" s="433">
        <v>0</v>
      </c>
      <c r="L15" s="294">
        <v>1</v>
      </c>
      <c r="M15" s="433">
        <v>1</v>
      </c>
    </row>
    <row r="16" spans="1:13" ht="25.5" customHeight="1" thickBot="1">
      <c r="A16" s="1011"/>
      <c r="B16" s="432" t="s">
        <v>514</v>
      </c>
      <c r="C16" s="433">
        <v>4235</v>
      </c>
      <c r="D16" s="434">
        <v>5609</v>
      </c>
      <c r="E16" s="433">
        <v>11509</v>
      </c>
      <c r="F16" s="434">
        <v>5</v>
      </c>
      <c r="G16" s="433">
        <v>0</v>
      </c>
      <c r="H16" s="434">
        <v>2643</v>
      </c>
      <c r="I16" s="433">
        <v>1318</v>
      </c>
      <c r="J16" s="434">
        <v>84</v>
      </c>
      <c r="K16" s="433">
        <v>0</v>
      </c>
      <c r="L16" s="294">
        <v>0</v>
      </c>
      <c r="M16" s="433">
        <v>0</v>
      </c>
    </row>
    <row r="17" spans="1:13" ht="25.5" customHeight="1" thickBot="1">
      <c r="A17" s="1011"/>
      <c r="B17" s="432" t="s">
        <v>515</v>
      </c>
      <c r="C17" s="433">
        <v>7327</v>
      </c>
      <c r="D17" s="434">
        <v>7197</v>
      </c>
      <c r="E17" s="433">
        <v>2318</v>
      </c>
      <c r="F17" s="434">
        <v>130</v>
      </c>
      <c r="G17" s="433">
        <v>187</v>
      </c>
      <c r="H17" s="434">
        <v>927</v>
      </c>
      <c r="I17" s="433">
        <v>925</v>
      </c>
      <c r="J17" s="434">
        <v>1</v>
      </c>
      <c r="K17" s="433">
        <v>39</v>
      </c>
      <c r="L17" s="294">
        <v>0</v>
      </c>
      <c r="M17" s="433">
        <v>35</v>
      </c>
    </row>
    <row r="18" spans="1:13" s="423" customFormat="1" ht="25.5" customHeight="1" thickBot="1">
      <c r="A18" s="1011"/>
      <c r="B18" s="432" t="s">
        <v>516</v>
      </c>
      <c r="C18" s="433">
        <v>2983</v>
      </c>
      <c r="D18" s="434">
        <v>7486</v>
      </c>
      <c r="E18" s="433">
        <v>4030</v>
      </c>
      <c r="F18" s="434">
        <v>44</v>
      </c>
      <c r="G18" s="433">
        <v>88</v>
      </c>
      <c r="H18" s="434">
        <v>1549</v>
      </c>
      <c r="I18" s="433">
        <v>1315</v>
      </c>
      <c r="J18" s="434">
        <v>140</v>
      </c>
      <c r="K18" s="433">
        <v>0</v>
      </c>
      <c r="L18" s="294">
        <v>0</v>
      </c>
      <c r="M18" s="433">
        <v>0</v>
      </c>
    </row>
    <row r="19" spans="1:13" ht="25.5" customHeight="1" thickBot="1">
      <c r="A19" s="1011"/>
      <c r="B19" s="432" t="s">
        <v>517</v>
      </c>
      <c r="C19" s="433">
        <v>3089</v>
      </c>
      <c r="D19" s="434">
        <v>15668</v>
      </c>
      <c r="E19" s="433">
        <v>6587</v>
      </c>
      <c r="F19" s="434">
        <v>0</v>
      </c>
      <c r="G19" s="433">
        <v>0</v>
      </c>
      <c r="H19" s="434">
        <v>1831</v>
      </c>
      <c r="I19" s="433">
        <v>278</v>
      </c>
      <c r="J19" s="434">
        <v>281</v>
      </c>
      <c r="K19" s="433">
        <v>0</v>
      </c>
      <c r="L19" s="294">
        <v>389</v>
      </c>
      <c r="M19" s="433">
        <v>270</v>
      </c>
    </row>
    <row r="20" spans="1:13" ht="25.5" customHeight="1" thickBot="1">
      <c r="A20" s="1011"/>
      <c r="B20" s="432" t="s">
        <v>518</v>
      </c>
      <c r="C20" s="433">
        <v>5254</v>
      </c>
      <c r="D20" s="434">
        <v>5283</v>
      </c>
      <c r="E20" s="433">
        <v>4273</v>
      </c>
      <c r="F20" s="434">
        <v>239</v>
      </c>
      <c r="G20" s="433">
        <v>7</v>
      </c>
      <c r="H20" s="434">
        <v>797</v>
      </c>
      <c r="I20" s="433">
        <v>24</v>
      </c>
      <c r="J20" s="434">
        <v>58</v>
      </c>
      <c r="K20" s="433">
        <v>0</v>
      </c>
      <c r="L20" s="294">
        <v>0</v>
      </c>
      <c r="M20" s="433">
        <v>0</v>
      </c>
    </row>
    <row r="21" spans="1:13" ht="25.5" customHeight="1" thickBot="1">
      <c r="A21" s="1011"/>
      <c r="B21" s="432" t="s">
        <v>519</v>
      </c>
      <c r="C21" s="433">
        <v>5617</v>
      </c>
      <c r="D21" s="434">
        <v>1066</v>
      </c>
      <c r="E21" s="433">
        <v>3844</v>
      </c>
      <c r="F21" s="434">
        <v>449</v>
      </c>
      <c r="G21" s="433">
        <v>1</v>
      </c>
      <c r="H21" s="434">
        <v>165</v>
      </c>
      <c r="I21" s="433">
        <v>165</v>
      </c>
      <c r="J21" s="434">
        <v>172</v>
      </c>
      <c r="K21" s="433">
        <v>0</v>
      </c>
      <c r="L21" s="294">
        <v>0</v>
      </c>
      <c r="M21" s="433">
        <v>0</v>
      </c>
    </row>
    <row r="22" spans="1:13" ht="25.5" customHeight="1" thickBot="1">
      <c r="A22" s="1011"/>
      <c r="B22" s="432" t="s">
        <v>520</v>
      </c>
      <c r="C22" s="433">
        <v>5743</v>
      </c>
      <c r="D22" s="434">
        <v>1721</v>
      </c>
      <c r="E22" s="433">
        <v>2027</v>
      </c>
      <c r="F22" s="434">
        <v>36</v>
      </c>
      <c r="G22" s="433">
        <v>5</v>
      </c>
      <c r="H22" s="434">
        <v>114</v>
      </c>
      <c r="I22" s="433">
        <v>4</v>
      </c>
      <c r="J22" s="434">
        <v>53</v>
      </c>
      <c r="K22" s="433">
        <v>1</v>
      </c>
      <c r="L22" s="294">
        <v>1</v>
      </c>
      <c r="M22" s="433">
        <v>0</v>
      </c>
    </row>
    <row r="23" spans="1:13" ht="25.5" customHeight="1" thickBot="1">
      <c r="A23" s="1011"/>
      <c r="B23" s="432" t="s">
        <v>521</v>
      </c>
      <c r="C23" s="433">
        <v>3293</v>
      </c>
      <c r="D23" s="434">
        <v>1369</v>
      </c>
      <c r="E23" s="433">
        <v>366</v>
      </c>
      <c r="F23" s="434">
        <v>53</v>
      </c>
      <c r="G23" s="433">
        <v>13</v>
      </c>
      <c r="H23" s="434">
        <v>377</v>
      </c>
      <c r="I23" s="433">
        <v>369</v>
      </c>
      <c r="J23" s="434">
        <v>123</v>
      </c>
      <c r="K23" s="433">
        <v>12</v>
      </c>
      <c r="L23" s="294">
        <v>6</v>
      </c>
      <c r="M23" s="433">
        <v>2</v>
      </c>
    </row>
    <row r="24" spans="1:13" ht="25.5" customHeight="1" thickBot="1">
      <c r="A24" s="1011"/>
      <c r="B24" s="432" t="s">
        <v>522</v>
      </c>
      <c r="C24" s="433">
        <v>8151</v>
      </c>
      <c r="D24" s="434">
        <v>2943</v>
      </c>
      <c r="E24" s="433">
        <v>6191</v>
      </c>
      <c r="F24" s="434">
        <v>0</v>
      </c>
      <c r="G24" s="433">
        <v>0</v>
      </c>
      <c r="H24" s="434">
        <v>914</v>
      </c>
      <c r="I24" s="433">
        <v>0</v>
      </c>
      <c r="J24" s="434">
        <v>0</v>
      </c>
      <c r="K24" s="433">
        <v>0</v>
      </c>
      <c r="L24" s="294">
        <v>0</v>
      </c>
      <c r="M24" s="433">
        <v>0</v>
      </c>
    </row>
    <row r="25" spans="1:13" ht="25.5" customHeight="1" thickBot="1">
      <c r="A25" s="1011" t="s">
        <v>13</v>
      </c>
      <c r="B25" s="432" t="s">
        <v>523</v>
      </c>
      <c r="C25" s="433">
        <v>1720</v>
      </c>
      <c r="D25" s="434">
        <v>1265</v>
      </c>
      <c r="E25" s="433">
        <v>3557</v>
      </c>
      <c r="F25" s="434">
        <v>252</v>
      </c>
      <c r="G25" s="433">
        <v>0</v>
      </c>
      <c r="H25" s="434">
        <v>517</v>
      </c>
      <c r="I25" s="433">
        <v>448</v>
      </c>
      <c r="J25" s="434">
        <v>24</v>
      </c>
      <c r="K25" s="433">
        <v>0</v>
      </c>
      <c r="L25" s="294">
        <v>0</v>
      </c>
      <c r="M25" s="433">
        <v>0</v>
      </c>
    </row>
    <row r="26" spans="1:13" ht="25.5" customHeight="1" thickBot="1">
      <c r="A26" s="1011"/>
      <c r="B26" s="432" t="s">
        <v>524</v>
      </c>
      <c r="C26" s="433">
        <v>4056</v>
      </c>
      <c r="D26" s="434">
        <v>2689</v>
      </c>
      <c r="E26" s="433">
        <v>1224</v>
      </c>
      <c r="F26" s="434">
        <v>341</v>
      </c>
      <c r="G26" s="433">
        <v>1</v>
      </c>
      <c r="H26" s="434">
        <v>416</v>
      </c>
      <c r="I26" s="433">
        <v>251</v>
      </c>
      <c r="J26" s="434">
        <v>0</v>
      </c>
      <c r="K26" s="433">
        <v>5</v>
      </c>
      <c r="L26" s="294">
        <v>0</v>
      </c>
      <c r="M26" s="433">
        <v>52</v>
      </c>
    </row>
    <row r="27" spans="1:13" ht="25.5" customHeight="1" thickBot="1">
      <c r="A27" s="1011"/>
      <c r="B27" s="432" t="s">
        <v>525</v>
      </c>
      <c r="C27" s="433">
        <v>4656</v>
      </c>
      <c r="D27" s="434">
        <v>8320</v>
      </c>
      <c r="E27" s="433">
        <v>2976</v>
      </c>
      <c r="F27" s="434">
        <v>20</v>
      </c>
      <c r="G27" s="433">
        <v>4</v>
      </c>
      <c r="H27" s="434">
        <v>2224</v>
      </c>
      <c r="I27" s="433">
        <v>1073</v>
      </c>
      <c r="J27" s="434">
        <v>91</v>
      </c>
      <c r="K27" s="433">
        <v>205</v>
      </c>
      <c r="L27" s="294">
        <v>6</v>
      </c>
      <c r="M27" s="433">
        <v>102</v>
      </c>
    </row>
    <row r="28" spans="1:13" ht="25.5" customHeight="1" thickBot="1">
      <c r="A28" s="1011"/>
      <c r="B28" s="432" t="s">
        <v>526</v>
      </c>
      <c r="C28" s="433">
        <v>1272</v>
      </c>
      <c r="D28" s="434">
        <v>4991</v>
      </c>
      <c r="E28" s="433">
        <v>1883</v>
      </c>
      <c r="F28" s="434">
        <v>129</v>
      </c>
      <c r="G28" s="433">
        <v>0</v>
      </c>
      <c r="H28" s="434">
        <v>1278</v>
      </c>
      <c r="I28" s="433">
        <v>1169</v>
      </c>
      <c r="J28" s="434">
        <v>103</v>
      </c>
      <c r="K28" s="433">
        <v>7</v>
      </c>
      <c r="L28" s="294">
        <v>101</v>
      </c>
      <c r="M28" s="433">
        <v>92</v>
      </c>
    </row>
    <row r="29" spans="1:13" ht="25.5" customHeight="1" thickBot="1">
      <c r="A29" s="1011"/>
      <c r="B29" s="432" t="s">
        <v>527</v>
      </c>
      <c r="C29" s="433">
        <v>230</v>
      </c>
      <c r="D29" s="434">
        <v>1255</v>
      </c>
      <c r="E29" s="433">
        <v>1543</v>
      </c>
      <c r="F29" s="434">
        <v>100</v>
      </c>
      <c r="G29" s="433">
        <v>33</v>
      </c>
      <c r="H29" s="434">
        <v>294</v>
      </c>
      <c r="I29" s="433">
        <v>28</v>
      </c>
      <c r="J29" s="434">
        <v>15</v>
      </c>
      <c r="K29" s="433">
        <v>0</v>
      </c>
      <c r="L29" s="294">
        <v>46</v>
      </c>
      <c r="M29" s="433">
        <v>0</v>
      </c>
    </row>
    <row r="30" spans="1:13" ht="25.5" customHeight="1" thickBot="1">
      <c r="A30" s="1011"/>
      <c r="B30" s="432" t="s">
        <v>528</v>
      </c>
      <c r="C30" s="433">
        <v>799</v>
      </c>
      <c r="D30" s="434">
        <v>1706</v>
      </c>
      <c r="E30" s="433">
        <v>3226</v>
      </c>
      <c r="F30" s="434">
        <v>0</v>
      </c>
      <c r="G30" s="433">
        <v>0</v>
      </c>
      <c r="H30" s="434">
        <v>526</v>
      </c>
      <c r="I30" s="433">
        <v>0</v>
      </c>
      <c r="J30" s="434">
        <v>104</v>
      </c>
      <c r="K30" s="433">
        <v>0</v>
      </c>
      <c r="L30" s="294">
        <v>0</v>
      </c>
      <c r="M30" s="433">
        <v>0</v>
      </c>
    </row>
    <row r="31" spans="1:13" ht="25.5" customHeight="1" thickBot="1">
      <c r="A31" s="1011" t="s">
        <v>14</v>
      </c>
      <c r="B31" s="432" t="s">
        <v>531</v>
      </c>
      <c r="C31" s="433">
        <v>4381</v>
      </c>
      <c r="D31" s="434">
        <v>4781</v>
      </c>
      <c r="E31" s="433">
        <v>2060</v>
      </c>
      <c r="F31" s="434">
        <v>673</v>
      </c>
      <c r="G31" s="433">
        <v>257</v>
      </c>
      <c r="H31" s="434">
        <v>1537</v>
      </c>
      <c r="I31" s="433">
        <v>1467</v>
      </c>
      <c r="J31" s="434">
        <v>769</v>
      </c>
      <c r="K31" s="433">
        <v>0</v>
      </c>
      <c r="L31" s="294">
        <v>0</v>
      </c>
      <c r="M31" s="433">
        <v>0</v>
      </c>
    </row>
    <row r="32" spans="1:13" ht="25.5" customHeight="1" thickBot="1">
      <c r="A32" s="1011"/>
      <c r="B32" s="432" t="s">
        <v>532</v>
      </c>
      <c r="C32" s="433">
        <v>3272</v>
      </c>
      <c r="D32" s="434">
        <v>3524</v>
      </c>
      <c r="E32" s="433">
        <v>9930</v>
      </c>
      <c r="F32" s="434">
        <v>0</v>
      </c>
      <c r="G32" s="433">
        <v>0</v>
      </c>
      <c r="H32" s="434">
        <v>2490</v>
      </c>
      <c r="I32" s="433">
        <v>656</v>
      </c>
      <c r="J32" s="434">
        <v>0</v>
      </c>
      <c r="K32" s="433">
        <v>0</v>
      </c>
      <c r="L32" s="294">
        <v>0</v>
      </c>
      <c r="M32" s="433">
        <v>0</v>
      </c>
    </row>
    <row r="33" spans="1:13" ht="25.5" customHeight="1" thickBot="1">
      <c r="A33" s="1011"/>
      <c r="B33" s="432" t="s">
        <v>533</v>
      </c>
      <c r="C33" s="433">
        <v>2080</v>
      </c>
      <c r="D33" s="434">
        <v>2196</v>
      </c>
      <c r="E33" s="433">
        <v>2149</v>
      </c>
      <c r="F33" s="434">
        <v>779</v>
      </c>
      <c r="G33" s="433">
        <v>43</v>
      </c>
      <c r="H33" s="434">
        <v>1618</v>
      </c>
      <c r="I33" s="433">
        <v>612</v>
      </c>
      <c r="J33" s="434">
        <v>312</v>
      </c>
      <c r="K33" s="433">
        <v>291</v>
      </c>
      <c r="L33" s="294">
        <v>0</v>
      </c>
      <c r="M33" s="433">
        <v>0</v>
      </c>
    </row>
    <row r="34" spans="1:13" ht="25.5" customHeight="1" thickBot="1">
      <c r="A34" s="1011"/>
      <c r="B34" s="432" t="s">
        <v>534</v>
      </c>
      <c r="C34" s="433">
        <v>2055</v>
      </c>
      <c r="D34" s="434">
        <v>5565</v>
      </c>
      <c r="E34" s="433">
        <v>207</v>
      </c>
      <c r="F34" s="434">
        <v>0</v>
      </c>
      <c r="G34" s="433">
        <v>1</v>
      </c>
      <c r="H34" s="434">
        <v>1344</v>
      </c>
      <c r="I34" s="433">
        <v>1122</v>
      </c>
      <c r="J34" s="434">
        <v>1</v>
      </c>
      <c r="K34" s="433">
        <v>1</v>
      </c>
      <c r="L34" s="294">
        <v>17</v>
      </c>
      <c r="M34" s="433">
        <v>4</v>
      </c>
    </row>
    <row r="35" spans="1:13" ht="25.5" customHeight="1" thickBot="1">
      <c r="A35" s="1011"/>
      <c r="B35" s="432" t="s">
        <v>535</v>
      </c>
      <c r="C35" s="433">
        <v>9417</v>
      </c>
      <c r="D35" s="434">
        <v>3418</v>
      </c>
      <c r="E35" s="433">
        <v>1660</v>
      </c>
      <c r="F35" s="434">
        <v>815</v>
      </c>
      <c r="G35" s="433">
        <v>225</v>
      </c>
      <c r="H35" s="434">
        <v>2057</v>
      </c>
      <c r="I35" s="433">
        <v>2057</v>
      </c>
      <c r="J35" s="434">
        <v>0</v>
      </c>
      <c r="K35" s="433">
        <v>0</v>
      </c>
      <c r="L35" s="294">
        <v>0</v>
      </c>
      <c r="M35" s="433">
        <v>48</v>
      </c>
    </row>
    <row r="36" spans="1:13" ht="25.5" customHeight="1" thickBot="1">
      <c r="A36" s="1011"/>
      <c r="B36" s="432" t="s">
        <v>536</v>
      </c>
      <c r="C36" s="433">
        <v>7302</v>
      </c>
      <c r="D36" s="434">
        <v>7171</v>
      </c>
      <c r="E36" s="433">
        <v>3057</v>
      </c>
      <c r="F36" s="434">
        <v>33</v>
      </c>
      <c r="G36" s="433">
        <v>0</v>
      </c>
      <c r="H36" s="434">
        <v>2078</v>
      </c>
      <c r="I36" s="433">
        <v>2076</v>
      </c>
      <c r="J36" s="434">
        <v>0</v>
      </c>
      <c r="K36" s="433">
        <v>0</v>
      </c>
      <c r="L36" s="294">
        <v>0</v>
      </c>
      <c r="M36" s="433">
        <v>0</v>
      </c>
    </row>
    <row r="37" spans="1:13" ht="25.5" customHeight="1" thickBot="1">
      <c r="A37" s="1011"/>
      <c r="B37" s="432" t="s">
        <v>537</v>
      </c>
      <c r="C37" s="433">
        <v>9458</v>
      </c>
      <c r="D37" s="434">
        <v>2191</v>
      </c>
      <c r="E37" s="433">
        <v>4050</v>
      </c>
      <c r="F37" s="434">
        <v>0</v>
      </c>
      <c r="G37" s="433">
        <v>0</v>
      </c>
      <c r="H37" s="434">
        <v>1162</v>
      </c>
      <c r="I37" s="433">
        <v>1046</v>
      </c>
      <c r="J37" s="434">
        <v>1</v>
      </c>
      <c r="K37" s="433">
        <v>0</v>
      </c>
      <c r="L37" s="294">
        <v>61</v>
      </c>
      <c r="M37" s="433">
        <v>2</v>
      </c>
    </row>
    <row r="38" spans="1:13" ht="25.5" customHeight="1" thickBot="1">
      <c r="A38" s="1011"/>
      <c r="B38" s="432" t="s">
        <v>538</v>
      </c>
      <c r="C38" s="433">
        <v>9733</v>
      </c>
      <c r="D38" s="434">
        <v>5373</v>
      </c>
      <c r="E38" s="433">
        <v>6276</v>
      </c>
      <c r="F38" s="434">
        <v>88</v>
      </c>
      <c r="G38" s="433">
        <v>1236</v>
      </c>
      <c r="H38" s="434">
        <v>5489</v>
      </c>
      <c r="I38" s="433">
        <v>5093</v>
      </c>
      <c r="J38" s="434">
        <v>67</v>
      </c>
      <c r="K38" s="433">
        <v>2</v>
      </c>
      <c r="L38" s="294">
        <v>11</v>
      </c>
      <c r="M38" s="433">
        <v>9</v>
      </c>
    </row>
    <row r="39" spans="1:13" ht="25.5" customHeight="1" thickBot="1">
      <c r="A39" s="1011"/>
      <c r="B39" s="432" t="s">
        <v>539</v>
      </c>
      <c r="C39" s="433">
        <v>2449</v>
      </c>
      <c r="D39" s="434">
        <v>2271</v>
      </c>
      <c r="E39" s="433">
        <v>1885</v>
      </c>
      <c r="F39" s="434">
        <v>0</v>
      </c>
      <c r="G39" s="433">
        <v>0</v>
      </c>
      <c r="H39" s="434">
        <v>617</v>
      </c>
      <c r="I39" s="433">
        <v>611</v>
      </c>
      <c r="J39" s="434">
        <v>0</v>
      </c>
      <c r="K39" s="433">
        <v>0</v>
      </c>
      <c r="L39" s="294">
        <v>0</v>
      </c>
      <c r="M39" s="433">
        <v>0</v>
      </c>
    </row>
    <row r="40" spans="1:13" ht="25.5" customHeight="1" thickBot="1">
      <c r="A40" s="1011"/>
      <c r="B40" s="432" t="s">
        <v>540</v>
      </c>
      <c r="C40" s="433">
        <v>3355</v>
      </c>
      <c r="D40" s="434">
        <v>4093</v>
      </c>
      <c r="E40" s="433">
        <v>1175</v>
      </c>
      <c r="F40" s="434">
        <v>486</v>
      </c>
      <c r="G40" s="433">
        <v>179</v>
      </c>
      <c r="H40" s="434">
        <v>2379</v>
      </c>
      <c r="I40" s="433">
        <v>2205</v>
      </c>
      <c r="J40" s="434">
        <v>1</v>
      </c>
      <c r="K40" s="433">
        <v>0</v>
      </c>
      <c r="L40" s="294">
        <v>0</v>
      </c>
      <c r="M40" s="433">
        <v>0</v>
      </c>
    </row>
    <row r="41" spans="1:13" ht="25.5" customHeight="1" thickBot="1">
      <c r="A41" s="1011"/>
      <c r="B41" s="432" t="s">
        <v>541</v>
      </c>
      <c r="C41" s="433">
        <v>6006</v>
      </c>
      <c r="D41" s="434">
        <v>10815</v>
      </c>
      <c r="E41" s="433">
        <v>8814</v>
      </c>
      <c r="F41" s="434">
        <v>687</v>
      </c>
      <c r="G41" s="433">
        <v>326</v>
      </c>
      <c r="H41" s="434">
        <v>3308</v>
      </c>
      <c r="I41" s="433">
        <v>274</v>
      </c>
      <c r="J41" s="434">
        <v>0</v>
      </c>
      <c r="K41" s="433">
        <v>0</v>
      </c>
      <c r="L41" s="294">
        <v>12</v>
      </c>
      <c r="M41" s="433">
        <v>24</v>
      </c>
    </row>
    <row r="42" spans="1:13" ht="25.5" customHeight="1" thickBot="1">
      <c r="A42" s="1011"/>
      <c r="B42" s="432" t="s">
        <v>542</v>
      </c>
      <c r="C42" s="433">
        <v>3206</v>
      </c>
      <c r="D42" s="434">
        <v>1134</v>
      </c>
      <c r="E42" s="433">
        <v>2608</v>
      </c>
      <c r="F42" s="434">
        <v>5</v>
      </c>
      <c r="G42" s="433">
        <v>0</v>
      </c>
      <c r="H42" s="434">
        <v>1189</v>
      </c>
      <c r="I42" s="433">
        <v>1165</v>
      </c>
      <c r="J42" s="434">
        <v>1</v>
      </c>
      <c r="K42" s="433">
        <v>6</v>
      </c>
      <c r="L42" s="294">
        <v>13</v>
      </c>
      <c r="M42" s="433">
        <v>25</v>
      </c>
    </row>
    <row r="43" spans="1:13" ht="25.5" customHeight="1" thickBot="1">
      <c r="A43" s="1011"/>
      <c r="B43" s="432" t="s">
        <v>544</v>
      </c>
      <c r="C43" s="433">
        <v>2686</v>
      </c>
      <c r="D43" s="434">
        <v>9073</v>
      </c>
      <c r="E43" s="433">
        <v>16478</v>
      </c>
      <c r="F43" s="434">
        <v>3</v>
      </c>
      <c r="G43" s="433">
        <v>291</v>
      </c>
      <c r="H43" s="434">
        <v>424</v>
      </c>
      <c r="I43" s="433">
        <v>0</v>
      </c>
      <c r="J43" s="434">
        <v>0</v>
      </c>
      <c r="K43" s="433">
        <v>0</v>
      </c>
      <c r="L43" s="294">
        <v>0</v>
      </c>
      <c r="M43" s="433">
        <v>34</v>
      </c>
    </row>
    <row r="44" spans="1:13" ht="25.5" customHeight="1" thickBot="1">
      <c r="A44" s="1011"/>
      <c r="B44" s="432" t="s">
        <v>546</v>
      </c>
      <c r="C44" s="433">
        <v>2946</v>
      </c>
      <c r="D44" s="434">
        <v>2932</v>
      </c>
      <c r="E44" s="433">
        <v>3299</v>
      </c>
      <c r="F44" s="434">
        <v>137</v>
      </c>
      <c r="G44" s="433">
        <v>93</v>
      </c>
      <c r="H44" s="434">
        <v>991</v>
      </c>
      <c r="I44" s="433">
        <v>975</v>
      </c>
      <c r="J44" s="434">
        <v>0</v>
      </c>
      <c r="K44" s="433">
        <v>0</v>
      </c>
      <c r="L44" s="294">
        <v>0</v>
      </c>
      <c r="M44" s="433">
        <v>38</v>
      </c>
    </row>
    <row r="45" spans="1:13" ht="25.5" customHeight="1" thickBot="1">
      <c r="A45" s="1011"/>
      <c r="B45" s="432" t="s">
        <v>547</v>
      </c>
      <c r="C45" s="433">
        <v>3921</v>
      </c>
      <c r="D45" s="434">
        <v>755</v>
      </c>
      <c r="E45" s="433">
        <v>10579</v>
      </c>
      <c r="F45" s="434">
        <v>2</v>
      </c>
      <c r="G45" s="433">
        <v>278</v>
      </c>
      <c r="H45" s="434">
        <v>464</v>
      </c>
      <c r="I45" s="433">
        <v>458</v>
      </c>
      <c r="J45" s="434">
        <v>23</v>
      </c>
      <c r="K45" s="433">
        <v>0</v>
      </c>
      <c r="L45" s="294">
        <v>0</v>
      </c>
      <c r="M45" s="433">
        <v>0</v>
      </c>
    </row>
    <row r="46" spans="1:13" ht="25.5" customHeight="1" thickBot="1">
      <c r="A46" s="1011"/>
      <c r="B46" s="432" t="s">
        <v>553</v>
      </c>
      <c r="C46" s="433">
        <v>685</v>
      </c>
      <c r="D46" s="434">
        <v>1112</v>
      </c>
      <c r="E46" s="433">
        <v>139</v>
      </c>
      <c r="F46" s="434">
        <v>242</v>
      </c>
      <c r="G46" s="433">
        <v>35</v>
      </c>
      <c r="H46" s="434">
        <v>89</v>
      </c>
      <c r="I46" s="433">
        <v>22</v>
      </c>
      <c r="J46" s="434">
        <v>0</v>
      </c>
      <c r="K46" s="433">
        <v>0</v>
      </c>
      <c r="L46" s="294">
        <v>0</v>
      </c>
      <c r="M46" s="433">
        <v>1</v>
      </c>
    </row>
    <row r="47" spans="1:13" ht="25.5" customHeight="1" thickBot="1">
      <c r="A47" s="1011"/>
      <c r="B47" s="432" t="s">
        <v>555</v>
      </c>
      <c r="C47" s="433">
        <v>1196</v>
      </c>
      <c r="D47" s="434">
        <v>1240</v>
      </c>
      <c r="E47" s="433">
        <v>1956</v>
      </c>
      <c r="F47" s="434">
        <v>44</v>
      </c>
      <c r="G47" s="433">
        <v>0</v>
      </c>
      <c r="H47" s="434">
        <v>73</v>
      </c>
      <c r="I47" s="433">
        <v>66</v>
      </c>
      <c r="J47" s="434">
        <v>1</v>
      </c>
      <c r="K47" s="433">
        <v>0</v>
      </c>
      <c r="L47" s="294">
        <v>0</v>
      </c>
      <c r="M47" s="433">
        <v>0</v>
      </c>
    </row>
    <row r="48" spans="1:13" ht="25.5" customHeight="1" thickBot="1">
      <c r="A48" s="1011"/>
      <c r="B48" s="432" t="s">
        <v>556</v>
      </c>
      <c r="C48" s="433">
        <v>5040</v>
      </c>
      <c r="D48" s="434">
        <v>3598</v>
      </c>
      <c r="E48" s="433">
        <v>3704</v>
      </c>
      <c r="F48" s="434">
        <v>276</v>
      </c>
      <c r="G48" s="433">
        <v>3</v>
      </c>
      <c r="H48" s="434">
        <v>359</v>
      </c>
      <c r="I48" s="433">
        <v>320</v>
      </c>
      <c r="J48" s="434">
        <v>51</v>
      </c>
      <c r="K48" s="433">
        <v>0</v>
      </c>
      <c r="L48" s="294">
        <v>0</v>
      </c>
      <c r="M48" s="433">
        <v>14</v>
      </c>
    </row>
    <row r="49" spans="1:13" ht="25.5" customHeight="1" thickBot="1">
      <c r="A49" s="1011"/>
      <c r="B49" s="432" t="s">
        <v>557</v>
      </c>
      <c r="C49" s="433">
        <v>346</v>
      </c>
      <c r="D49" s="434">
        <v>0</v>
      </c>
      <c r="E49" s="433">
        <v>819</v>
      </c>
      <c r="F49" s="434">
        <v>0</v>
      </c>
      <c r="G49" s="433">
        <v>0</v>
      </c>
      <c r="H49" s="434">
        <v>0</v>
      </c>
      <c r="I49" s="433">
        <v>0</v>
      </c>
      <c r="J49" s="434">
        <v>0</v>
      </c>
      <c r="K49" s="433">
        <v>0</v>
      </c>
      <c r="L49" s="294">
        <v>0</v>
      </c>
      <c r="M49" s="433">
        <v>0</v>
      </c>
    </row>
    <row r="50" spans="1:13" ht="25.5" customHeight="1" thickBot="1">
      <c r="A50" s="1011"/>
      <c r="B50" s="432" t="s">
        <v>558</v>
      </c>
      <c r="C50" s="433">
        <v>13090</v>
      </c>
      <c r="D50" s="434">
        <v>12335</v>
      </c>
      <c r="E50" s="433">
        <v>28612</v>
      </c>
      <c r="F50" s="434">
        <v>1456</v>
      </c>
      <c r="G50" s="433">
        <v>951</v>
      </c>
      <c r="H50" s="434">
        <v>7123</v>
      </c>
      <c r="I50" s="433">
        <v>7085</v>
      </c>
      <c r="J50" s="434">
        <v>9</v>
      </c>
      <c r="K50" s="433">
        <v>79</v>
      </c>
      <c r="L50" s="294">
        <v>42</v>
      </c>
      <c r="M50" s="433">
        <v>74</v>
      </c>
    </row>
    <row r="51" spans="1:13" ht="25.5" customHeight="1" thickBot="1">
      <c r="A51" s="1006" t="s">
        <v>33</v>
      </c>
      <c r="B51" s="432" t="s">
        <v>559</v>
      </c>
      <c r="C51" s="433">
        <v>389</v>
      </c>
      <c r="D51" s="434">
        <v>275</v>
      </c>
      <c r="E51" s="433">
        <v>594</v>
      </c>
      <c r="F51" s="434">
        <v>752</v>
      </c>
      <c r="G51" s="433">
        <v>1</v>
      </c>
      <c r="H51" s="434">
        <v>478</v>
      </c>
      <c r="I51" s="433">
        <v>0</v>
      </c>
      <c r="J51" s="434">
        <v>0</v>
      </c>
      <c r="K51" s="433">
        <v>0</v>
      </c>
      <c r="L51" s="294">
        <v>0</v>
      </c>
      <c r="M51" s="433">
        <v>0</v>
      </c>
    </row>
    <row r="52" spans="1:13" ht="25.5" customHeight="1" thickBot="1">
      <c r="A52" s="1008"/>
      <c r="B52" s="432" t="s">
        <v>561</v>
      </c>
      <c r="C52" s="433">
        <v>2829</v>
      </c>
      <c r="D52" s="434">
        <v>5541</v>
      </c>
      <c r="E52" s="433">
        <v>4999</v>
      </c>
      <c r="F52" s="434">
        <v>646</v>
      </c>
      <c r="G52" s="433">
        <v>0</v>
      </c>
      <c r="H52" s="434">
        <v>2283</v>
      </c>
      <c r="I52" s="433">
        <v>1227</v>
      </c>
      <c r="J52" s="434">
        <v>13</v>
      </c>
      <c r="K52" s="433">
        <v>0</v>
      </c>
      <c r="L52" s="294">
        <v>0</v>
      </c>
      <c r="M52" s="433">
        <v>10</v>
      </c>
    </row>
    <row r="53" spans="1:13" ht="25.5" customHeight="1" thickBot="1">
      <c r="A53" s="1006" t="s">
        <v>33</v>
      </c>
      <c r="B53" s="432" t="s">
        <v>562</v>
      </c>
      <c r="C53" s="433">
        <v>6911</v>
      </c>
      <c r="D53" s="434">
        <v>2246</v>
      </c>
      <c r="E53" s="433">
        <v>1841</v>
      </c>
      <c r="F53" s="434">
        <v>3188</v>
      </c>
      <c r="G53" s="433">
        <v>0</v>
      </c>
      <c r="H53" s="434">
        <v>1330</v>
      </c>
      <c r="I53" s="433">
        <v>114</v>
      </c>
      <c r="J53" s="434">
        <v>1</v>
      </c>
      <c r="K53" s="433">
        <v>0</v>
      </c>
      <c r="L53" s="294">
        <v>0</v>
      </c>
      <c r="M53" s="433">
        <v>0</v>
      </c>
    </row>
    <row r="54" spans="1:13" ht="25.5" customHeight="1" thickBot="1">
      <c r="A54" s="1007"/>
      <c r="B54" s="432" t="s">
        <v>563</v>
      </c>
      <c r="C54" s="433">
        <v>2505</v>
      </c>
      <c r="D54" s="434">
        <v>1498</v>
      </c>
      <c r="E54" s="433">
        <v>1407</v>
      </c>
      <c r="F54" s="434">
        <v>543</v>
      </c>
      <c r="G54" s="433">
        <v>0</v>
      </c>
      <c r="H54" s="434">
        <v>516</v>
      </c>
      <c r="I54" s="433">
        <v>4</v>
      </c>
      <c r="J54" s="434">
        <v>1</v>
      </c>
      <c r="K54" s="433">
        <v>0</v>
      </c>
      <c r="L54" s="294">
        <v>0</v>
      </c>
      <c r="M54" s="433">
        <v>0</v>
      </c>
    </row>
    <row r="55" spans="1:13" ht="25.5" customHeight="1" thickBot="1">
      <c r="A55" s="1007"/>
      <c r="B55" s="432" t="s">
        <v>564</v>
      </c>
      <c r="C55" s="433">
        <v>1143</v>
      </c>
      <c r="D55" s="434">
        <v>1349</v>
      </c>
      <c r="E55" s="433">
        <v>529</v>
      </c>
      <c r="F55" s="434">
        <v>473</v>
      </c>
      <c r="G55" s="433">
        <v>3</v>
      </c>
      <c r="H55" s="434">
        <v>316</v>
      </c>
      <c r="I55" s="433">
        <v>5</v>
      </c>
      <c r="J55" s="434">
        <v>0</v>
      </c>
      <c r="K55" s="433">
        <v>0</v>
      </c>
      <c r="L55" s="294">
        <v>0</v>
      </c>
      <c r="M55" s="433">
        <v>0</v>
      </c>
    </row>
    <row r="56" spans="1:13" ht="25.5" customHeight="1" thickBot="1">
      <c r="A56" s="1007"/>
      <c r="B56" s="432" t="s">
        <v>565</v>
      </c>
      <c r="C56" s="433">
        <v>8325</v>
      </c>
      <c r="D56" s="434">
        <v>18019</v>
      </c>
      <c r="E56" s="433">
        <v>9632</v>
      </c>
      <c r="F56" s="434">
        <v>6171</v>
      </c>
      <c r="G56" s="433">
        <v>2</v>
      </c>
      <c r="H56" s="434">
        <v>7836</v>
      </c>
      <c r="I56" s="433">
        <v>7815</v>
      </c>
      <c r="J56" s="434">
        <v>526</v>
      </c>
      <c r="K56" s="433">
        <v>0</v>
      </c>
      <c r="L56" s="294">
        <v>36</v>
      </c>
      <c r="M56" s="433">
        <v>0</v>
      </c>
    </row>
    <row r="57" spans="1:13" ht="25.5" customHeight="1" thickBot="1">
      <c r="A57" s="1008"/>
      <c r="B57" s="432" t="s">
        <v>566</v>
      </c>
      <c r="C57" s="433">
        <v>4885</v>
      </c>
      <c r="D57" s="434">
        <v>711</v>
      </c>
      <c r="E57" s="433">
        <v>947</v>
      </c>
      <c r="F57" s="434">
        <v>2414</v>
      </c>
      <c r="G57" s="433">
        <v>6</v>
      </c>
      <c r="H57" s="434">
        <v>1758</v>
      </c>
      <c r="I57" s="433">
        <v>0</v>
      </c>
      <c r="J57" s="434">
        <v>18</v>
      </c>
      <c r="K57" s="433">
        <v>41</v>
      </c>
      <c r="L57" s="294">
        <v>0</v>
      </c>
      <c r="M57" s="433">
        <v>0</v>
      </c>
    </row>
    <row r="58" spans="1:13" ht="25.5" customHeight="1" thickBot="1">
      <c r="A58" s="1011" t="s">
        <v>15</v>
      </c>
      <c r="B58" s="432" t="s">
        <v>567</v>
      </c>
      <c r="C58" s="433">
        <v>6382</v>
      </c>
      <c r="D58" s="434">
        <v>1099</v>
      </c>
      <c r="E58" s="433">
        <v>2097</v>
      </c>
      <c r="F58" s="434">
        <v>239</v>
      </c>
      <c r="G58" s="433">
        <v>191</v>
      </c>
      <c r="H58" s="434">
        <v>958</v>
      </c>
      <c r="I58" s="433">
        <v>912</v>
      </c>
      <c r="J58" s="434">
        <v>52</v>
      </c>
      <c r="K58" s="433">
        <v>0</v>
      </c>
      <c r="L58" s="294">
        <v>0</v>
      </c>
      <c r="M58" s="433">
        <v>0</v>
      </c>
    </row>
    <row r="59" spans="1:13" ht="25.5" customHeight="1" thickBot="1">
      <c r="A59" s="1011"/>
      <c r="B59" s="432" t="s">
        <v>568</v>
      </c>
      <c r="C59" s="433">
        <v>8848</v>
      </c>
      <c r="D59" s="434">
        <v>2575</v>
      </c>
      <c r="E59" s="433">
        <v>8079</v>
      </c>
      <c r="F59" s="434">
        <v>1392</v>
      </c>
      <c r="G59" s="433">
        <v>954</v>
      </c>
      <c r="H59" s="434">
        <v>2547</v>
      </c>
      <c r="I59" s="433">
        <v>2522</v>
      </c>
      <c r="J59" s="434">
        <v>250</v>
      </c>
      <c r="K59" s="433">
        <v>0</v>
      </c>
      <c r="L59" s="294">
        <v>0</v>
      </c>
      <c r="M59" s="433">
        <v>0</v>
      </c>
    </row>
    <row r="60" spans="1:13" ht="25.5" customHeight="1" thickBot="1">
      <c r="A60" s="1011"/>
      <c r="B60" s="432" t="s">
        <v>569</v>
      </c>
      <c r="C60" s="433">
        <v>2605</v>
      </c>
      <c r="D60" s="434">
        <v>2998</v>
      </c>
      <c r="E60" s="433">
        <v>3283</v>
      </c>
      <c r="F60" s="434">
        <v>313</v>
      </c>
      <c r="G60" s="433">
        <v>573</v>
      </c>
      <c r="H60" s="434">
        <v>2194</v>
      </c>
      <c r="I60" s="433">
        <v>2188</v>
      </c>
      <c r="J60" s="434">
        <v>808</v>
      </c>
      <c r="K60" s="433">
        <v>0</v>
      </c>
      <c r="L60" s="294">
        <v>0</v>
      </c>
      <c r="M60" s="433">
        <v>0</v>
      </c>
    </row>
    <row r="61" spans="1:13" ht="25.5" customHeight="1" thickBot="1">
      <c r="A61" s="1011"/>
      <c r="B61" s="432" t="s">
        <v>570</v>
      </c>
      <c r="C61" s="433">
        <v>1739</v>
      </c>
      <c r="D61" s="434">
        <v>1059</v>
      </c>
      <c r="E61" s="433">
        <v>352</v>
      </c>
      <c r="F61" s="434">
        <v>48</v>
      </c>
      <c r="G61" s="433">
        <v>701</v>
      </c>
      <c r="H61" s="434">
        <v>1036</v>
      </c>
      <c r="I61" s="433">
        <v>0</v>
      </c>
      <c r="J61" s="434">
        <v>0</v>
      </c>
      <c r="K61" s="433">
        <v>0</v>
      </c>
      <c r="L61" s="294">
        <v>0</v>
      </c>
      <c r="M61" s="433">
        <v>0</v>
      </c>
    </row>
    <row r="62" spans="1:13" ht="25.5" customHeight="1" thickBot="1">
      <c r="A62" s="1011" t="s">
        <v>16</v>
      </c>
      <c r="B62" s="432" t="s">
        <v>571</v>
      </c>
      <c r="C62" s="433">
        <v>0</v>
      </c>
      <c r="D62" s="434">
        <v>645</v>
      </c>
      <c r="E62" s="433">
        <v>162</v>
      </c>
      <c r="F62" s="434">
        <v>264</v>
      </c>
      <c r="G62" s="433">
        <v>134</v>
      </c>
      <c r="H62" s="434">
        <v>674</v>
      </c>
      <c r="I62" s="433">
        <v>0</v>
      </c>
      <c r="J62" s="434">
        <v>0</v>
      </c>
      <c r="K62" s="433">
        <v>0</v>
      </c>
      <c r="L62" s="294">
        <v>0</v>
      </c>
      <c r="M62" s="433">
        <v>0</v>
      </c>
    </row>
    <row r="63" spans="1:13" ht="25.5" customHeight="1" thickBot="1">
      <c r="A63" s="1011"/>
      <c r="B63" s="432" t="s">
        <v>572</v>
      </c>
      <c r="C63" s="433">
        <v>5032</v>
      </c>
      <c r="D63" s="434">
        <v>12594</v>
      </c>
      <c r="E63" s="433">
        <v>1056</v>
      </c>
      <c r="F63" s="434">
        <v>667</v>
      </c>
      <c r="G63" s="433">
        <v>535</v>
      </c>
      <c r="H63" s="434">
        <v>1342</v>
      </c>
      <c r="I63" s="433">
        <v>1263</v>
      </c>
      <c r="J63" s="434">
        <v>149</v>
      </c>
      <c r="K63" s="433">
        <v>0</v>
      </c>
      <c r="L63" s="294">
        <v>0</v>
      </c>
      <c r="M63" s="433">
        <v>3</v>
      </c>
    </row>
    <row r="64" spans="1:13" ht="25.5" customHeight="1" thickBot="1">
      <c r="A64" s="1011"/>
      <c r="B64" s="432" t="s">
        <v>574</v>
      </c>
      <c r="C64" s="433">
        <v>2076</v>
      </c>
      <c r="D64" s="434">
        <v>8906</v>
      </c>
      <c r="E64" s="433">
        <v>1959</v>
      </c>
      <c r="F64" s="434">
        <v>288</v>
      </c>
      <c r="G64" s="433">
        <v>1765</v>
      </c>
      <c r="H64" s="434">
        <v>2216</v>
      </c>
      <c r="I64" s="433">
        <v>1025</v>
      </c>
      <c r="J64" s="434">
        <v>1024</v>
      </c>
      <c r="K64" s="433">
        <v>42</v>
      </c>
      <c r="L64" s="294">
        <v>25</v>
      </c>
      <c r="M64" s="433">
        <v>9</v>
      </c>
    </row>
    <row r="65" spans="1:13" ht="25.5" customHeight="1" thickBot="1">
      <c r="A65" s="1011"/>
      <c r="B65" s="432" t="s">
        <v>575</v>
      </c>
      <c r="C65" s="433">
        <v>2871</v>
      </c>
      <c r="D65" s="434">
        <v>10715</v>
      </c>
      <c r="E65" s="433">
        <v>2918</v>
      </c>
      <c r="F65" s="434">
        <v>141</v>
      </c>
      <c r="G65" s="433">
        <v>80</v>
      </c>
      <c r="H65" s="434">
        <v>2060</v>
      </c>
      <c r="I65" s="433">
        <v>248</v>
      </c>
      <c r="J65" s="434">
        <v>0</v>
      </c>
      <c r="K65" s="433">
        <v>32</v>
      </c>
      <c r="L65" s="294">
        <v>106</v>
      </c>
      <c r="M65" s="433">
        <v>66</v>
      </c>
    </row>
    <row r="66" spans="1:13" ht="25.5" customHeight="1" thickBot="1">
      <c r="A66" s="1011"/>
      <c r="B66" s="432" t="s">
        <v>576</v>
      </c>
      <c r="C66" s="433">
        <v>7631</v>
      </c>
      <c r="D66" s="434">
        <v>10378</v>
      </c>
      <c r="E66" s="433">
        <v>3679</v>
      </c>
      <c r="F66" s="434">
        <v>2126</v>
      </c>
      <c r="G66" s="433">
        <v>948</v>
      </c>
      <c r="H66" s="434">
        <v>2209</v>
      </c>
      <c r="I66" s="433">
        <v>1842</v>
      </c>
      <c r="J66" s="434">
        <v>1006</v>
      </c>
      <c r="K66" s="433">
        <v>1</v>
      </c>
      <c r="L66" s="294">
        <v>0</v>
      </c>
      <c r="M66" s="433">
        <v>0</v>
      </c>
    </row>
    <row r="67" spans="1:13" ht="25.5" customHeight="1" thickBot="1">
      <c r="A67" s="1011"/>
      <c r="B67" s="432" t="s">
        <v>577</v>
      </c>
      <c r="C67" s="433">
        <v>2751</v>
      </c>
      <c r="D67" s="434">
        <v>3362</v>
      </c>
      <c r="E67" s="433">
        <v>3201</v>
      </c>
      <c r="F67" s="434">
        <v>107</v>
      </c>
      <c r="G67" s="433">
        <v>69</v>
      </c>
      <c r="H67" s="434">
        <v>1698</v>
      </c>
      <c r="I67" s="433">
        <v>853</v>
      </c>
      <c r="J67" s="434">
        <v>115</v>
      </c>
      <c r="K67" s="433">
        <v>30</v>
      </c>
      <c r="L67" s="294">
        <v>0</v>
      </c>
      <c r="M67" s="433">
        <v>0</v>
      </c>
    </row>
    <row r="68" spans="1:13" ht="25.5" customHeight="1" thickBot="1">
      <c r="A68" s="1011"/>
      <c r="B68" s="432" t="s">
        <v>578</v>
      </c>
      <c r="C68" s="433">
        <v>1905</v>
      </c>
      <c r="D68" s="434">
        <v>2255</v>
      </c>
      <c r="E68" s="433">
        <v>1557</v>
      </c>
      <c r="F68" s="434">
        <v>12</v>
      </c>
      <c r="G68" s="433">
        <v>2</v>
      </c>
      <c r="H68" s="434">
        <v>896</v>
      </c>
      <c r="I68" s="433">
        <v>659</v>
      </c>
      <c r="J68" s="434">
        <v>154</v>
      </c>
      <c r="K68" s="433">
        <v>0</v>
      </c>
      <c r="L68" s="294">
        <v>135</v>
      </c>
      <c r="M68" s="433">
        <v>83</v>
      </c>
    </row>
    <row r="69" spans="1:13" ht="25.5" customHeight="1" thickBot="1">
      <c r="A69" s="1011"/>
      <c r="B69" s="432" t="s">
        <v>579</v>
      </c>
      <c r="C69" s="433">
        <v>0</v>
      </c>
      <c r="D69" s="434">
        <v>159</v>
      </c>
      <c r="E69" s="433">
        <v>120</v>
      </c>
      <c r="F69" s="434">
        <v>2</v>
      </c>
      <c r="G69" s="433">
        <v>2</v>
      </c>
      <c r="H69" s="434">
        <v>83</v>
      </c>
      <c r="I69" s="433">
        <v>0</v>
      </c>
      <c r="J69" s="434">
        <v>0</v>
      </c>
      <c r="K69" s="433">
        <v>0</v>
      </c>
      <c r="L69" s="294">
        <v>0</v>
      </c>
      <c r="M69" s="433">
        <v>0</v>
      </c>
    </row>
    <row r="70" spans="1:13" ht="25.5" customHeight="1" thickBot="1">
      <c r="A70" s="1011"/>
      <c r="B70" s="432" t="s">
        <v>580</v>
      </c>
      <c r="C70" s="433">
        <v>218</v>
      </c>
      <c r="D70" s="434">
        <v>996</v>
      </c>
      <c r="E70" s="433">
        <v>805</v>
      </c>
      <c r="F70" s="434">
        <v>49</v>
      </c>
      <c r="G70" s="433">
        <v>2</v>
      </c>
      <c r="H70" s="434">
        <v>297</v>
      </c>
      <c r="I70" s="433">
        <v>258</v>
      </c>
      <c r="J70" s="434">
        <v>9</v>
      </c>
      <c r="K70" s="433">
        <v>0</v>
      </c>
      <c r="L70" s="294">
        <v>0</v>
      </c>
      <c r="M70" s="433">
        <v>0</v>
      </c>
    </row>
    <row r="71" spans="1:13" ht="25.5" customHeight="1" thickBot="1">
      <c r="A71" s="1011"/>
      <c r="B71" s="432" t="s">
        <v>581</v>
      </c>
      <c r="C71" s="433">
        <v>2265</v>
      </c>
      <c r="D71" s="434">
        <v>1001</v>
      </c>
      <c r="E71" s="433">
        <v>1230</v>
      </c>
      <c r="F71" s="434">
        <v>0</v>
      </c>
      <c r="G71" s="433">
        <v>2</v>
      </c>
      <c r="H71" s="434">
        <v>1699</v>
      </c>
      <c r="I71" s="433">
        <v>0</v>
      </c>
      <c r="J71" s="434">
        <v>0</v>
      </c>
      <c r="K71" s="433">
        <v>0</v>
      </c>
      <c r="L71" s="294">
        <v>0</v>
      </c>
      <c r="M71" s="433">
        <v>0</v>
      </c>
    </row>
    <row r="72" spans="1:13" ht="25.5" customHeight="1" thickBot="1">
      <c r="A72" s="1006" t="s">
        <v>475</v>
      </c>
      <c r="B72" s="432" t="s">
        <v>582</v>
      </c>
      <c r="C72" s="433">
        <v>3956</v>
      </c>
      <c r="D72" s="434">
        <v>4908</v>
      </c>
      <c r="E72" s="433">
        <v>6970</v>
      </c>
      <c r="F72" s="434">
        <v>320</v>
      </c>
      <c r="G72" s="433">
        <v>520</v>
      </c>
      <c r="H72" s="434">
        <v>2226</v>
      </c>
      <c r="I72" s="433">
        <v>2042</v>
      </c>
      <c r="J72" s="434">
        <v>2</v>
      </c>
      <c r="K72" s="433">
        <v>0</v>
      </c>
      <c r="L72" s="294">
        <v>208</v>
      </c>
      <c r="M72" s="433">
        <v>0</v>
      </c>
    </row>
    <row r="73" spans="1:13" ht="25.5" customHeight="1" thickBot="1">
      <c r="A73" s="1007"/>
      <c r="B73" s="432" t="s">
        <v>583</v>
      </c>
      <c r="C73" s="433">
        <v>3133</v>
      </c>
      <c r="D73" s="434">
        <v>5015</v>
      </c>
      <c r="E73" s="433">
        <v>13536</v>
      </c>
      <c r="F73" s="434">
        <v>67</v>
      </c>
      <c r="G73" s="433">
        <v>1</v>
      </c>
      <c r="H73" s="434">
        <v>2810</v>
      </c>
      <c r="I73" s="433">
        <v>2799</v>
      </c>
      <c r="J73" s="434">
        <v>0</v>
      </c>
      <c r="K73" s="433">
        <v>0</v>
      </c>
      <c r="L73" s="294">
        <v>0</v>
      </c>
      <c r="M73" s="433">
        <v>0</v>
      </c>
    </row>
    <row r="74" spans="1:13" ht="25.5" customHeight="1" thickBot="1">
      <c r="A74" s="1007"/>
      <c r="B74" s="432" t="s">
        <v>585</v>
      </c>
      <c r="C74" s="433">
        <v>3855</v>
      </c>
      <c r="D74" s="434">
        <v>8348</v>
      </c>
      <c r="E74" s="433">
        <v>4750</v>
      </c>
      <c r="F74" s="434">
        <v>34</v>
      </c>
      <c r="G74" s="433">
        <v>0</v>
      </c>
      <c r="H74" s="434">
        <v>3715</v>
      </c>
      <c r="I74" s="433">
        <v>3040</v>
      </c>
      <c r="J74" s="434">
        <v>305</v>
      </c>
      <c r="K74" s="433">
        <v>0</v>
      </c>
      <c r="L74" s="294">
        <v>0</v>
      </c>
      <c r="M74" s="433">
        <v>0</v>
      </c>
    </row>
    <row r="75" spans="1:13" ht="25.5" customHeight="1" thickBot="1">
      <c r="A75" s="1007"/>
      <c r="B75" s="432" t="s">
        <v>588</v>
      </c>
      <c r="C75" s="433">
        <v>3376</v>
      </c>
      <c r="D75" s="434">
        <v>7651</v>
      </c>
      <c r="E75" s="433">
        <v>9665</v>
      </c>
      <c r="F75" s="434">
        <v>478</v>
      </c>
      <c r="G75" s="433">
        <v>206</v>
      </c>
      <c r="H75" s="434">
        <v>2780</v>
      </c>
      <c r="I75" s="433">
        <v>1958</v>
      </c>
      <c r="J75" s="434">
        <v>0</v>
      </c>
      <c r="K75" s="433">
        <v>0</v>
      </c>
      <c r="L75" s="294">
        <v>0</v>
      </c>
      <c r="M75" s="433">
        <v>6</v>
      </c>
    </row>
    <row r="76" spans="1:13" ht="25.5" customHeight="1" thickBot="1">
      <c r="A76" s="1007"/>
      <c r="B76" s="432" t="s">
        <v>589</v>
      </c>
      <c r="C76" s="433">
        <v>518</v>
      </c>
      <c r="D76" s="434">
        <v>7645</v>
      </c>
      <c r="E76" s="433">
        <v>2793</v>
      </c>
      <c r="F76" s="434">
        <v>276</v>
      </c>
      <c r="G76" s="433">
        <v>197</v>
      </c>
      <c r="H76" s="434">
        <v>2478</v>
      </c>
      <c r="I76" s="433">
        <v>2440</v>
      </c>
      <c r="J76" s="434">
        <v>11</v>
      </c>
      <c r="K76" s="433">
        <v>17</v>
      </c>
      <c r="L76" s="294">
        <v>45</v>
      </c>
      <c r="M76" s="433">
        <v>0</v>
      </c>
    </row>
    <row r="77" spans="1:13" ht="25.5" customHeight="1" thickBot="1">
      <c r="A77" s="1007"/>
      <c r="B77" s="432" t="s">
        <v>591</v>
      </c>
      <c r="C77" s="433">
        <v>2918</v>
      </c>
      <c r="D77" s="434">
        <v>30716</v>
      </c>
      <c r="E77" s="433">
        <v>13171</v>
      </c>
      <c r="F77" s="434">
        <v>128</v>
      </c>
      <c r="G77" s="433">
        <v>195</v>
      </c>
      <c r="H77" s="434">
        <v>6142</v>
      </c>
      <c r="I77" s="433">
        <v>3432</v>
      </c>
      <c r="J77" s="434">
        <v>156</v>
      </c>
      <c r="K77" s="433">
        <v>0</v>
      </c>
      <c r="L77" s="294">
        <v>122</v>
      </c>
      <c r="M77" s="433">
        <v>22</v>
      </c>
    </row>
    <row r="78" spans="1:13" ht="25.5" customHeight="1" thickBot="1">
      <c r="A78" s="1007"/>
      <c r="B78" s="432" t="s">
        <v>593</v>
      </c>
      <c r="C78" s="433">
        <v>4759</v>
      </c>
      <c r="D78" s="434">
        <v>5414</v>
      </c>
      <c r="E78" s="433">
        <v>6510</v>
      </c>
      <c r="F78" s="434">
        <v>162</v>
      </c>
      <c r="G78" s="433">
        <v>302</v>
      </c>
      <c r="H78" s="434">
        <v>1934</v>
      </c>
      <c r="I78" s="433">
        <v>1614</v>
      </c>
      <c r="J78" s="434">
        <v>13</v>
      </c>
      <c r="K78" s="433">
        <v>0</v>
      </c>
      <c r="L78" s="294">
        <v>0</v>
      </c>
      <c r="M78" s="433">
        <v>0</v>
      </c>
    </row>
    <row r="79" spans="1:13" ht="25.5" customHeight="1" thickBot="1">
      <c r="A79" s="1007"/>
      <c r="B79" s="432" t="s">
        <v>594</v>
      </c>
      <c r="C79" s="433">
        <v>6575</v>
      </c>
      <c r="D79" s="434">
        <v>2315</v>
      </c>
      <c r="E79" s="433">
        <v>11742</v>
      </c>
      <c r="F79" s="434">
        <v>1684</v>
      </c>
      <c r="G79" s="433">
        <v>636</v>
      </c>
      <c r="H79" s="434">
        <v>842</v>
      </c>
      <c r="I79" s="433">
        <v>840</v>
      </c>
      <c r="J79" s="434">
        <v>0</v>
      </c>
      <c r="K79" s="433">
        <v>0</v>
      </c>
      <c r="L79" s="294">
        <v>1</v>
      </c>
      <c r="M79" s="433">
        <v>0</v>
      </c>
    </row>
    <row r="80" spans="1:13" ht="25.5" customHeight="1" thickBot="1">
      <c r="A80" s="1007"/>
      <c r="B80" s="432" t="s">
        <v>595</v>
      </c>
      <c r="C80" s="433">
        <v>8994</v>
      </c>
      <c r="D80" s="434">
        <v>5672</v>
      </c>
      <c r="E80" s="433">
        <v>10352</v>
      </c>
      <c r="F80" s="434">
        <v>378</v>
      </c>
      <c r="G80" s="433">
        <v>0</v>
      </c>
      <c r="H80" s="434">
        <v>4346</v>
      </c>
      <c r="I80" s="433">
        <v>3546</v>
      </c>
      <c r="J80" s="434">
        <v>0</v>
      </c>
      <c r="K80" s="433">
        <v>0</v>
      </c>
      <c r="L80" s="294">
        <v>40</v>
      </c>
      <c r="M80" s="433">
        <v>0</v>
      </c>
    </row>
    <row r="81" spans="1:13" ht="25.5" customHeight="1" thickBot="1">
      <c r="A81" s="1007"/>
      <c r="B81" s="432" t="s">
        <v>596</v>
      </c>
      <c r="C81" s="433">
        <v>4378</v>
      </c>
      <c r="D81" s="434">
        <v>2973</v>
      </c>
      <c r="E81" s="433">
        <v>6398</v>
      </c>
      <c r="F81" s="434">
        <v>416</v>
      </c>
      <c r="G81" s="433">
        <v>392</v>
      </c>
      <c r="H81" s="434">
        <v>1692</v>
      </c>
      <c r="I81" s="433">
        <v>1196</v>
      </c>
      <c r="J81" s="434">
        <v>0</v>
      </c>
      <c r="K81" s="433">
        <v>0</v>
      </c>
      <c r="L81" s="294">
        <v>146</v>
      </c>
      <c r="M81" s="433">
        <v>0</v>
      </c>
    </row>
    <row r="82" spans="1:13" ht="25.5" customHeight="1" thickBot="1">
      <c r="A82" s="1007"/>
      <c r="B82" s="432" t="s">
        <v>597</v>
      </c>
      <c r="C82" s="433">
        <v>3633</v>
      </c>
      <c r="D82" s="434">
        <v>439</v>
      </c>
      <c r="E82" s="433">
        <v>16883</v>
      </c>
      <c r="F82" s="434">
        <v>291</v>
      </c>
      <c r="G82" s="433">
        <v>1443</v>
      </c>
      <c r="H82" s="434">
        <v>21</v>
      </c>
      <c r="I82" s="433">
        <v>0</v>
      </c>
      <c r="J82" s="434">
        <v>0</v>
      </c>
      <c r="K82" s="433">
        <v>0</v>
      </c>
      <c r="L82" s="294">
        <v>0</v>
      </c>
      <c r="M82" s="433">
        <v>0</v>
      </c>
    </row>
    <row r="83" spans="1:13" ht="25.5" customHeight="1" thickBot="1">
      <c r="A83" s="1007"/>
      <c r="B83" s="432" t="s">
        <v>598</v>
      </c>
      <c r="C83" s="433">
        <v>5160</v>
      </c>
      <c r="D83" s="434">
        <v>4616</v>
      </c>
      <c r="E83" s="433">
        <v>20394</v>
      </c>
      <c r="F83" s="434">
        <v>0</v>
      </c>
      <c r="G83" s="433">
        <v>0</v>
      </c>
      <c r="H83" s="434">
        <v>1894</v>
      </c>
      <c r="I83" s="433">
        <v>1892</v>
      </c>
      <c r="J83" s="434">
        <v>0</v>
      </c>
      <c r="K83" s="433">
        <v>0</v>
      </c>
      <c r="L83" s="294">
        <v>0</v>
      </c>
      <c r="M83" s="433">
        <v>0</v>
      </c>
    </row>
    <row r="84" spans="1:13" ht="25.5" customHeight="1" thickBot="1">
      <c r="A84" s="1007"/>
      <c r="B84" s="432" t="s">
        <v>1040</v>
      </c>
      <c r="C84" s="433">
        <v>1195</v>
      </c>
      <c r="D84" s="434">
        <v>6924</v>
      </c>
      <c r="E84" s="433">
        <v>5583</v>
      </c>
      <c r="F84" s="434">
        <v>262</v>
      </c>
      <c r="G84" s="433">
        <v>28</v>
      </c>
      <c r="H84" s="434">
        <v>1806</v>
      </c>
      <c r="I84" s="433">
        <v>553</v>
      </c>
      <c r="J84" s="434">
        <v>114</v>
      </c>
      <c r="K84" s="433">
        <v>2</v>
      </c>
      <c r="L84" s="294">
        <v>102</v>
      </c>
      <c r="M84" s="433">
        <v>0</v>
      </c>
    </row>
    <row r="85" spans="1:13" ht="25.5" customHeight="1" thickBot="1">
      <c r="A85" s="1007"/>
      <c r="B85" s="432" t="s">
        <v>600</v>
      </c>
      <c r="C85" s="433">
        <v>523</v>
      </c>
      <c r="D85" s="434">
        <v>8309</v>
      </c>
      <c r="E85" s="433">
        <v>25080</v>
      </c>
      <c r="F85" s="434">
        <v>2</v>
      </c>
      <c r="G85" s="433">
        <v>0</v>
      </c>
      <c r="H85" s="434">
        <v>1704</v>
      </c>
      <c r="I85" s="433">
        <v>0</v>
      </c>
      <c r="J85" s="434">
        <v>108</v>
      </c>
      <c r="K85" s="433">
        <v>0</v>
      </c>
      <c r="L85" s="294">
        <v>0</v>
      </c>
      <c r="M85" s="433">
        <v>0</v>
      </c>
    </row>
    <row r="86" spans="1:13" ht="25.5" customHeight="1" thickBot="1">
      <c r="A86" s="1007"/>
      <c r="B86" s="432" t="s">
        <v>601</v>
      </c>
      <c r="C86" s="433">
        <v>1573</v>
      </c>
      <c r="D86" s="434">
        <v>4073</v>
      </c>
      <c r="E86" s="433">
        <v>8600</v>
      </c>
      <c r="F86" s="434">
        <v>38</v>
      </c>
      <c r="G86" s="433">
        <v>37</v>
      </c>
      <c r="H86" s="434">
        <v>1898</v>
      </c>
      <c r="I86" s="433">
        <v>1734</v>
      </c>
      <c r="J86" s="434">
        <v>650</v>
      </c>
      <c r="K86" s="433">
        <v>250</v>
      </c>
      <c r="L86" s="294">
        <v>0</v>
      </c>
      <c r="M86" s="433">
        <v>53</v>
      </c>
    </row>
    <row r="87" spans="1:13" ht="25.5" customHeight="1" thickBot="1">
      <c r="A87" s="1007"/>
      <c r="B87" s="432" t="s">
        <v>602</v>
      </c>
      <c r="C87" s="433">
        <v>5626</v>
      </c>
      <c r="D87" s="434">
        <v>4104</v>
      </c>
      <c r="E87" s="433">
        <v>2655</v>
      </c>
      <c r="F87" s="434">
        <v>194</v>
      </c>
      <c r="G87" s="433">
        <v>4</v>
      </c>
      <c r="H87" s="434">
        <v>1432</v>
      </c>
      <c r="I87" s="433">
        <v>1030</v>
      </c>
      <c r="J87" s="434">
        <v>191</v>
      </c>
      <c r="K87" s="433">
        <v>0</v>
      </c>
      <c r="L87" s="294">
        <v>0</v>
      </c>
      <c r="M87" s="433">
        <v>0</v>
      </c>
    </row>
    <row r="88" spans="1:13" ht="25.5" customHeight="1" thickBot="1">
      <c r="A88" s="1007"/>
      <c r="B88" s="432" t="s">
        <v>603</v>
      </c>
      <c r="C88" s="433">
        <v>2081</v>
      </c>
      <c r="D88" s="434">
        <v>7769</v>
      </c>
      <c r="E88" s="433">
        <v>2342</v>
      </c>
      <c r="F88" s="434">
        <v>13</v>
      </c>
      <c r="G88" s="433">
        <v>141</v>
      </c>
      <c r="H88" s="434">
        <v>939</v>
      </c>
      <c r="I88" s="433">
        <v>466</v>
      </c>
      <c r="J88" s="434">
        <v>165</v>
      </c>
      <c r="K88" s="433">
        <v>46</v>
      </c>
      <c r="L88" s="294">
        <v>0</v>
      </c>
      <c r="M88" s="433">
        <v>1</v>
      </c>
    </row>
    <row r="89" spans="1:13" ht="25.5" customHeight="1" thickBot="1">
      <c r="A89" s="1007"/>
      <c r="B89" s="432" t="s">
        <v>604</v>
      </c>
      <c r="C89" s="433">
        <v>5192</v>
      </c>
      <c r="D89" s="434">
        <v>18415</v>
      </c>
      <c r="E89" s="433">
        <v>15720</v>
      </c>
      <c r="F89" s="434">
        <v>986</v>
      </c>
      <c r="G89" s="433">
        <v>0</v>
      </c>
      <c r="H89" s="434">
        <v>5940</v>
      </c>
      <c r="I89" s="433">
        <v>5771</v>
      </c>
      <c r="J89" s="434">
        <v>1323</v>
      </c>
      <c r="K89" s="433">
        <v>0</v>
      </c>
      <c r="L89" s="294">
        <v>0</v>
      </c>
      <c r="M89" s="433">
        <v>0</v>
      </c>
    </row>
    <row r="90" spans="1:13" ht="25.5" customHeight="1" thickBot="1">
      <c r="A90" s="1007"/>
      <c r="B90" s="432" t="s">
        <v>605</v>
      </c>
      <c r="C90" s="433">
        <v>492</v>
      </c>
      <c r="D90" s="434">
        <v>374</v>
      </c>
      <c r="E90" s="433">
        <v>685</v>
      </c>
      <c r="F90" s="434">
        <v>1</v>
      </c>
      <c r="G90" s="433">
        <v>36</v>
      </c>
      <c r="H90" s="434">
        <v>338</v>
      </c>
      <c r="I90" s="433">
        <v>338</v>
      </c>
      <c r="J90" s="434">
        <v>0</v>
      </c>
      <c r="K90" s="433">
        <v>0</v>
      </c>
      <c r="L90" s="294">
        <v>0</v>
      </c>
      <c r="M90" s="433">
        <v>0</v>
      </c>
    </row>
    <row r="91" spans="1:13" ht="25.5" customHeight="1" thickBot="1">
      <c r="A91" s="1007"/>
      <c r="B91" s="432" t="s">
        <v>606</v>
      </c>
      <c r="C91" s="433">
        <v>7255</v>
      </c>
      <c r="D91" s="434">
        <v>8791</v>
      </c>
      <c r="E91" s="433">
        <v>15488</v>
      </c>
      <c r="F91" s="434">
        <v>194</v>
      </c>
      <c r="G91" s="433">
        <v>0</v>
      </c>
      <c r="H91" s="434">
        <v>3362</v>
      </c>
      <c r="I91" s="433">
        <v>2920</v>
      </c>
      <c r="J91" s="434">
        <v>0</v>
      </c>
      <c r="K91" s="433">
        <v>0</v>
      </c>
      <c r="L91" s="294">
        <v>1</v>
      </c>
      <c r="M91" s="433">
        <v>0</v>
      </c>
    </row>
    <row r="92" spans="1:13" ht="25.5" customHeight="1" thickBot="1">
      <c r="A92" s="1007"/>
      <c r="B92" s="432" t="s">
        <v>607</v>
      </c>
      <c r="C92" s="433">
        <v>3658</v>
      </c>
      <c r="D92" s="434">
        <v>2442</v>
      </c>
      <c r="E92" s="433">
        <v>8954</v>
      </c>
      <c r="F92" s="434">
        <v>1107</v>
      </c>
      <c r="G92" s="433">
        <v>0</v>
      </c>
      <c r="H92" s="434">
        <v>1516</v>
      </c>
      <c r="I92" s="433">
        <v>873</v>
      </c>
      <c r="J92" s="434">
        <v>3</v>
      </c>
      <c r="K92" s="433">
        <v>0</v>
      </c>
      <c r="L92" s="294">
        <v>32</v>
      </c>
      <c r="M92" s="433">
        <v>3</v>
      </c>
    </row>
    <row r="93" spans="1:13" ht="25.5" customHeight="1" thickBot="1">
      <c r="A93" s="1007"/>
      <c r="B93" s="432" t="s">
        <v>608</v>
      </c>
      <c r="C93" s="433">
        <v>5689</v>
      </c>
      <c r="D93" s="434">
        <v>10052</v>
      </c>
      <c r="E93" s="433">
        <v>9117</v>
      </c>
      <c r="F93" s="434">
        <v>517</v>
      </c>
      <c r="G93" s="433">
        <v>567</v>
      </c>
      <c r="H93" s="434">
        <v>3410</v>
      </c>
      <c r="I93" s="433">
        <v>3342</v>
      </c>
      <c r="J93" s="434">
        <v>0</v>
      </c>
      <c r="K93" s="433">
        <v>0</v>
      </c>
      <c r="L93" s="294">
        <v>0</v>
      </c>
      <c r="M93" s="433">
        <v>0</v>
      </c>
    </row>
    <row r="94" spans="1:13" ht="25.5" customHeight="1" thickBot="1">
      <c r="A94" s="1007"/>
      <c r="B94" s="432" t="s">
        <v>609</v>
      </c>
      <c r="C94" s="433">
        <v>6307</v>
      </c>
      <c r="D94" s="434">
        <v>7491</v>
      </c>
      <c r="E94" s="433">
        <v>4985</v>
      </c>
      <c r="F94" s="434">
        <v>424</v>
      </c>
      <c r="G94" s="433">
        <v>56</v>
      </c>
      <c r="H94" s="434">
        <v>2654</v>
      </c>
      <c r="I94" s="433">
        <v>2070</v>
      </c>
      <c r="J94" s="434">
        <v>0</v>
      </c>
      <c r="K94" s="433">
        <v>0</v>
      </c>
      <c r="L94" s="294">
        <v>0</v>
      </c>
      <c r="M94" s="433">
        <v>0</v>
      </c>
    </row>
    <row r="95" spans="1:13" ht="25.5" customHeight="1" thickBot="1">
      <c r="A95" s="1007"/>
      <c r="B95" s="432" t="s">
        <v>610</v>
      </c>
      <c r="C95" s="433">
        <v>4552</v>
      </c>
      <c r="D95" s="434">
        <v>8527</v>
      </c>
      <c r="E95" s="433">
        <v>10637</v>
      </c>
      <c r="F95" s="434">
        <v>263</v>
      </c>
      <c r="G95" s="433">
        <v>14</v>
      </c>
      <c r="H95" s="434">
        <v>2693</v>
      </c>
      <c r="I95" s="433">
        <v>4</v>
      </c>
      <c r="J95" s="434">
        <v>0</v>
      </c>
      <c r="K95" s="433">
        <v>0</v>
      </c>
      <c r="L95" s="294">
        <v>0</v>
      </c>
      <c r="M95" s="433">
        <v>0</v>
      </c>
    </row>
    <row r="96" spans="1:13" ht="25.5" customHeight="1" thickBot="1">
      <c r="A96" s="1007"/>
      <c r="B96" s="432" t="s">
        <v>611</v>
      </c>
      <c r="C96" s="433">
        <v>5555</v>
      </c>
      <c r="D96" s="434">
        <v>5429</v>
      </c>
      <c r="E96" s="433">
        <v>7664</v>
      </c>
      <c r="F96" s="434">
        <v>903</v>
      </c>
      <c r="G96" s="433">
        <v>0</v>
      </c>
      <c r="H96" s="434">
        <v>3399</v>
      </c>
      <c r="I96" s="433">
        <v>3382</v>
      </c>
      <c r="J96" s="434">
        <v>6</v>
      </c>
      <c r="K96" s="433">
        <v>0</v>
      </c>
      <c r="L96" s="294">
        <v>30</v>
      </c>
      <c r="M96" s="433">
        <v>0</v>
      </c>
    </row>
    <row r="97" spans="1:13" ht="25.5" customHeight="1" thickBot="1">
      <c r="A97" s="1007"/>
      <c r="B97" s="432" t="s">
        <v>612</v>
      </c>
      <c r="C97" s="433">
        <v>2380</v>
      </c>
      <c r="D97" s="434">
        <v>10803</v>
      </c>
      <c r="E97" s="433">
        <v>24275</v>
      </c>
      <c r="F97" s="434">
        <v>285</v>
      </c>
      <c r="G97" s="433">
        <v>29</v>
      </c>
      <c r="H97" s="434">
        <v>4820</v>
      </c>
      <c r="I97" s="433">
        <v>3972</v>
      </c>
      <c r="J97" s="434">
        <v>41</v>
      </c>
      <c r="K97" s="433">
        <v>0</v>
      </c>
      <c r="L97" s="294">
        <v>4</v>
      </c>
      <c r="M97" s="433">
        <v>38</v>
      </c>
    </row>
    <row r="98" spans="1:13" ht="25.5" customHeight="1" thickBot="1">
      <c r="A98" s="1007"/>
      <c r="B98" s="432" t="s">
        <v>613</v>
      </c>
      <c r="C98" s="433">
        <v>926</v>
      </c>
      <c r="D98" s="434">
        <v>8973</v>
      </c>
      <c r="E98" s="433">
        <v>2034</v>
      </c>
      <c r="F98" s="434">
        <v>0</v>
      </c>
      <c r="G98" s="433">
        <v>18</v>
      </c>
      <c r="H98" s="434">
        <v>1402</v>
      </c>
      <c r="I98" s="433">
        <v>1400</v>
      </c>
      <c r="J98" s="434">
        <v>3</v>
      </c>
      <c r="K98" s="433">
        <v>0</v>
      </c>
      <c r="L98" s="294">
        <v>12</v>
      </c>
      <c r="M98" s="433">
        <v>17</v>
      </c>
    </row>
    <row r="99" spans="1:13" ht="25.5" customHeight="1" thickBot="1">
      <c r="A99" s="1007"/>
      <c r="B99" s="432" t="s">
        <v>614</v>
      </c>
      <c r="C99" s="433">
        <v>101</v>
      </c>
      <c r="D99" s="434">
        <v>3516</v>
      </c>
      <c r="E99" s="433">
        <v>13733</v>
      </c>
      <c r="F99" s="434">
        <v>0</v>
      </c>
      <c r="G99" s="433">
        <v>0</v>
      </c>
      <c r="H99" s="434">
        <v>2010</v>
      </c>
      <c r="I99" s="433">
        <v>0</v>
      </c>
      <c r="J99" s="434">
        <v>0</v>
      </c>
      <c r="K99" s="433">
        <v>0</v>
      </c>
      <c r="L99" s="294">
        <v>0</v>
      </c>
      <c r="M99" s="433">
        <v>0</v>
      </c>
    </row>
    <row r="100" spans="1:13" ht="25.5" customHeight="1" thickBot="1">
      <c r="A100" s="1007"/>
      <c r="B100" s="432" t="s">
        <v>615</v>
      </c>
      <c r="C100" s="433">
        <v>2819</v>
      </c>
      <c r="D100" s="434">
        <v>1111</v>
      </c>
      <c r="E100" s="433">
        <v>2080</v>
      </c>
      <c r="F100" s="434">
        <v>15</v>
      </c>
      <c r="G100" s="433">
        <v>153</v>
      </c>
      <c r="H100" s="434">
        <v>1150</v>
      </c>
      <c r="I100" s="433">
        <v>1136</v>
      </c>
      <c r="J100" s="434">
        <v>0</v>
      </c>
      <c r="K100" s="433">
        <v>0</v>
      </c>
      <c r="L100" s="294">
        <v>0</v>
      </c>
      <c r="M100" s="433">
        <v>0</v>
      </c>
    </row>
    <row r="101" spans="1:13" ht="25.5" customHeight="1" thickBot="1">
      <c r="A101" s="1007"/>
      <c r="B101" s="432" t="s">
        <v>616</v>
      </c>
      <c r="C101" s="433">
        <v>9731</v>
      </c>
      <c r="D101" s="434">
        <v>5428</v>
      </c>
      <c r="E101" s="433">
        <v>12914</v>
      </c>
      <c r="F101" s="434">
        <v>1287</v>
      </c>
      <c r="G101" s="433">
        <v>92</v>
      </c>
      <c r="H101" s="434">
        <v>4342</v>
      </c>
      <c r="I101" s="433">
        <v>4603</v>
      </c>
      <c r="J101" s="434">
        <v>0</v>
      </c>
      <c r="K101" s="433">
        <v>0</v>
      </c>
      <c r="L101" s="294">
        <v>13</v>
      </c>
      <c r="M101" s="433">
        <v>0</v>
      </c>
    </row>
    <row r="102" spans="1:13" ht="25.5" customHeight="1" thickBot="1">
      <c r="A102" s="1008"/>
      <c r="B102" s="432" t="s">
        <v>617</v>
      </c>
      <c r="C102" s="433">
        <v>1862</v>
      </c>
      <c r="D102" s="434">
        <v>7370</v>
      </c>
      <c r="E102" s="433">
        <v>1699</v>
      </c>
      <c r="F102" s="434">
        <v>133</v>
      </c>
      <c r="G102" s="433">
        <v>12</v>
      </c>
      <c r="H102" s="434">
        <v>1928</v>
      </c>
      <c r="I102" s="433">
        <v>1898</v>
      </c>
      <c r="J102" s="434">
        <v>0</v>
      </c>
      <c r="K102" s="433">
        <v>15</v>
      </c>
      <c r="L102" s="294">
        <v>2</v>
      </c>
      <c r="M102" s="433">
        <v>2</v>
      </c>
    </row>
    <row r="103" spans="1:13" ht="25.5" customHeight="1" thickBot="1">
      <c r="A103" s="234" t="s">
        <v>475</v>
      </c>
      <c r="B103" s="432" t="s">
        <v>618</v>
      </c>
      <c r="C103" s="433">
        <v>2936</v>
      </c>
      <c r="D103" s="434">
        <v>7467</v>
      </c>
      <c r="E103" s="433">
        <v>13731</v>
      </c>
      <c r="F103" s="434">
        <v>13</v>
      </c>
      <c r="G103" s="433">
        <v>11</v>
      </c>
      <c r="H103" s="434">
        <v>4022</v>
      </c>
      <c r="I103" s="433">
        <v>0</v>
      </c>
      <c r="J103" s="434">
        <v>0</v>
      </c>
      <c r="K103" s="433">
        <v>0</v>
      </c>
      <c r="L103" s="294">
        <v>0</v>
      </c>
      <c r="M103" s="433">
        <v>0</v>
      </c>
    </row>
    <row r="104" spans="1:13" ht="25.5" customHeight="1" thickBot="1">
      <c r="A104" s="1006" t="s">
        <v>122</v>
      </c>
      <c r="B104" s="432" t="s">
        <v>620</v>
      </c>
      <c r="C104" s="433">
        <v>3731</v>
      </c>
      <c r="D104" s="434">
        <v>3594</v>
      </c>
      <c r="E104" s="433">
        <v>4848</v>
      </c>
      <c r="F104" s="434">
        <v>235</v>
      </c>
      <c r="G104" s="433">
        <v>25</v>
      </c>
      <c r="H104" s="434">
        <v>1165</v>
      </c>
      <c r="I104" s="433">
        <v>723</v>
      </c>
      <c r="J104" s="434">
        <v>466</v>
      </c>
      <c r="K104" s="433">
        <v>343</v>
      </c>
      <c r="L104" s="294">
        <v>1</v>
      </c>
      <c r="M104" s="433">
        <v>224</v>
      </c>
    </row>
    <row r="105" spans="1:13" ht="25.5" customHeight="1" thickBot="1">
      <c r="A105" s="1007"/>
      <c r="B105" s="432" t="s">
        <v>621</v>
      </c>
      <c r="C105" s="433">
        <v>2451</v>
      </c>
      <c r="D105" s="434">
        <v>1882</v>
      </c>
      <c r="E105" s="433">
        <v>3256</v>
      </c>
      <c r="F105" s="434">
        <v>284</v>
      </c>
      <c r="G105" s="433">
        <v>0</v>
      </c>
      <c r="H105" s="434">
        <v>275</v>
      </c>
      <c r="I105" s="433">
        <v>272</v>
      </c>
      <c r="J105" s="434">
        <v>0</v>
      </c>
      <c r="K105" s="433">
        <v>0</v>
      </c>
      <c r="L105" s="294">
        <v>0</v>
      </c>
      <c r="M105" s="433">
        <v>0</v>
      </c>
    </row>
    <row r="106" spans="1:13" ht="25.5" customHeight="1" thickBot="1">
      <c r="A106" s="1007"/>
      <c r="B106" s="432" t="s">
        <v>622</v>
      </c>
      <c r="C106" s="433">
        <v>4125</v>
      </c>
      <c r="D106" s="434">
        <v>4923</v>
      </c>
      <c r="E106" s="433">
        <v>6468</v>
      </c>
      <c r="F106" s="434">
        <v>0</v>
      </c>
      <c r="G106" s="433">
        <v>2</v>
      </c>
      <c r="H106" s="434">
        <v>545</v>
      </c>
      <c r="I106" s="433">
        <v>0</v>
      </c>
      <c r="J106" s="434">
        <v>2</v>
      </c>
      <c r="K106" s="433">
        <v>0</v>
      </c>
      <c r="L106" s="294">
        <v>0</v>
      </c>
      <c r="M106" s="433">
        <v>0</v>
      </c>
    </row>
    <row r="107" spans="1:13" ht="25.5" customHeight="1" thickBot="1">
      <c r="A107" s="1007"/>
      <c r="B107" s="432" t="s">
        <v>623</v>
      </c>
      <c r="C107" s="433">
        <v>2321</v>
      </c>
      <c r="D107" s="434">
        <v>3795</v>
      </c>
      <c r="E107" s="433">
        <v>11103</v>
      </c>
      <c r="F107" s="434">
        <v>338</v>
      </c>
      <c r="G107" s="433">
        <v>0</v>
      </c>
      <c r="H107" s="434">
        <v>1097</v>
      </c>
      <c r="I107" s="433">
        <v>1097</v>
      </c>
      <c r="J107" s="434">
        <v>269</v>
      </c>
      <c r="K107" s="433">
        <v>43</v>
      </c>
      <c r="L107" s="294">
        <v>24</v>
      </c>
      <c r="M107" s="433">
        <v>1</v>
      </c>
    </row>
    <row r="108" spans="1:13" ht="25.5" customHeight="1" thickBot="1">
      <c r="A108" s="1008"/>
      <c r="B108" s="432" t="s">
        <v>624</v>
      </c>
      <c r="C108" s="433">
        <v>2677</v>
      </c>
      <c r="D108" s="434">
        <v>3967</v>
      </c>
      <c r="E108" s="433">
        <v>6351</v>
      </c>
      <c r="F108" s="434">
        <v>88</v>
      </c>
      <c r="G108" s="433">
        <v>21</v>
      </c>
      <c r="H108" s="434">
        <v>365</v>
      </c>
      <c r="I108" s="433">
        <v>365</v>
      </c>
      <c r="J108" s="434">
        <v>198</v>
      </c>
      <c r="K108" s="433">
        <v>0</v>
      </c>
      <c r="L108" s="294">
        <v>0</v>
      </c>
      <c r="M108" s="433">
        <v>0</v>
      </c>
    </row>
    <row r="109" spans="1:13" ht="25.5" customHeight="1" thickBot="1">
      <c r="A109" s="1006" t="s">
        <v>31</v>
      </c>
      <c r="B109" s="432" t="s">
        <v>625</v>
      </c>
      <c r="C109" s="433">
        <v>3527</v>
      </c>
      <c r="D109" s="434">
        <v>2254</v>
      </c>
      <c r="E109" s="433">
        <v>2062</v>
      </c>
      <c r="F109" s="434">
        <v>36</v>
      </c>
      <c r="G109" s="433">
        <v>2</v>
      </c>
      <c r="H109" s="434">
        <v>86</v>
      </c>
      <c r="I109" s="433">
        <v>64</v>
      </c>
      <c r="J109" s="434">
        <v>0</v>
      </c>
      <c r="K109" s="433">
        <v>0</v>
      </c>
      <c r="L109" s="294">
        <v>73</v>
      </c>
      <c r="M109" s="433">
        <v>0</v>
      </c>
    </row>
    <row r="110" spans="1:13" ht="25.5" customHeight="1" thickBot="1">
      <c r="A110" s="1007"/>
      <c r="B110" s="432" t="s">
        <v>626</v>
      </c>
      <c r="C110" s="433">
        <v>2332</v>
      </c>
      <c r="D110" s="434">
        <v>3552</v>
      </c>
      <c r="E110" s="433">
        <v>766</v>
      </c>
      <c r="F110" s="434">
        <v>134</v>
      </c>
      <c r="G110" s="433">
        <v>267</v>
      </c>
      <c r="H110" s="434">
        <v>433</v>
      </c>
      <c r="I110" s="433">
        <v>0</v>
      </c>
      <c r="J110" s="434">
        <v>0</v>
      </c>
      <c r="K110" s="433">
        <v>0</v>
      </c>
      <c r="L110" s="294">
        <v>0</v>
      </c>
      <c r="M110" s="433">
        <v>0</v>
      </c>
    </row>
    <row r="111" spans="1:13" ht="25.5" customHeight="1" thickBot="1">
      <c r="A111" s="1007"/>
      <c r="B111" s="432" t="s">
        <v>627</v>
      </c>
      <c r="C111" s="433">
        <v>2342</v>
      </c>
      <c r="D111" s="434">
        <v>3589</v>
      </c>
      <c r="E111" s="433">
        <v>8020</v>
      </c>
      <c r="F111" s="434">
        <v>37</v>
      </c>
      <c r="G111" s="433">
        <v>2</v>
      </c>
      <c r="H111" s="434">
        <v>468</v>
      </c>
      <c r="I111" s="433">
        <v>0</v>
      </c>
      <c r="J111" s="434">
        <v>170</v>
      </c>
      <c r="K111" s="433">
        <v>0</v>
      </c>
      <c r="L111" s="294">
        <v>24</v>
      </c>
      <c r="M111" s="433">
        <v>26</v>
      </c>
    </row>
    <row r="112" spans="1:13" ht="25.5" customHeight="1" thickBot="1">
      <c r="A112" s="1008"/>
      <c r="B112" s="432" t="s">
        <v>628</v>
      </c>
      <c r="C112" s="433">
        <v>3050</v>
      </c>
      <c r="D112" s="434">
        <v>809</v>
      </c>
      <c r="E112" s="433">
        <v>1526</v>
      </c>
      <c r="F112" s="434">
        <v>439</v>
      </c>
      <c r="G112" s="433">
        <v>0</v>
      </c>
      <c r="H112" s="434">
        <v>239</v>
      </c>
      <c r="I112" s="433">
        <v>239</v>
      </c>
      <c r="J112" s="434">
        <v>0</v>
      </c>
      <c r="K112" s="433">
        <v>0</v>
      </c>
      <c r="L112" s="294">
        <v>0</v>
      </c>
      <c r="M112" s="433">
        <v>0</v>
      </c>
    </row>
    <row r="113" spans="1:13" ht="25.5" customHeight="1" thickBot="1">
      <c r="A113" s="1011" t="s">
        <v>476</v>
      </c>
      <c r="B113" s="432" t="s">
        <v>630</v>
      </c>
      <c r="C113" s="433">
        <v>5702</v>
      </c>
      <c r="D113" s="434">
        <v>10944</v>
      </c>
      <c r="E113" s="433">
        <v>13022</v>
      </c>
      <c r="F113" s="434">
        <v>343</v>
      </c>
      <c r="G113" s="433">
        <v>0</v>
      </c>
      <c r="H113" s="434">
        <v>3595</v>
      </c>
      <c r="I113" s="433">
        <v>3307</v>
      </c>
      <c r="J113" s="434">
        <v>0</v>
      </c>
      <c r="K113" s="433">
        <v>0</v>
      </c>
      <c r="L113" s="294">
        <v>4</v>
      </c>
      <c r="M113" s="433">
        <v>1</v>
      </c>
    </row>
    <row r="114" spans="1:13" ht="25.5" customHeight="1" thickBot="1">
      <c r="A114" s="1011"/>
      <c r="B114" s="432" t="s">
        <v>631</v>
      </c>
      <c r="C114" s="433">
        <v>969</v>
      </c>
      <c r="D114" s="434">
        <v>3657</v>
      </c>
      <c r="E114" s="433">
        <v>2918</v>
      </c>
      <c r="F114" s="434">
        <v>2</v>
      </c>
      <c r="G114" s="433">
        <v>0</v>
      </c>
      <c r="H114" s="434">
        <v>480</v>
      </c>
      <c r="I114" s="433">
        <v>480</v>
      </c>
      <c r="J114" s="434">
        <v>0</v>
      </c>
      <c r="K114" s="433">
        <v>0</v>
      </c>
      <c r="L114" s="294">
        <v>0</v>
      </c>
      <c r="M114" s="433">
        <v>0</v>
      </c>
    </row>
    <row r="115" spans="1:13" ht="25.5" customHeight="1" thickBot="1">
      <c r="A115" s="1011"/>
      <c r="B115" s="432" t="s">
        <v>633</v>
      </c>
      <c r="C115" s="433">
        <v>3153</v>
      </c>
      <c r="D115" s="434">
        <v>1195</v>
      </c>
      <c r="E115" s="433">
        <v>4913</v>
      </c>
      <c r="F115" s="434">
        <v>766</v>
      </c>
      <c r="G115" s="433">
        <v>1</v>
      </c>
      <c r="H115" s="434">
        <v>738</v>
      </c>
      <c r="I115" s="433">
        <v>740</v>
      </c>
      <c r="J115" s="434">
        <v>86</v>
      </c>
      <c r="K115" s="433">
        <v>0</v>
      </c>
      <c r="L115" s="294">
        <v>0</v>
      </c>
      <c r="M115" s="433">
        <v>0</v>
      </c>
    </row>
    <row r="116" spans="1:13" ht="25.5" customHeight="1" thickBot="1">
      <c r="A116" s="1011"/>
      <c r="B116" s="432" t="s">
        <v>634</v>
      </c>
      <c r="C116" s="433">
        <v>1534</v>
      </c>
      <c r="D116" s="434">
        <v>2634</v>
      </c>
      <c r="E116" s="433">
        <v>1547</v>
      </c>
      <c r="F116" s="434">
        <v>12</v>
      </c>
      <c r="G116" s="433">
        <v>0</v>
      </c>
      <c r="H116" s="434">
        <v>171</v>
      </c>
      <c r="I116" s="433">
        <v>130</v>
      </c>
      <c r="J116" s="434">
        <v>0</v>
      </c>
      <c r="K116" s="433">
        <v>0</v>
      </c>
      <c r="L116" s="294">
        <v>1</v>
      </c>
      <c r="M116" s="433">
        <v>8</v>
      </c>
    </row>
    <row r="117" spans="1:13" ht="25.5" customHeight="1" thickBot="1">
      <c r="A117" s="1011"/>
      <c r="B117" s="432" t="s">
        <v>635</v>
      </c>
      <c r="C117" s="433">
        <v>1467</v>
      </c>
      <c r="D117" s="434">
        <v>555</v>
      </c>
      <c r="E117" s="433">
        <v>166</v>
      </c>
      <c r="F117" s="434">
        <v>8</v>
      </c>
      <c r="G117" s="433">
        <v>0</v>
      </c>
      <c r="H117" s="434">
        <v>551</v>
      </c>
      <c r="I117" s="433">
        <v>329</v>
      </c>
      <c r="J117" s="434">
        <v>0</v>
      </c>
      <c r="K117" s="433">
        <v>3</v>
      </c>
      <c r="L117" s="294">
        <v>0</v>
      </c>
      <c r="M117" s="433">
        <v>42</v>
      </c>
    </row>
    <row r="118" spans="1:13" ht="25.5" customHeight="1" thickBot="1">
      <c r="A118" s="1011"/>
      <c r="B118" s="432" t="s">
        <v>636</v>
      </c>
      <c r="C118" s="433">
        <v>3646</v>
      </c>
      <c r="D118" s="434">
        <v>14227</v>
      </c>
      <c r="E118" s="433">
        <v>8754</v>
      </c>
      <c r="F118" s="434">
        <v>322</v>
      </c>
      <c r="G118" s="433">
        <v>0</v>
      </c>
      <c r="H118" s="434">
        <v>2730</v>
      </c>
      <c r="I118" s="433">
        <v>2730</v>
      </c>
      <c r="J118" s="434">
        <v>286</v>
      </c>
      <c r="K118" s="433">
        <v>48</v>
      </c>
      <c r="L118" s="294">
        <v>67</v>
      </c>
      <c r="M118" s="433">
        <v>45</v>
      </c>
    </row>
    <row r="119" spans="1:13" ht="25.5" customHeight="1" thickBot="1">
      <c r="A119" s="1011"/>
      <c r="B119" s="432" t="s">
        <v>637</v>
      </c>
      <c r="C119" s="433">
        <v>1350</v>
      </c>
      <c r="D119" s="434">
        <v>1921</v>
      </c>
      <c r="E119" s="433">
        <v>189</v>
      </c>
      <c r="F119" s="434">
        <v>1</v>
      </c>
      <c r="G119" s="433">
        <v>0</v>
      </c>
      <c r="H119" s="434">
        <v>364</v>
      </c>
      <c r="I119" s="433">
        <v>364</v>
      </c>
      <c r="J119" s="434">
        <v>0</v>
      </c>
      <c r="K119" s="433">
        <v>0</v>
      </c>
      <c r="L119" s="294">
        <v>0</v>
      </c>
      <c r="M119" s="433">
        <v>0</v>
      </c>
    </row>
    <row r="120" spans="1:13" ht="25.5" customHeight="1" thickBot="1">
      <c r="A120" s="1011"/>
      <c r="B120" s="432" t="s">
        <v>638</v>
      </c>
      <c r="C120" s="433">
        <v>1876</v>
      </c>
      <c r="D120" s="434">
        <v>3733</v>
      </c>
      <c r="E120" s="433">
        <v>3777</v>
      </c>
      <c r="F120" s="434">
        <v>901</v>
      </c>
      <c r="G120" s="433">
        <v>3</v>
      </c>
      <c r="H120" s="434">
        <v>764</v>
      </c>
      <c r="I120" s="433">
        <v>16</v>
      </c>
      <c r="J120" s="434">
        <v>226</v>
      </c>
      <c r="K120" s="433">
        <v>0</v>
      </c>
      <c r="L120" s="294">
        <v>1</v>
      </c>
      <c r="M120" s="433">
        <v>2</v>
      </c>
    </row>
    <row r="121" spans="1:13" ht="25.5" customHeight="1" thickBot="1">
      <c r="A121" s="1011"/>
      <c r="B121" s="432" t="s">
        <v>639</v>
      </c>
      <c r="C121" s="433">
        <v>4667</v>
      </c>
      <c r="D121" s="434">
        <v>2718</v>
      </c>
      <c r="E121" s="433">
        <v>1478</v>
      </c>
      <c r="F121" s="434">
        <v>311</v>
      </c>
      <c r="G121" s="433">
        <v>37</v>
      </c>
      <c r="H121" s="434">
        <v>929</v>
      </c>
      <c r="I121" s="433">
        <v>245</v>
      </c>
      <c r="J121" s="434">
        <v>57</v>
      </c>
      <c r="K121" s="433">
        <v>0</v>
      </c>
      <c r="L121" s="294">
        <v>1</v>
      </c>
      <c r="M121" s="433">
        <v>1</v>
      </c>
    </row>
    <row r="122" spans="1:13" ht="25.5" customHeight="1" thickBot="1">
      <c r="A122" s="1011"/>
      <c r="B122" s="432" t="s">
        <v>640</v>
      </c>
      <c r="C122" s="433">
        <v>1369</v>
      </c>
      <c r="D122" s="434">
        <v>192</v>
      </c>
      <c r="E122" s="433">
        <v>3386</v>
      </c>
      <c r="F122" s="434">
        <v>0</v>
      </c>
      <c r="G122" s="433">
        <v>0</v>
      </c>
      <c r="H122" s="434">
        <v>198</v>
      </c>
      <c r="I122" s="433">
        <v>126</v>
      </c>
      <c r="J122" s="434">
        <v>179</v>
      </c>
      <c r="K122" s="433">
        <v>0</v>
      </c>
      <c r="L122" s="294">
        <v>0</v>
      </c>
      <c r="M122" s="433">
        <v>0</v>
      </c>
    </row>
    <row r="123" spans="1:13" ht="25.5" customHeight="1" thickBot="1">
      <c r="A123" s="1011"/>
      <c r="B123" s="432" t="s">
        <v>642</v>
      </c>
      <c r="C123" s="433">
        <v>1891</v>
      </c>
      <c r="D123" s="434">
        <v>5102</v>
      </c>
      <c r="E123" s="433">
        <v>1387</v>
      </c>
      <c r="F123" s="434">
        <v>799</v>
      </c>
      <c r="G123" s="433">
        <v>18</v>
      </c>
      <c r="H123" s="434">
        <v>732</v>
      </c>
      <c r="I123" s="433">
        <v>724</v>
      </c>
      <c r="J123" s="434">
        <v>0</v>
      </c>
      <c r="K123" s="433">
        <v>0</v>
      </c>
      <c r="L123" s="294">
        <v>0</v>
      </c>
      <c r="M123" s="433">
        <v>0</v>
      </c>
    </row>
    <row r="124" spans="1:13" ht="25.5" customHeight="1" thickBot="1">
      <c r="A124" s="1011"/>
      <c r="B124" s="432" t="s">
        <v>643</v>
      </c>
      <c r="C124" s="433">
        <v>35</v>
      </c>
      <c r="D124" s="434">
        <v>82</v>
      </c>
      <c r="E124" s="433">
        <v>16</v>
      </c>
      <c r="F124" s="434">
        <v>0</v>
      </c>
      <c r="G124" s="433">
        <v>0</v>
      </c>
      <c r="H124" s="434">
        <v>16</v>
      </c>
      <c r="I124" s="433">
        <v>16</v>
      </c>
      <c r="J124" s="434">
        <v>1</v>
      </c>
      <c r="K124" s="433">
        <v>0</v>
      </c>
      <c r="L124" s="294">
        <v>0</v>
      </c>
      <c r="M124" s="433">
        <v>0</v>
      </c>
    </row>
    <row r="125" spans="1:13" ht="25.5" customHeight="1" thickBot="1">
      <c r="A125" s="1011"/>
      <c r="B125" s="432" t="s">
        <v>644</v>
      </c>
      <c r="C125" s="433">
        <v>2551</v>
      </c>
      <c r="D125" s="434">
        <v>10678</v>
      </c>
      <c r="E125" s="433">
        <v>11965</v>
      </c>
      <c r="F125" s="434">
        <v>148</v>
      </c>
      <c r="G125" s="433">
        <v>7</v>
      </c>
      <c r="H125" s="434">
        <v>1993</v>
      </c>
      <c r="I125" s="433">
        <v>1986</v>
      </c>
      <c r="J125" s="434">
        <v>9</v>
      </c>
      <c r="K125" s="433">
        <v>50</v>
      </c>
      <c r="L125" s="294">
        <v>22</v>
      </c>
      <c r="M125" s="433">
        <v>7</v>
      </c>
    </row>
    <row r="126" spans="1:13" ht="25.5" customHeight="1" thickBot="1">
      <c r="A126" s="1011"/>
      <c r="B126" s="432" t="s">
        <v>645</v>
      </c>
      <c r="C126" s="433">
        <v>4495</v>
      </c>
      <c r="D126" s="434">
        <v>2570</v>
      </c>
      <c r="E126" s="433">
        <v>7419</v>
      </c>
      <c r="F126" s="434">
        <v>443</v>
      </c>
      <c r="G126" s="433">
        <v>4</v>
      </c>
      <c r="H126" s="434">
        <v>1584</v>
      </c>
      <c r="I126" s="433">
        <v>2</v>
      </c>
      <c r="J126" s="434">
        <v>0</v>
      </c>
      <c r="K126" s="433">
        <v>1</v>
      </c>
      <c r="L126" s="294">
        <v>7</v>
      </c>
      <c r="M126" s="433">
        <v>0</v>
      </c>
    </row>
    <row r="127" spans="1:13" ht="25.5" customHeight="1" thickBot="1">
      <c r="A127" s="1011"/>
      <c r="B127" s="432" t="s">
        <v>646</v>
      </c>
      <c r="C127" s="433">
        <v>773</v>
      </c>
      <c r="D127" s="434">
        <v>722</v>
      </c>
      <c r="E127" s="433">
        <v>1672</v>
      </c>
      <c r="F127" s="434">
        <v>45</v>
      </c>
      <c r="G127" s="433">
        <v>0</v>
      </c>
      <c r="H127" s="434">
        <v>207</v>
      </c>
      <c r="I127" s="433">
        <v>183</v>
      </c>
      <c r="J127" s="434">
        <v>0</v>
      </c>
      <c r="K127" s="433">
        <v>1</v>
      </c>
      <c r="L127" s="294">
        <v>0</v>
      </c>
      <c r="M127" s="433">
        <v>0</v>
      </c>
    </row>
    <row r="128" spans="1:13" ht="25.5" customHeight="1" thickBot="1">
      <c r="A128" s="1011"/>
      <c r="B128" s="432" t="s">
        <v>647</v>
      </c>
      <c r="C128" s="433">
        <v>966</v>
      </c>
      <c r="D128" s="434">
        <v>879</v>
      </c>
      <c r="E128" s="433">
        <v>3421</v>
      </c>
      <c r="F128" s="434">
        <v>57</v>
      </c>
      <c r="G128" s="433">
        <v>0</v>
      </c>
      <c r="H128" s="434">
        <v>382</v>
      </c>
      <c r="I128" s="433">
        <v>376</v>
      </c>
      <c r="J128" s="434">
        <v>0</v>
      </c>
      <c r="K128" s="433">
        <v>0</v>
      </c>
      <c r="L128" s="294">
        <v>1</v>
      </c>
      <c r="M128" s="433">
        <v>26</v>
      </c>
    </row>
    <row r="129" spans="1:13" ht="25.5" customHeight="1" thickBot="1">
      <c r="A129" s="1011"/>
      <c r="B129" s="432" t="s">
        <v>648</v>
      </c>
      <c r="C129" s="433">
        <v>839</v>
      </c>
      <c r="D129" s="434">
        <v>600</v>
      </c>
      <c r="E129" s="433">
        <v>1374</v>
      </c>
      <c r="F129" s="434">
        <v>30</v>
      </c>
      <c r="G129" s="433">
        <v>4</v>
      </c>
      <c r="H129" s="434">
        <v>119</v>
      </c>
      <c r="I129" s="433">
        <v>104</v>
      </c>
      <c r="J129" s="434">
        <v>2</v>
      </c>
      <c r="K129" s="433">
        <v>0</v>
      </c>
      <c r="L129" s="294">
        <v>17</v>
      </c>
      <c r="M129" s="433">
        <v>20</v>
      </c>
    </row>
    <row r="130" spans="1:13" ht="25.5" customHeight="1" thickBot="1">
      <c r="A130" s="1011"/>
      <c r="B130" s="432" t="s">
        <v>649</v>
      </c>
      <c r="C130" s="433">
        <v>43</v>
      </c>
      <c r="D130" s="434">
        <v>14</v>
      </c>
      <c r="E130" s="433">
        <v>21</v>
      </c>
      <c r="F130" s="434">
        <v>0</v>
      </c>
      <c r="G130" s="433">
        <v>0</v>
      </c>
      <c r="H130" s="434">
        <v>0</v>
      </c>
      <c r="I130" s="433">
        <v>0</v>
      </c>
      <c r="J130" s="434">
        <v>0</v>
      </c>
      <c r="K130" s="433">
        <v>0</v>
      </c>
      <c r="L130" s="294">
        <v>0</v>
      </c>
      <c r="M130" s="433">
        <v>0</v>
      </c>
    </row>
    <row r="131" spans="1:13" ht="25.5" customHeight="1" thickBot="1">
      <c r="A131" s="1011"/>
      <c r="B131" s="432" t="s">
        <v>650</v>
      </c>
      <c r="C131" s="433">
        <v>48</v>
      </c>
      <c r="D131" s="434">
        <v>122</v>
      </c>
      <c r="E131" s="433">
        <v>186</v>
      </c>
      <c r="F131" s="434">
        <v>8</v>
      </c>
      <c r="G131" s="433">
        <v>0</v>
      </c>
      <c r="H131" s="434">
        <v>48</v>
      </c>
      <c r="I131" s="433">
        <v>48</v>
      </c>
      <c r="J131" s="434">
        <v>0</v>
      </c>
      <c r="K131" s="433">
        <v>0</v>
      </c>
      <c r="L131" s="294">
        <v>1</v>
      </c>
      <c r="M131" s="433">
        <v>0</v>
      </c>
    </row>
    <row r="132" spans="1:13" ht="25.5" customHeight="1" thickBot="1">
      <c r="A132" s="1011" t="s">
        <v>29</v>
      </c>
      <c r="B132" s="432" t="s">
        <v>651</v>
      </c>
      <c r="C132" s="433">
        <v>4520</v>
      </c>
      <c r="D132" s="434">
        <v>6225</v>
      </c>
      <c r="E132" s="433">
        <v>12286</v>
      </c>
      <c r="F132" s="434">
        <v>48</v>
      </c>
      <c r="G132" s="433">
        <v>0</v>
      </c>
      <c r="H132" s="434">
        <v>3926</v>
      </c>
      <c r="I132" s="433">
        <v>3926</v>
      </c>
      <c r="J132" s="434">
        <v>812</v>
      </c>
      <c r="K132" s="433">
        <v>0</v>
      </c>
      <c r="L132" s="294">
        <v>0</v>
      </c>
      <c r="M132" s="433">
        <v>0</v>
      </c>
    </row>
    <row r="133" spans="1:13" ht="25.5" customHeight="1" thickBot="1">
      <c r="A133" s="1011"/>
      <c r="B133" s="432" t="s">
        <v>652</v>
      </c>
      <c r="C133" s="433">
        <v>5401</v>
      </c>
      <c r="D133" s="434">
        <v>3579</v>
      </c>
      <c r="E133" s="433">
        <v>4171</v>
      </c>
      <c r="F133" s="434">
        <v>672</v>
      </c>
      <c r="G133" s="433">
        <v>11</v>
      </c>
      <c r="H133" s="434">
        <v>1356</v>
      </c>
      <c r="I133" s="433">
        <v>1312</v>
      </c>
      <c r="J133" s="434">
        <v>294</v>
      </c>
      <c r="K133" s="433">
        <v>0</v>
      </c>
      <c r="L133" s="294">
        <v>62</v>
      </c>
      <c r="M133" s="433">
        <v>541</v>
      </c>
    </row>
    <row r="134" spans="1:13" ht="25.5" customHeight="1" thickBot="1">
      <c r="A134" s="1011"/>
      <c r="B134" s="432" t="s">
        <v>653</v>
      </c>
      <c r="C134" s="433">
        <v>5308</v>
      </c>
      <c r="D134" s="434">
        <v>4227</v>
      </c>
      <c r="E134" s="433">
        <v>4569</v>
      </c>
      <c r="F134" s="434">
        <v>726</v>
      </c>
      <c r="G134" s="433">
        <v>0</v>
      </c>
      <c r="H134" s="434">
        <v>1384</v>
      </c>
      <c r="I134" s="433">
        <v>1404</v>
      </c>
      <c r="J134" s="434">
        <v>124</v>
      </c>
      <c r="K134" s="433">
        <v>96</v>
      </c>
      <c r="L134" s="294">
        <v>31</v>
      </c>
      <c r="M134" s="433">
        <v>0</v>
      </c>
    </row>
    <row r="135" spans="1:13" ht="25.5" customHeight="1" thickBot="1">
      <c r="A135" s="1011"/>
      <c r="B135" s="432" t="s">
        <v>654</v>
      </c>
      <c r="C135" s="433">
        <v>1715</v>
      </c>
      <c r="D135" s="434">
        <v>4026</v>
      </c>
      <c r="E135" s="433">
        <v>2879</v>
      </c>
      <c r="F135" s="434">
        <v>185</v>
      </c>
      <c r="G135" s="433">
        <v>0</v>
      </c>
      <c r="H135" s="434">
        <v>2086</v>
      </c>
      <c r="I135" s="433">
        <v>2086</v>
      </c>
      <c r="J135" s="434">
        <v>288</v>
      </c>
      <c r="K135" s="433">
        <v>0</v>
      </c>
      <c r="L135" s="294">
        <v>0</v>
      </c>
      <c r="M135" s="433">
        <v>242</v>
      </c>
    </row>
    <row r="136" spans="1:13" ht="25.5" customHeight="1" thickBot="1">
      <c r="A136" s="1006" t="s">
        <v>17</v>
      </c>
      <c r="B136" s="432" t="s">
        <v>656</v>
      </c>
      <c r="C136" s="433">
        <v>1124</v>
      </c>
      <c r="D136" s="434">
        <v>591</v>
      </c>
      <c r="E136" s="433">
        <v>352</v>
      </c>
      <c r="F136" s="434">
        <v>0</v>
      </c>
      <c r="G136" s="433">
        <v>0</v>
      </c>
      <c r="H136" s="434">
        <v>640</v>
      </c>
      <c r="I136" s="433">
        <v>639</v>
      </c>
      <c r="J136" s="434">
        <v>299</v>
      </c>
      <c r="K136" s="433">
        <v>30</v>
      </c>
      <c r="L136" s="294">
        <v>0</v>
      </c>
      <c r="M136" s="433">
        <v>3</v>
      </c>
    </row>
    <row r="137" spans="1:13" ht="25.5" customHeight="1" thickBot="1">
      <c r="A137" s="1007"/>
      <c r="B137" s="432" t="s">
        <v>657</v>
      </c>
      <c r="C137" s="433">
        <v>787</v>
      </c>
      <c r="D137" s="434">
        <v>400</v>
      </c>
      <c r="E137" s="433">
        <v>627</v>
      </c>
      <c r="F137" s="434">
        <v>0</v>
      </c>
      <c r="G137" s="433">
        <v>0</v>
      </c>
      <c r="H137" s="434">
        <v>133</v>
      </c>
      <c r="I137" s="433">
        <v>132</v>
      </c>
      <c r="J137" s="434">
        <v>0</v>
      </c>
      <c r="K137" s="433">
        <v>0</v>
      </c>
      <c r="L137" s="294">
        <v>0</v>
      </c>
      <c r="M137" s="433">
        <v>0</v>
      </c>
    </row>
    <row r="138" spans="1:13" ht="25.5" customHeight="1" thickBot="1">
      <c r="A138" s="1007"/>
      <c r="B138" s="432" t="s">
        <v>660</v>
      </c>
      <c r="C138" s="433">
        <v>1548</v>
      </c>
      <c r="D138" s="434">
        <v>7520</v>
      </c>
      <c r="E138" s="433">
        <v>3418</v>
      </c>
      <c r="F138" s="434">
        <v>0</v>
      </c>
      <c r="G138" s="433">
        <v>0</v>
      </c>
      <c r="H138" s="434">
        <v>3335</v>
      </c>
      <c r="I138" s="433">
        <v>3064</v>
      </c>
      <c r="J138" s="434">
        <v>778</v>
      </c>
      <c r="K138" s="433">
        <v>0</v>
      </c>
      <c r="L138" s="294">
        <v>35</v>
      </c>
      <c r="M138" s="433">
        <v>144</v>
      </c>
    </row>
    <row r="139" spans="1:13" ht="25.5" customHeight="1" thickBot="1">
      <c r="A139" s="1007"/>
      <c r="B139" s="432" t="s">
        <v>661</v>
      </c>
      <c r="C139" s="433">
        <v>1619</v>
      </c>
      <c r="D139" s="434">
        <v>369</v>
      </c>
      <c r="E139" s="433">
        <v>485</v>
      </c>
      <c r="F139" s="434">
        <v>6</v>
      </c>
      <c r="G139" s="433">
        <v>17</v>
      </c>
      <c r="H139" s="434">
        <v>142</v>
      </c>
      <c r="I139" s="433">
        <v>0</v>
      </c>
      <c r="J139" s="434">
        <v>5</v>
      </c>
      <c r="K139" s="433">
        <v>0</v>
      </c>
      <c r="L139" s="294">
        <v>0</v>
      </c>
      <c r="M139" s="433">
        <v>0</v>
      </c>
    </row>
    <row r="140" spans="1:13" ht="25.5" customHeight="1" thickBot="1">
      <c r="A140" s="1007"/>
      <c r="B140" s="432" t="s">
        <v>662</v>
      </c>
      <c r="C140" s="433">
        <v>1695</v>
      </c>
      <c r="D140" s="434">
        <v>643</v>
      </c>
      <c r="E140" s="433">
        <v>1948</v>
      </c>
      <c r="F140" s="434">
        <v>0</v>
      </c>
      <c r="G140" s="433">
        <v>0</v>
      </c>
      <c r="H140" s="434">
        <v>491</v>
      </c>
      <c r="I140" s="433">
        <v>433</v>
      </c>
      <c r="J140" s="434">
        <v>38</v>
      </c>
      <c r="K140" s="433">
        <v>0</v>
      </c>
      <c r="L140" s="294">
        <v>1</v>
      </c>
      <c r="M140" s="433">
        <v>0</v>
      </c>
    </row>
    <row r="141" spans="1:13" ht="25.5" customHeight="1" thickBot="1">
      <c r="A141" s="1007"/>
      <c r="B141" s="432" t="s">
        <v>664</v>
      </c>
      <c r="C141" s="433">
        <v>1975</v>
      </c>
      <c r="D141" s="434">
        <v>997</v>
      </c>
      <c r="E141" s="433">
        <v>3786</v>
      </c>
      <c r="F141" s="434">
        <v>1</v>
      </c>
      <c r="G141" s="433">
        <v>0</v>
      </c>
      <c r="H141" s="434">
        <v>552</v>
      </c>
      <c r="I141" s="433">
        <v>525</v>
      </c>
      <c r="J141" s="434">
        <v>81</v>
      </c>
      <c r="K141" s="433">
        <v>4</v>
      </c>
      <c r="L141" s="294">
        <v>0</v>
      </c>
      <c r="M141" s="433">
        <v>129</v>
      </c>
    </row>
    <row r="142" spans="1:13" ht="25.5" customHeight="1" thickBot="1">
      <c r="A142" s="1007"/>
      <c r="B142" s="432" t="s">
        <v>666</v>
      </c>
      <c r="C142" s="433">
        <v>4981</v>
      </c>
      <c r="D142" s="434">
        <v>7416</v>
      </c>
      <c r="E142" s="433">
        <v>3487</v>
      </c>
      <c r="F142" s="434">
        <v>0</v>
      </c>
      <c r="G142" s="433">
        <v>0</v>
      </c>
      <c r="H142" s="434">
        <v>3100</v>
      </c>
      <c r="I142" s="433">
        <v>2587</v>
      </c>
      <c r="J142" s="434">
        <v>54</v>
      </c>
      <c r="K142" s="433">
        <v>0</v>
      </c>
      <c r="L142" s="294">
        <v>72</v>
      </c>
      <c r="M142" s="433">
        <v>24</v>
      </c>
    </row>
    <row r="143" spans="1:13" ht="25.5" customHeight="1" thickBot="1">
      <c r="A143" s="1007"/>
      <c r="B143" s="432" t="s">
        <v>667</v>
      </c>
      <c r="C143" s="433">
        <v>38</v>
      </c>
      <c r="D143" s="434">
        <v>525</v>
      </c>
      <c r="E143" s="433">
        <v>577</v>
      </c>
      <c r="F143" s="434">
        <v>2</v>
      </c>
      <c r="G143" s="433">
        <v>0</v>
      </c>
      <c r="H143" s="434">
        <v>169</v>
      </c>
      <c r="I143" s="433">
        <v>74</v>
      </c>
      <c r="J143" s="434">
        <v>354</v>
      </c>
      <c r="K143" s="433">
        <v>0</v>
      </c>
      <c r="L143" s="294">
        <v>12</v>
      </c>
      <c r="M143" s="433">
        <v>59</v>
      </c>
    </row>
    <row r="144" spans="1:13" ht="25.5" customHeight="1" thickBot="1">
      <c r="A144" s="1007"/>
      <c r="B144" s="432" t="s">
        <v>669</v>
      </c>
      <c r="C144" s="433">
        <v>896</v>
      </c>
      <c r="D144" s="434">
        <v>664</v>
      </c>
      <c r="E144" s="433">
        <v>4217</v>
      </c>
      <c r="F144" s="434">
        <v>0</v>
      </c>
      <c r="G144" s="433">
        <v>0</v>
      </c>
      <c r="H144" s="434">
        <v>727</v>
      </c>
      <c r="I144" s="433">
        <v>810</v>
      </c>
      <c r="J144" s="434">
        <v>0</v>
      </c>
      <c r="K144" s="433">
        <v>0</v>
      </c>
      <c r="L144" s="294">
        <v>0</v>
      </c>
      <c r="M144" s="433">
        <v>0</v>
      </c>
    </row>
    <row r="145" spans="1:13" ht="25.5" customHeight="1" thickBot="1">
      <c r="A145" s="1007"/>
      <c r="B145" s="432" t="s">
        <v>670</v>
      </c>
      <c r="C145" s="433">
        <v>1798</v>
      </c>
      <c r="D145" s="434">
        <v>568</v>
      </c>
      <c r="E145" s="433">
        <v>1422</v>
      </c>
      <c r="F145" s="434">
        <v>3</v>
      </c>
      <c r="G145" s="433">
        <v>0</v>
      </c>
      <c r="H145" s="434">
        <v>363</v>
      </c>
      <c r="I145" s="433">
        <v>0</v>
      </c>
      <c r="J145" s="434">
        <v>55</v>
      </c>
      <c r="K145" s="433">
        <v>0</v>
      </c>
      <c r="L145" s="294">
        <v>106</v>
      </c>
      <c r="M145" s="433">
        <v>0</v>
      </c>
    </row>
    <row r="146" spans="1:13" ht="25.5" customHeight="1" thickBot="1">
      <c r="A146" s="1007"/>
      <c r="B146" s="432" t="s">
        <v>671</v>
      </c>
      <c r="C146" s="433">
        <v>441</v>
      </c>
      <c r="D146" s="434">
        <v>1910</v>
      </c>
      <c r="E146" s="433">
        <v>1986</v>
      </c>
      <c r="F146" s="434">
        <v>5</v>
      </c>
      <c r="G146" s="433">
        <v>0</v>
      </c>
      <c r="H146" s="434">
        <v>1243</v>
      </c>
      <c r="I146" s="433">
        <v>647</v>
      </c>
      <c r="J146" s="434">
        <v>161</v>
      </c>
      <c r="K146" s="433">
        <v>0</v>
      </c>
      <c r="L146" s="294">
        <v>104</v>
      </c>
      <c r="M146" s="433">
        <v>0</v>
      </c>
    </row>
    <row r="147" spans="1:13" ht="25.5" customHeight="1" thickBot="1">
      <c r="A147" s="1007"/>
      <c r="B147" s="432" t="s">
        <v>672</v>
      </c>
      <c r="C147" s="433">
        <v>1727</v>
      </c>
      <c r="D147" s="434">
        <v>690</v>
      </c>
      <c r="E147" s="433">
        <v>1624</v>
      </c>
      <c r="F147" s="434">
        <v>0</v>
      </c>
      <c r="G147" s="433">
        <v>0</v>
      </c>
      <c r="H147" s="434">
        <v>500</v>
      </c>
      <c r="I147" s="433">
        <v>55</v>
      </c>
      <c r="J147" s="434">
        <v>64</v>
      </c>
      <c r="K147" s="433">
        <v>2</v>
      </c>
      <c r="L147" s="294">
        <v>0</v>
      </c>
      <c r="M147" s="433">
        <v>5</v>
      </c>
    </row>
    <row r="148" spans="1:13" ht="25.5" customHeight="1" thickBot="1">
      <c r="A148" s="1007"/>
      <c r="B148" s="432" t="s">
        <v>673</v>
      </c>
      <c r="C148" s="433">
        <v>972</v>
      </c>
      <c r="D148" s="434">
        <v>2384</v>
      </c>
      <c r="E148" s="433">
        <v>1884</v>
      </c>
      <c r="F148" s="434">
        <v>0</v>
      </c>
      <c r="G148" s="433">
        <v>0</v>
      </c>
      <c r="H148" s="434">
        <v>826</v>
      </c>
      <c r="I148" s="433">
        <v>592</v>
      </c>
      <c r="J148" s="434">
        <v>8</v>
      </c>
      <c r="K148" s="433">
        <v>56</v>
      </c>
      <c r="L148" s="294">
        <v>72</v>
      </c>
      <c r="M148" s="433">
        <v>0</v>
      </c>
    </row>
    <row r="149" spans="1:13" ht="25.5" customHeight="1" thickBot="1">
      <c r="A149" s="1007"/>
      <c r="B149" s="432" t="s">
        <v>674</v>
      </c>
      <c r="C149" s="433">
        <v>1993</v>
      </c>
      <c r="D149" s="434">
        <v>3671</v>
      </c>
      <c r="E149" s="433">
        <v>1408</v>
      </c>
      <c r="F149" s="434">
        <v>608</v>
      </c>
      <c r="G149" s="433">
        <v>0</v>
      </c>
      <c r="H149" s="434">
        <v>1083</v>
      </c>
      <c r="I149" s="433">
        <v>1083</v>
      </c>
      <c r="J149" s="434">
        <v>61</v>
      </c>
      <c r="K149" s="433">
        <v>0</v>
      </c>
      <c r="L149" s="294">
        <v>0</v>
      </c>
      <c r="M149" s="433">
        <v>0</v>
      </c>
    </row>
    <row r="150" spans="1:13" ht="25.5" customHeight="1" thickBot="1">
      <c r="A150" s="1007"/>
      <c r="B150" s="432" t="s">
        <v>675</v>
      </c>
      <c r="C150" s="433">
        <v>2046</v>
      </c>
      <c r="D150" s="434">
        <v>3064</v>
      </c>
      <c r="E150" s="433">
        <v>3774</v>
      </c>
      <c r="F150" s="434">
        <v>18</v>
      </c>
      <c r="G150" s="433">
        <v>0</v>
      </c>
      <c r="H150" s="434">
        <v>372</v>
      </c>
      <c r="I150" s="433">
        <v>351</v>
      </c>
      <c r="J150" s="434">
        <v>83</v>
      </c>
      <c r="K150" s="433">
        <v>0</v>
      </c>
      <c r="L150" s="294">
        <v>0</v>
      </c>
      <c r="M150" s="433">
        <v>0</v>
      </c>
    </row>
    <row r="151" spans="1:13" ht="25.5" customHeight="1" thickBot="1">
      <c r="A151" s="1007"/>
      <c r="B151" s="432" t="s">
        <v>676</v>
      </c>
      <c r="C151" s="433">
        <v>967</v>
      </c>
      <c r="D151" s="434">
        <v>1123</v>
      </c>
      <c r="E151" s="433">
        <v>1657</v>
      </c>
      <c r="F151" s="434">
        <v>100</v>
      </c>
      <c r="G151" s="433">
        <v>20</v>
      </c>
      <c r="H151" s="434">
        <v>594</v>
      </c>
      <c r="I151" s="433">
        <v>584</v>
      </c>
      <c r="J151" s="434">
        <v>9</v>
      </c>
      <c r="K151" s="433">
        <v>0</v>
      </c>
      <c r="L151" s="294">
        <v>0</v>
      </c>
      <c r="M151" s="433">
        <v>29</v>
      </c>
    </row>
    <row r="152" spans="1:13" ht="25.5" customHeight="1" thickBot="1">
      <c r="A152" s="1008"/>
      <c r="B152" s="432" t="s">
        <v>677</v>
      </c>
      <c r="C152" s="433">
        <v>2760</v>
      </c>
      <c r="D152" s="434">
        <v>7862</v>
      </c>
      <c r="E152" s="433">
        <v>5819</v>
      </c>
      <c r="F152" s="434">
        <v>10</v>
      </c>
      <c r="G152" s="433">
        <v>0</v>
      </c>
      <c r="H152" s="434">
        <v>3271</v>
      </c>
      <c r="I152" s="433">
        <v>3219</v>
      </c>
      <c r="J152" s="434">
        <v>31</v>
      </c>
      <c r="K152" s="433">
        <v>10</v>
      </c>
      <c r="L152" s="294">
        <v>0</v>
      </c>
      <c r="M152" s="433">
        <v>68</v>
      </c>
    </row>
    <row r="153" spans="1:13" ht="25.5" customHeight="1" thickBot="1">
      <c r="A153" s="1006" t="s">
        <v>17</v>
      </c>
      <c r="B153" s="432" t="s">
        <v>678</v>
      </c>
      <c r="C153" s="433">
        <v>1145</v>
      </c>
      <c r="D153" s="434">
        <v>809</v>
      </c>
      <c r="E153" s="433">
        <v>2510</v>
      </c>
      <c r="F153" s="434">
        <v>6</v>
      </c>
      <c r="G153" s="433">
        <v>0</v>
      </c>
      <c r="H153" s="434">
        <v>529</v>
      </c>
      <c r="I153" s="433">
        <v>179</v>
      </c>
      <c r="J153" s="434">
        <v>15</v>
      </c>
      <c r="K153" s="433">
        <v>1</v>
      </c>
      <c r="L153" s="294">
        <v>0</v>
      </c>
      <c r="M153" s="433">
        <v>3</v>
      </c>
    </row>
    <row r="154" spans="1:13" ht="25.5" customHeight="1" thickBot="1">
      <c r="A154" s="1007"/>
      <c r="B154" s="432" t="s">
        <v>679</v>
      </c>
      <c r="C154" s="433">
        <v>256</v>
      </c>
      <c r="D154" s="434">
        <v>5030</v>
      </c>
      <c r="E154" s="433">
        <v>1489</v>
      </c>
      <c r="F154" s="434">
        <v>0</v>
      </c>
      <c r="G154" s="433">
        <v>0</v>
      </c>
      <c r="H154" s="434">
        <v>1026</v>
      </c>
      <c r="I154" s="433">
        <v>1026</v>
      </c>
      <c r="J154" s="434">
        <v>239</v>
      </c>
      <c r="K154" s="433">
        <v>0</v>
      </c>
      <c r="L154" s="294">
        <v>217</v>
      </c>
      <c r="M154" s="433">
        <v>0</v>
      </c>
    </row>
    <row r="155" spans="1:13" ht="25.5" customHeight="1" thickBot="1">
      <c r="A155" s="1007"/>
      <c r="B155" s="432" t="s">
        <v>680</v>
      </c>
      <c r="C155" s="433">
        <v>274</v>
      </c>
      <c r="D155" s="434">
        <v>511</v>
      </c>
      <c r="E155" s="433">
        <v>307</v>
      </c>
      <c r="F155" s="434">
        <v>0</v>
      </c>
      <c r="G155" s="433">
        <v>0</v>
      </c>
      <c r="H155" s="434">
        <v>384</v>
      </c>
      <c r="I155" s="433">
        <v>298</v>
      </c>
      <c r="J155" s="434">
        <v>0</v>
      </c>
      <c r="K155" s="433">
        <v>0</v>
      </c>
      <c r="L155" s="294">
        <v>0</v>
      </c>
      <c r="M155" s="433">
        <v>0</v>
      </c>
    </row>
    <row r="156" spans="1:13" ht="25.5" customHeight="1" thickBot="1">
      <c r="A156" s="1007"/>
      <c r="B156" s="432" t="s">
        <v>683</v>
      </c>
      <c r="C156" s="433">
        <v>1214</v>
      </c>
      <c r="D156" s="434">
        <v>121</v>
      </c>
      <c r="E156" s="433">
        <v>363</v>
      </c>
      <c r="F156" s="434">
        <v>0</v>
      </c>
      <c r="G156" s="433">
        <v>0</v>
      </c>
      <c r="H156" s="434">
        <v>112</v>
      </c>
      <c r="I156" s="433">
        <v>105</v>
      </c>
      <c r="J156" s="434">
        <v>101</v>
      </c>
      <c r="K156" s="433">
        <v>0</v>
      </c>
      <c r="L156" s="294">
        <v>0</v>
      </c>
      <c r="M156" s="433">
        <v>0</v>
      </c>
    </row>
    <row r="157" spans="1:13" ht="25.5" customHeight="1" thickBot="1">
      <c r="A157" s="1007"/>
      <c r="B157" s="432" t="s">
        <v>685</v>
      </c>
      <c r="C157" s="433">
        <v>720</v>
      </c>
      <c r="D157" s="434">
        <v>4355</v>
      </c>
      <c r="E157" s="433">
        <v>2314</v>
      </c>
      <c r="F157" s="434">
        <v>365</v>
      </c>
      <c r="G157" s="433">
        <v>0</v>
      </c>
      <c r="H157" s="434">
        <v>553</v>
      </c>
      <c r="I157" s="433">
        <v>550</v>
      </c>
      <c r="J157" s="434">
        <v>180</v>
      </c>
      <c r="K157" s="433">
        <v>0</v>
      </c>
      <c r="L157" s="294">
        <v>1</v>
      </c>
      <c r="M157" s="433">
        <v>0</v>
      </c>
    </row>
    <row r="158" spans="1:13" ht="25.5" customHeight="1" thickBot="1">
      <c r="A158" s="1008"/>
      <c r="B158" s="432" t="s">
        <v>686</v>
      </c>
      <c r="C158" s="433">
        <v>2863</v>
      </c>
      <c r="D158" s="434">
        <v>2144</v>
      </c>
      <c r="E158" s="433">
        <v>3507</v>
      </c>
      <c r="F158" s="434">
        <v>872</v>
      </c>
      <c r="G158" s="433">
        <v>203</v>
      </c>
      <c r="H158" s="434">
        <v>2481</v>
      </c>
      <c r="I158" s="433">
        <v>2411</v>
      </c>
      <c r="J158" s="434">
        <v>1513</v>
      </c>
      <c r="K158" s="433">
        <v>0</v>
      </c>
      <c r="L158" s="294">
        <v>0</v>
      </c>
      <c r="M158" s="433">
        <v>543</v>
      </c>
    </row>
    <row r="159" spans="1:13" ht="25.5" customHeight="1" thickBot="1">
      <c r="A159" s="1006" t="s">
        <v>18</v>
      </c>
      <c r="B159" s="432" t="s">
        <v>687</v>
      </c>
      <c r="C159" s="433">
        <v>5464</v>
      </c>
      <c r="D159" s="434">
        <v>8205</v>
      </c>
      <c r="E159" s="433">
        <v>6399</v>
      </c>
      <c r="F159" s="434">
        <v>469</v>
      </c>
      <c r="G159" s="433">
        <v>396</v>
      </c>
      <c r="H159" s="434">
        <v>2271</v>
      </c>
      <c r="I159" s="433">
        <v>952</v>
      </c>
      <c r="J159" s="434">
        <v>0</v>
      </c>
      <c r="K159" s="433">
        <v>1</v>
      </c>
      <c r="L159" s="294">
        <v>0</v>
      </c>
      <c r="M159" s="433">
        <v>0</v>
      </c>
    </row>
    <row r="160" spans="1:13" ht="25.5" customHeight="1" thickBot="1">
      <c r="A160" s="1007"/>
      <c r="B160" s="432" t="s">
        <v>689</v>
      </c>
      <c r="C160" s="433">
        <v>1246</v>
      </c>
      <c r="D160" s="434">
        <v>5198</v>
      </c>
      <c r="E160" s="433">
        <v>5348</v>
      </c>
      <c r="F160" s="434">
        <v>760</v>
      </c>
      <c r="G160" s="433">
        <v>0</v>
      </c>
      <c r="H160" s="434">
        <v>885</v>
      </c>
      <c r="I160" s="433">
        <v>0</v>
      </c>
      <c r="J160" s="434">
        <v>0</v>
      </c>
      <c r="K160" s="433">
        <v>0</v>
      </c>
      <c r="L160" s="294">
        <v>0</v>
      </c>
      <c r="M160" s="433">
        <v>0</v>
      </c>
    </row>
    <row r="161" spans="1:13" ht="25.5" customHeight="1" thickBot="1">
      <c r="A161" s="1007"/>
      <c r="B161" s="432" t="s">
        <v>690</v>
      </c>
      <c r="C161" s="433">
        <v>4794</v>
      </c>
      <c r="D161" s="434">
        <v>2562</v>
      </c>
      <c r="E161" s="433">
        <v>6005</v>
      </c>
      <c r="F161" s="434">
        <v>1509</v>
      </c>
      <c r="G161" s="433">
        <v>48</v>
      </c>
      <c r="H161" s="434">
        <v>753</v>
      </c>
      <c r="I161" s="433">
        <v>3</v>
      </c>
      <c r="J161" s="434">
        <v>0</v>
      </c>
      <c r="K161" s="433">
        <v>0</v>
      </c>
      <c r="L161" s="294">
        <v>70</v>
      </c>
      <c r="M161" s="433">
        <v>0</v>
      </c>
    </row>
    <row r="162" spans="1:13" ht="25.5" customHeight="1" thickBot="1">
      <c r="A162" s="1007"/>
      <c r="B162" s="432" t="s">
        <v>691</v>
      </c>
      <c r="C162" s="433">
        <v>3178</v>
      </c>
      <c r="D162" s="434">
        <v>1577</v>
      </c>
      <c r="E162" s="433">
        <v>1762</v>
      </c>
      <c r="F162" s="434">
        <v>852</v>
      </c>
      <c r="G162" s="433">
        <v>0</v>
      </c>
      <c r="H162" s="434">
        <v>337</v>
      </c>
      <c r="I162" s="433">
        <v>330</v>
      </c>
      <c r="J162" s="434">
        <v>187</v>
      </c>
      <c r="K162" s="433">
        <v>0</v>
      </c>
      <c r="L162" s="294">
        <v>0</v>
      </c>
      <c r="M162" s="433">
        <v>0</v>
      </c>
    </row>
    <row r="163" spans="1:13" ht="25.5" customHeight="1" thickBot="1">
      <c r="A163" s="1008"/>
      <c r="B163" s="432" t="s">
        <v>693</v>
      </c>
      <c r="C163" s="433">
        <v>1438</v>
      </c>
      <c r="D163" s="434">
        <v>1262</v>
      </c>
      <c r="E163" s="433">
        <v>405</v>
      </c>
      <c r="F163" s="434">
        <v>143</v>
      </c>
      <c r="G163" s="433">
        <v>0</v>
      </c>
      <c r="H163" s="434">
        <v>143</v>
      </c>
      <c r="I163" s="433">
        <v>140</v>
      </c>
      <c r="J163" s="434">
        <v>0</v>
      </c>
      <c r="K163" s="433">
        <v>0</v>
      </c>
      <c r="L163" s="294">
        <v>0</v>
      </c>
      <c r="M163" s="433">
        <v>0</v>
      </c>
    </row>
    <row r="164" spans="1:13" ht="25.5" customHeight="1" thickBot="1">
      <c r="A164" s="1006" t="s">
        <v>19</v>
      </c>
      <c r="B164" s="432" t="s">
        <v>694</v>
      </c>
      <c r="C164" s="433">
        <v>5680</v>
      </c>
      <c r="D164" s="434">
        <v>1494</v>
      </c>
      <c r="E164" s="433">
        <v>985</v>
      </c>
      <c r="F164" s="434">
        <v>175</v>
      </c>
      <c r="G164" s="433">
        <v>182</v>
      </c>
      <c r="H164" s="434">
        <v>315</v>
      </c>
      <c r="I164" s="433">
        <v>291</v>
      </c>
      <c r="J164" s="434">
        <v>101</v>
      </c>
      <c r="K164" s="433">
        <v>0</v>
      </c>
      <c r="L164" s="294">
        <v>0</v>
      </c>
      <c r="M164" s="433">
        <v>0</v>
      </c>
    </row>
    <row r="165" spans="1:13" ht="25.5" customHeight="1" thickBot="1">
      <c r="A165" s="1007"/>
      <c r="B165" s="432" t="s">
        <v>695</v>
      </c>
      <c r="C165" s="433">
        <v>2721</v>
      </c>
      <c r="D165" s="434">
        <v>595</v>
      </c>
      <c r="E165" s="433">
        <v>635</v>
      </c>
      <c r="F165" s="434">
        <v>208</v>
      </c>
      <c r="G165" s="433">
        <v>3</v>
      </c>
      <c r="H165" s="434">
        <v>24</v>
      </c>
      <c r="I165" s="433">
        <v>0</v>
      </c>
      <c r="J165" s="434">
        <v>1</v>
      </c>
      <c r="K165" s="433">
        <v>0</v>
      </c>
      <c r="L165" s="294">
        <v>0</v>
      </c>
      <c r="M165" s="433">
        <v>0</v>
      </c>
    </row>
    <row r="166" spans="1:13" ht="25.5" customHeight="1" thickBot="1">
      <c r="A166" s="1007"/>
      <c r="B166" s="432" t="s">
        <v>696</v>
      </c>
      <c r="C166" s="433">
        <v>3644</v>
      </c>
      <c r="D166" s="434">
        <v>1053</v>
      </c>
      <c r="E166" s="433">
        <v>1775</v>
      </c>
      <c r="F166" s="434">
        <v>3</v>
      </c>
      <c r="G166" s="433">
        <v>2</v>
      </c>
      <c r="H166" s="434">
        <v>627</v>
      </c>
      <c r="I166" s="433">
        <v>0</v>
      </c>
      <c r="J166" s="434">
        <v>0</v>
      </c>
      <c r="K166" s="433">
        <v>0</v>
      </c>
      <c r="L166" s="294">
        <v>0</v>
      </c>
      <c r="M166" s="433">
        <v>0</v>
      </c>
    </row>
    <row r="167" spans="1:13" ht="25.5" customHeight="1" thickBot="1">
      <c r="A167" s="1007"/>
      <c r="B167" s="432" t="s">
        <v>697</v>
      </c>
      <c r="C167" s="433">
        <v>6718</v>
      </c>
      <c r="D167" s="434">
        <v>1321</v>
      </c>
      <c r="E167" s="433">
        <v>2011</v>
      </c>
      <c r="F167" s="434">
        <v>298</v>
      </c>
      <c r="G167" s="433">
        <v>193</v>
      </c>
      <c r="H167" s="434">
        <v>657</v>
      </c>
      <c r="I167" s="433">
        <v>0</v>
      </c>
      <c r="J167" s="434">
        <v>19</v>
      </c>
      <c r="K167" s="433">
        <v>0</v>
      </c>
      <c r="L167" s="294">
        <v>0</v>
      </c>
      <c r="M167" s="433">
        <v>0</v>
      </c>
    </row>
    <row r="168" spans="1:13" ht="25.5" customHeight="1" thickBot="1">
      <c r="A168" s="1007"/>
      <c r="B168" s="432" t="s">
        <v>698</v>
      </c>
      <c r="C168" s="433">
        <v>1015</v>
      </c>
      <c r="D168" s="434">
        <v>202</v>
      </c>
      <c r="E168" s="433">
        <v>297</v>
      </c>
      <c r="F168" s="434">
        <v>3</v>
      </c>
      <c r="G168" s="433">
        <v>37</v>
      </c>
      <c r="H168" s="434">
        <v>163</v>
      </c>
      <c r="I168" s="433">
        <v>0</v>
      </c>
      <c r="J168" s="434">
        <v>0</v>
      </c>
      <c r="K168" s="433">
        <v>0</v>
      </c>
      <c r="L168" s="294">
        <v>0</v>
      </c>
      <c r="M168" s="433">
        <v>0</v>
      </c>
    </row>
    <row r="169" spans="1:13" ht="25.5" customHeight="1" thickBot="1">
      <c r="A169" s="1007"/>
      <c r="B169" s="432" t="s">
        <v>699</v>
      </c>
      <c r="C169" s="433">
        <v>356</v>
      </c>
      <c r="D169" s="434">
        <v>24</v>
      </c>
      <c r="E169" s="433">
        <v>42</v>
      </c>
      <c r="F169" s="434">
        <v>1</v>
      </c>
      <c r="G169" s="433">
        <v>11</v>
      </c>
      <c r="H169" s="434">
        <v>81</v>
      </c>
      <c r="I169" s="433">
        <v>22</v>
      </c>
      <c r="J169" s="434">
        <v>0</v>
      </c>
      <c r="K169" s="433">
        <v>0</v>
      </c>
      <c r="L169" s="294">
        <v>0</v>
      </c>
      <c r="M169" s="433">
        <v>0</v>
      </c>
    </row>
    <row r="170" spans="1:13" ht="25.5" customHeight="1" thickBot="1">
      <c r="A170" s="1007"/>
      <c r="B170" s="432" t="s">
        <v>700</v>
      </c>
      <c r="C170" s="433">
        <v>1914</v>
      </c>
      <c r="D170" s="434">
        <v>480</v>
      </c>
      <c r="E170" s="433">
        <v>1535</v>
      </c>
      <c r="F170" s="434">
        <v>112</v>
      </c>
      <c r="G170" s="433">
        <v>0</v>
      </c>
      <c r="H170" s="434">
        <v>89</v>
      </c>
      <c r="I170" s="433">
        <v>0</v>
      </c>
      <c r="J170" s="434">
        <v>0</v>
      </c>
      <c r="K170" s="433">
        <v>0</v>
      </c>
      <c r="L170" s="294">
        <v>0</v>
      </c>
      <c r="M170" s="433">
        <v>0</v>
      </c>
    </row>
    <row r="171" spans="1:13" ht="25.5" customHeight="1" thickBot="1">
      <c r="A171" s="1007"/>
      <c r="B171" s="432" t="s">
        <v>701</v>
      </c>
      <c r="C171" s="433">
        <v>1294</v>
      </c>
      <c r="D171" s="434">
        <v>508</v>
      </c>
      <c r="E171" s="433">
        <v>350</v>
      </c>
      <c r="F171" s="434">
        <v>77</v>
      </c>
      <c r="G171" s="433">
        <v>85</v>
      </c>
      <c r="H171" s="434">
        <v>121</v>
      </c>
      <c r="I171" s="433">
        <v>130</v>
      </c>
      <c r="J171" s="434">
        <v>57</v>
      </c>
      <c r="K171" s="433">
        <v>0</v>
      </c>
      <c r="L171" s="294">
        <v>0</v>
      </c>
      <c r="M171" s="433">
        <v>0</v>
      </c>
    </row>
    <row r="172" spans="1:13" ht="25.5" customHeight="1" thickBot="1">
      <c r="A172" s="1008"/>
      <c r="B172" s="432" t="s">
        <v>702</v>
      </c>
      <c r="C172" s="433">
        <v>1530</v>
      </c>
      <c r="D172" s="434">
        <v>487</v>
      </c>
      <c r="E172" s="433">
        <v>519</v>
      </c>
      <c r="F172" s="434">
        <v>0</v>
      </c>
      <c r="G172" s="433">
        <v>0</v>
      </c>
      <c r="H172" s="434">
        <v>170</v>
      </c>
      <c r="I172" s="433">
        <v>0</v>
      </c>
      <c r="J172" s="434">
        <v>0</v>
      </c>
      <c r="K172" s="433">
        <v>0</v>
      </c>
      <c r="L172" s="294">
        <v>0</v>
      </c>
      <c r="M172" s="433">
        <v>0</v>
      </c>
    </row>
    <row r="173" spans="1:13" ht="25.5" customHeight="1" thickBot="1">
      <c r="A173" s="1011" t="s">
        <v>261</v>
      </c>
      <c r="B173" s="432" t="s">
        <v>703</v>
      </c>
      <c r="C173" s="433">
        <v>4096</v>
      </c>
      <c r="D173" s="434">
        <v>1419</v>
      </c>
      <c r="E173" s="433">
        <v>5005</v>
      </c>
      <c r="F173" s="434">
        <v>813</v>
      </c>
      <c r="G173" s="433">
        <v>0</v>
      </c>
      <c r="H173" s="434">
        <v>304</v>
      </c>
      <c r="I173" s="433">
        <v>218</v>
      </c>
      <c r="J173" s="434">
        <v>9</v>
      </c>
      <c r="K173" s="433">
        <v>0</v>
      </c>
      <c r="L173" s="294">
        <v>0</v>
      </c>
      <c r="M173" s="433">
        <v>0</v>
      </c>
    </row>
    <row r="174" spans="1:13" ht="25.5" customHeight="1" thickBot="1">
      <c r="A174" s="1011"/>
      <c r="B174" s="432" t="s">
        <v>704</v>
      </c>
      <c r="C174" s="433">
        <v>1579</v>
      </c>
      <c r="D174" s="434">
        <v>627</v>
      </c>
      <c r="E174" s="433">
        <v>695</v>
      </c>
      <c r="F174" s="434">
        <v>1531</v>
      </c>
      <c r="G174" s="433">
        <v>85</v>
      </c>
      <c r="H174" s="434">
        <v>101</v>
      </c>
      <c r="I174" s="433">
        <v>96</v>
      </c>
      <c r="J174" s="434">
        <v>194</v>
      </c>
      <c r="K174" s="433">
        <v>0</v>
      </c>
      <c r="L174" s="294">
        <v>0</v>
      </c>
      <c r="M174" s="433">
        <v>1</v>
      </c>
    </row>
    <row r="175" spans="1:13" ht="25.5" customHeight="1" thickBot="1">
      <c r="A175" s="1011"/>
      <c r="B175" s="432" t="s">
        <v>705</v>
      </c>
      <c r="C175" s="433">
        <v>5009</v>
      </c>
      <c r="D175" s="434">
        <v>1970</v>
      </c>
      <c r="E175" s="433">
        <v>8912</v>
      </c>
      <c r="F175" s="434">
        <v>3805</v>
      </c>
      <c r="G175" s="433">
        <v>76</v>
      </c>
      <c r="H175" s="434">
        <v>231</v>
      </c>
      <c r="I175" s="433">
        <v>157</v>
      </c>
      <c r="J175" s="434">
        <v>279</v>
      </c>
      <c r="K175" s="433">
        <v>0</v>
      </c>
      <c r="L175" s="294">
        <v>0</v>
      </c>
      <c r="M175" s="433">
        <v>0</v>
      </c>
    </row>
    <row r="176" spans="1:13" ht="25.5" customHeight="1" thickBot="1">
      <c r="A176" s="1011"/>
      <c r="B176" s="432" t="s">
        <v>706</v>
      </c>
      <c r="C176" s="433">
        <v>2386</v>
      </c>
      <c r="D176" s="434">
        <v>2262</v>
      </c>
      <c r="E176" s="433">
        <v>2746</v>
      </c>
      <c r="F176" s="434">
        <v>924</v>
      </c>
      <c r="G176" s="433">
        <v>3</v>
      </c>
      <c r="H176" s="434">
        <v>1325</v>
      </c>
      <c r="I176" s="433">
        <v>1404</v>
      </c>
      <c r="J176" s="434">
        <v>0</v>
      </c>
      <c r="K176" s="433">
        <v>0</v>
      </c>
      <c r="L176" s="294">
        <v>79</v>
      </c>
      <c r="M176" s="433">
        <v>0</v>
      </c>
    </row>
    <row r="177" spans="1:13" ht="25.5" customHeight="1" thickBot="1">
      <c r="A177" s="1011"/>
      <c r="B177" s="432" t="s">
        <v>707</v>
      </c>
      <c r="C177" s="433">
        <v>846</v>
      </c>
      <c r="D177" s="434">
        <v>1364</v>
      </c>
      <c r="E177" s="433">
        <v>1605</v>
      </c>
      <c r="F177" s="434">
        <v>2</v>
      </c>
      <c r="G177" s="433">
        <v>19</v>
      </c>
      <c r="H177" s="434">
        <v>263</v>
      </c>
      <c r="I177" s="433">
        <v>0</v>
      </c>
      <c r="J177" s="434">
        <v>0</v>
      </c>
      <c r="K177" s="433">
        <v>0</v>
      </c>
      <c r="L177" s="294">
        <v>0</v>
      </c>
      <c r="M177" s="433">
        <v>0</v>
      </c>
    </row>
    <row r="178" spans="1:13" ht="25.5" customHeight="1" thickBot="1">
      <c r="A178" s="1011"/>
      <c r="B178" s="432" t="s">
        <v>708</v>
      </c>
      <c r="C178" s="433">
        <v>2742</v>
      </c>
      <c r="D178" s="434">
        <v>3</v>
      </c>
      <c r="E178" s="433">
        <v>1609</v>
      </c>
      <c r="F178" s="434">
        <v>1397</v>
      </c>
      <c r="G178" s="433">
        <v>2</v>
      </c>
      <c r="H178" s="434">
        <v>10</v>
      </c>
      <c r="I178" s="433">
        <v>8</v>
      </c>
      <c r="J178" s="434">
        <v>335</v>
      </c>
      <c r="K178" s="433">
        <v>0</v>
      </c>
      <c r="L178" s="294">
        <v>0</v>
      </c>
      <c r="M178" s="433">
        <v>169</v>
      </c>
    </row>
    <row r="179" spans="1:13" ht="25.5" customHeight="1" thickBot="1">
      <c r="A179" s="1011"/>
      <c r="B179" s="432" t="s">
        <v>709</v>
      </c>
      <c r="C179" s="433">
        <v>96</v>
      </c>
      <c r="D179" s="434">
        <v>82</v>
      </c>
      <c r="E179" s="433">
        <v>58</v>
      </c>
      <c r="F179" s="434">
        <v>74</v>
      </c>
      <c r="G179" s="433">
        <v>0</v>
      </c>
      <c r="H179" s="434">
        <v>0</v>
      </c>
      <c r="I179" s="433">
        <v>0</v>
      </c>
      <c r="J179" s="434">
        <v>0</v>
      </c>
      <c r="K179" s="433">
        <v>0</v>
      </c>
      <c r="L179" s="294">
        <v>0</v>
      </c>
      <c r="M179" s="433">
        <v>0</v>
      </c>
    </row>
    <row r="180" spans="1:13" ht="25.5" customHeight="1" thickBot="1">
      <c r="A180" s="1011"/>
      <c r="B180" s="432" t="s">
        <v>710</v>
      </c>
      <c r="C180" s="433">
        <v>1270</v>
      </c>
      <c r="D180" s="434">
        <v>1618</v>
      </c>
      <c r="E180" s="433">
        <v>2300</v>
      </c>
      <c r="F180" s="434">
        <v>76</v>
      </c>
      <c r="G180" s="433">
        <v>10</v>
      </c>
      <c r="H180" s="434">
        <v>187</v>
      </c>
      <c r="I180" s="433">
        <v>0</v>
      </c>
      <c r="J180" s="434">
        <v>0</v>
      </c>
      <c r="K180" s="433">
        <v>0</v>
      </c>
      <c r="L180" s="294">
        <v>0</v>
      </c>
      <c r="M180" s="433">
        <v>0</v>
      </c>
    </row>
    <row r="181" spans="1:13" ht="25.5" customHeight="1" thickBot="1">
      <c r="A181" s="1011" t="s">
        <v>20</v>
      </c>
      <c r="B181" s="432" t="s">
        <v>711</v>
      </c>
      <c r="C181" s="433">
        <v>7039</v>
      </c>
      <c r="D181" s="434">
        <v>9286</v>
      </c>
      <c r="E181" s="433">
        <v>8714</v>
      </c>
      <c r="F181" s="434">
        <v>2588</v>
      </c>
      <c r="G181" s="433">
        <v>126</v>
      </c>
      <c r="H181" s="434">
        <v>4543</v>
      </c>
      <c r="I181" s="433">
        <v>379</v>
      </c>
      <c r="J181" s="434">
        <v>85</v>
      </c>
      <c r="K181" s="433">
        <v>117</v>
      </c>
      <c r="L181" s="294">
        <v>0</v>
      </c>
      <c r="M181" s="433">
        <v>0</v>
      </c>
    </row>
    <row r="182" spans="1:13" ht="25.5" customHeight="1" thickBot="1">
      <c r="A182" s="1011"/>
      <c r="B182" s="432" t="s">
        <v>712</v>
      </c>
      <c r="C182" s="433">
        <v>1860</v>
      </c>
      <c r="D182" s="434">
        <v>3559</v>
      </c>
      <c r="E182" s="433">
        <v>2014</v>
      </c>
      <c r="F182" s="434">
        <v>390</v>
      </c>
      <c r="G182" s="433">
        <v>7</v>
      </c>
      <c r="H182" s="434">
        <v>1695</v>
      </c>
      <c r="I182" s="433">
        <v>91</v>
      </c>
      <c r="J182" s="434">
        <v>10</v>
      </c>
      <c r="K182" s="433">
        <v>0</v>
      </c>
      <c r="L182" s="294">
        <v>10</v>
      </c>
      <c r="M182" s="433">
        <v>16</v>
      </c>
    </row>
    <row r="183" spans="1:13" ht="25.5" customHeight="1" thickBot="1">
      <c r="A183" s="1011"/>
      <c r="B183" s="432" t="s">
        <v>713</v>
      </c>
      <c r="C183" s="433">
        <v>8244</v>
      </c>
      <c r="D183" s="434">
        <v>13252</v>
      </c>
      <c r="E183" s="433">
        <v>8031</v>
      </c>
      <c r="F183" s="434">
        <v>2008</v>
      </c>
      <c r="G183" s="433">
        <v>80</v>
      </c>
      <c r="H183" s="434">
        <v>7248</v>
      </c>
      <c r="I183" s="433">
        <v>3639</v>
      </c>
      <c r="J183" s="434">
        <v>174</v>
      </c>
      <c r="K183" s="433">
        <v>4</v>
      </c>
      <c r="L183" s="294">
        <v>5</v>
      </c>
      <c r="M183" s="433">
        <v>0</v>
      </c>
    </row>
    <row r="184" spans="1:13" ht="25.5" customHeight="1" thickBot="1">
      <c r="A184" s="1011"/>
      <c r="B184" s="432" t="s">
        <v>714</v>
      </c>
      <c r="C184" s="433">
        <v>6507</v>
      </c>
      <c r="D184" s="434">
        <v>8152</v>
      </c>
      <c r="E184" s="433">
        <v>5781</v>
      </c>
      <c r="F184" s="434">
        <v>676</v>
      </c>
      <c r="G184" s="433">
        <v>42</v>
      </c>
      <c r="H184" s="434">
        <v>3525</v>
      </c>
      <c r="I184" s="433">
        <v>80</v>
      </c>
      <c r="J184" s="434">
        <v>50</v>
      </c>
      <c r="K184" s="433">
        <v>54</v>
      </c>
      <c r="L184" s="294">
        <v>93</v>
      </c>
      <c r="M184" s="433">
        <v>0</v>
      </c>
    </row>
    <row r="185" spans="1:13" ht="25.5" customHeight="1" thickBot="1">
      <c r="A185" s="1011"/>
      <c r="B185" s="432" t="s">
        <v>715</v>
      </c>
      <c r="C185" s="433">
        <v>2952</v>
      </c>
      <c r="D185" s="434">
        <v>1287</v>
      </c>
      <c r="E185" s="433">
        <v>1652</v>
      </c>
      <c r="F185" s="434">
        <v>122</v>
      </c>
      <c r="G185" s="433">
        <v>0</v>
      </c>
      <c r="H185" s="434">
        <v>472</v>
      </c>
      <c r="I185" s="433">
        <v>3</v>
      </c>
      <c r="J185" s="434">
        <v>70</v>
      </c>
      <c r="K185" s="433">
        <v>0</v>
      </c>
      <c r="L185" s="294">
        <v>0</v>
      </c>
      <c r="M185" s="433">
        <v>0</v>
      </c>
    </row>
    <row r="186" spans="1:13" ht="25.5" customHeight="1" thickBot="1">
      <c r="A186" s="1011"/>
      <c r="B186" s="432" t="s">
        <v>716</v>
      </c>
      <c r="C186" s="433">
        <v>4566</v>
      </c>
      <c r="D186" s="434">
        <v>4998</v>
      </c>
      <c r="E186" s="433">
        <v>3842</v>
      </c>
      <c r="F186" s="434">
        <v>2</v>
      </c>
      <c r="G186" s="433">
        <v>0</v>
      </c>
      <c r="H186" s="434">
        <v>1702</v>
      </c>
      <c r="I186" s="433">
        <v>496</v>
      </c>
      <c r="J186" s="434">
        <v>355</v>
      </c>
      <c r="K186" s="433">
        <v>0</v>
      </c>
      <c r="L186" s="294">
        <v>0</v>
      </c>
      <c r="M186" s="433">
        <v>1</v>
      </c>
    </row>
    <row r="187" spans="1:13" ht="25.5" customHeight="1" thickBot="1">
      <c r="A187" s="1011"/>
      <c r="B187" s="432" t="s">
        <v>717</v>
      </c>
      <c r="C187" s="433">
        <v>582</v>
      </c>
      <c r="D187" s="434">
        <v>236</v>
      </c>
      <c r="E187" s="433">
        <v>198</v>
      </c>
      <c r="F187" s="434">
        <v>3</v>
      </c>
      <c r="G187" s="433">
        <v>7</v>
      </c>
      <c r="H187" s="434">
        <v>380</v>
      </c>
      <c r="I187" s="433">
        <v>187</v>
      </c>
      <c r="J187" s="434">
        <v>3</v>
      </c>
      <c r="K187" s="433">
        <v>0</v>
      </c>
      <c r="L187" s="294">
        <v>0</v>
      </c>
      <c r="M187" s="433">
        <v>0</v>
      </c>
    </row>
    <row r="188" spans="1:13" ht="25.5" customHeight="1" thickBot="1">
      <c r="A188" s="1011"/>
      <c r="B188" s="432" t="s">
        <v>718</v>
      </c>
      <c r="C188" s="433">
        <v>2018</v>
      </c>
      <c r="D188" s="434">
        <v>2682</v>
      </c>
      <c r="E188" s="433">
        <v>2122</v>
      </c>
      <c r="F188" s="434">
        <v>727</v>
      </c>
      <c r="G188" s="433">
        <v>1</v>
      </c>
      <c r="H188" s="434">
        <v>1072</v>
      </c>
      <c r="I188" s="433">
        <v>451</v>
      </c>
      <c r="J188" s="434">
        <v>0</v>
      </c>
      <c r="K188" s="433">
        <v>0</v>
      </c>
      <c r="L188" s="294">
        <v>31</v>
      </c>
      <c r="M188" s="433">
        <v>17</v>
      </c>
    </row>
    <row r="189" spans="1:13" ht="25.5" customHeight="1" thickBot="1">
      <c r="A189" s="1011"/>
      <c r="B189" s="432" t="s">
        <v>719</v>
      </c>
      <c r="C189" s="433">
        <v>8758</v>
      </c>
      <c r="D189" s="434">
        <v>14764</v>
      </c>
      <c r="E189" s="433">
        <v>5911</v>
      </c>
      <c r="F189" s="434">
        <v>1755</v>
      </c>
      <c r="G189" s="433">
        <v>39</v>
      </c>
      <c r="H189" s="434">
        <v>5258</v>
      </c>
      <c r="I189" s="433">
        <v>2620</v>
      </c>
      <c r="J189" s="434">
        <v>65</v>
      </c>
      <c r="K189" s="433">
        <v>2</v>
      </c>
      <c r="L189" s="294">
        <v>19</v>
      </c>
      <c r="M189" s="433">
        <v>11</v>
      </c>
    </row>
    <row r="190" spans="1:13" ht="25.5" customHeight="1" thickBot="1">
      <c r="A190" s="1011"/>
      <c r="B190" s="432" t="s">
        <v>720</v>
      </c>
      <c r="C190" s="433">
        <v>1274</v>
      </c>
      <c r="D190" s="434">
        <v>946</v>
      </c>
      <c r="E190" s="433">
        <v>951</v>
      </c>
      <c r="F190" s="434">
        <v>62</v>
      </c>
      <c r="G190" s="433">
        <v>260</v>
      </c>
      <c r="H190" s="434">
        <v>474</v>
      </c>
      <c r="I190" s="433">
        <v>209</v>
      </c>
      <c r="J190" s="434">
        <v>0</v>
      </c>
      <c r="K190" s="433">
        <v>2</v>
      </c>
      <c r="L190" s="294">
        <v>0</v>
      </c>
      <c r="M190" s="433">
        <v>1</v>
      </c>
    </row>
    <row r="191" spans="1:13" ht="25.5" customHeight="1" thickBot="1">
      <c r="A191" s="1011"/>
      <c r="B191" s="432" t="s">
        <v>721</v>
      </c>
      <c r="C191" s="433">
        <v>2164</v>
      </c>
      <c r="D191" s="434">
        <v>2036</v>
      </c>
      <c r="E191" s="433">
        <v>1933</v>
      </c>
      <c r="F191" s="434">
        <v>89</v>
      </c>
      <c r="G191" s="433">
        <v>0</v>
      </c>
      <c r="H191" s="434">
        <v>834</v>
      </c>
      <c r="I191" s="433">
        <v>368</v>
      </c>
      <c r="J191" s="434">
        <v>0</v>
      </c>
      <c r="K191" s="433">
        <v>63</v>
      </c>
      <c r="L191" s="294">
        <v>0</v>
      </c>
      <c r="M191" s="433">
        <v>27</v>
      </c>
    </row>
    <row r="192" spans="1:13" ht="25.5" customHeight="1" thickBot="1">
      <c r="A192" s="1011"/>
      <c r="B192" s="432" t="s">
        <v>722</v>
      </c>
      <c r="C192" s="433">
        <v>2328</v>
      </c>
      <c r="D192" s="434">
        <v>2820</v>
      </c>
      <c r="E192" s="433">
        <v>2018</v>
      </c>
      <c r="F192" s="434">
        <v>100</v>
      </c>
      <c r="G192" s="433">
        <v>105</v>
      </c>
      <c r="H192" s="434">
        <v>562</v>
      </c>
      <c r="I192" s="433">
        <v>0</v>
      </c>
      <c r="J192" s="434">
        <v>0</v>
      </c>
      <c r="K192" s="433">
        <v>0</v>
      </c>
      <c r="L192" s="294">
        <v>1</v>
      </c>
      <c r="M192" s="433">
        <v>25</v>
      </c>
    </row>
    <row r="193" spans="1:13" ht="25.5" customHeight="1" thickBot="1">
      <c r="A193" s="1011"/>
      <c r="B193" s="432" t="s">
        <v>723</v>
      </c>
      <c r="C193" s="433">
        <v>1330</v>
      </c>
      <c r="D193" s="434">
        <v>1865</v>
      </c>
      <c r="E193" s="433">
        <v>1881</v>
      </c>
      <c r="F193" s="434">
        <v>562</v>
      </c>
      <c r="G193" s="433">
        <v>0</v>
      </c>
      <c r="H193" s="434">
        <v>873</v>
      </c>
      <c r="I193" s="433">
        <v>545</v>
      </c>
      <c r="J193" s="434">
        <v>0</v>
      </c>
      <c r="K193" s="433">
        <v>0</v>
      </c>
      <c r="L193" s="294">
        <v>97</v>
      </c>
      <c r="M193" s="433">
        <v>0</v>
      </c>
    </row>
    <row r="194" spans="1:13" ht="25.5" customHeight="1" thickBot="1">
      <c r="A194" s="1011"/>
      <c r="B194" s="432" t="s">
        <v>724</v>
      </c>
      <c r="C194" s="433">
        <v>2130</v>
      </c>
      <c r="D194" s="434">
        <v>1222</v>
      </c>
      <c r="E194" s="433">
        <v>458</v>
      </c>
      <c r="F194" s="434">
        <v>87</v>
      </c>
      <c r="G194" s="433">
        <v>20</v>
      </c>
      <c r="H194" s="434">
        <v>582</v>
      </c>
      <c r="I194" s="433">
        <v>291</v>
      </c>
      <c r="J194" s="434">
        <v>1</v>
      </c>
      <c r="K194" s="433">
        <v>0</v>
      </c>
      <c r="L194" s="294">
        <v>8</v>
      </c>
      <c r="M194" s="433">
        <v>67</v>
      </c>
    </row>
    <row r="195" spans="1:13" ht="25.5" customHeight="1" thickBot="1">
      <c r="A195" s="1011"/>
      <c r="B195" s="432" t="s">
        <v>726</v>
      </c>
      <c r="C195" s="433">
        <v>2911</v>
      </c>
      <c r="D195" s="434">
        <v>1284</v>
      </c>
      <c r="E195" s="433">
        <v>1400</v>
      </c>
      <c r="F195" s="434">
        <v>333</v>
      </c>
      <c r="G195" s="433">
        <v>37</v>
      </c>
      <c r="H195" s="434">
        <v>1116</v>
      </c>
      <c r="I195" s="433">
        <v>15</v>
      </c>
      <c r="J195" s="434">
        <v>139</v>
      </c>
      <c r="K195" s="433">
        <v>3</v>
      </c>
      <c r="L195" s="294">
        <v>0</v>
      </c>
      <c r="M195" s="433">
        <v>0</v>
      </c>
    </row>
    <row r="196" spans="1:13" ht="25.5" customHeight="1" thickBot="1">
      <c r="A196" s="1011"/>
      <c r="B196" s="432" t="s">
        <v>727</v>
      </c>
      <c r="C196" s="433">
        <v>240</v>
      </c>
      <c r="D196" s="434">
        <v>31</v>
      </c>
      <c r="E196" s="433">
        <v>85</v>
      </c>
      <c r="F196" s="434">
        <v>0</v>
      </c>
      <c r="G196" s="433">
        <v>0</v>
      </c>
      <c r="H196" s="434">
        <v>52</v>
      </c>
      <c r="I196" s="433">
        <v>26</v>
      </c>
      <c r="J196" s="434">
        <v>0</v>
      </c>
      <c r="K196" s="433">
        <v>0</v>
      </c>
      <c r="L196" s="294">
        <v>0</v>
      </c>
      <c r="M196" s="433">
        <v>0</v>
      </c>
    </row>
    <row r="197" spans="1:13" ht="25.5" customHeight="1" thickBot="1">
      <c r="A197" s="1011"/>
      <c r="B197" s="432" t="s">
        <v>728</v>
      </c>
      <c r="C197" s="433">
        <v>3425</v>
      </c>
      <c r="D197" s="434">
        <v>1803</v>
      </c>
      <c r="E197" s="433">
        <v>1841</v>
      </c>
      <c r="F197" s="434">
        <v>88</v>
      </c>
      <c r="G197" s="433">
        <v>66</v>
      </c>
      <c r="H197" s="434">
        <v>856</v>
      </c>
      <c r="I197" s="433">
        <v>446</v>
      </c>
      <c r="J197" s="434">
        <v>269</v>
      </c>
      <c r="K197" s="433">
        <v>86</v>
      </c>
      <c r="L197" s="294">
        <v>55</v>
      </c>
      <c r="M197" s="433">
        <v>3</v>
      </c>
    </row>
    <row r="198" spans="1:13" ht="25.5" customHeight="1" thickBot="1">
      <c r="A198" s="1011"/>
      <c r="B198" s="432" t="s">
        <v>729</v>
      </c>
      <c r="C198" s="433">
        <v>5330</v>
      </c>
      <c r="D198" s="434">
        <v>2670</v>
      </c>
      <c r="E198" s="433">
        <v>4977</v>
      </c>
      <c r="F198" s="434">
        <v>198</v>
      </c>
      <c r="G198" s="433">
        <v>2</v>
      </c>
      <c r="H198" s="434">
        <v>1275</v>
      </c>
      <c r="I198" s="433">
        <v>644</v>
      </c>
      <c r="J198" s="434">
        <v>33</v>
      </c>
      <c r="K198" s="433">
        <v>0</v>
      </c>
      <c r="L198" s="294">
        <v>0</v>
      </c>
      <c r="M198" s="433">
        <v>0</v>
      </c>
    </row>
    <row r="199" spans="1:13" ht="25.5" customHeight="1" thickBot="1">
      <c r="A199" s="1011"/>
      <c r="B199" s="432" t="s">
        <v>730</v>
      </c>
      <c r="C199" s="433">
        <v>2988</v>
      </c>
      <c r="D199" s="434">
        <v>2806</v>
      </c>
      <c r="E199" s="433">
        <v>2663</v>
      </c>
      <c r="F199" s="434">
        <v>258</v>
      </c>
      <c r="G199" s="433">
        <v>2</v>
      </c>
      <c r="H199" s="434">
        <v>1002</v>
      </c>
      <c r="I199" s="433">
        <v>501</v>
      </c>
      <c r="J199" s="434">
        <v>203</v>
      </c>
      <c r="K199" s="433">
        <v>0</v>
      </c>
      <c r="L199" s="294">
        <v>34</v>
      </c>
      <c r="M199" s="433">
        <v>0</v>
      </c>
    </row>
    <row r="200" spans="1:13" ht="25.5" customHeight="1" thickBot="1">
      <c r="A200" s="1011"/>
      <c r="B200" s="432" t="s">
        <v>733</v>
      </c>
      <c r="C200" s="433">
        <v>2686</v>
      </c>
      <c r="D200" s="434">
        <v>2482</v>
      </c>
      <c r="E200" s="433">
        <v>2582</v>
      </c>
      <c r="F200" s="434">
        <v>219</v>
      </c>
      <c r="G200" s="433">
        <v>1</v>
      </c>
      <c r="H200" s="434">
        <v>505</v>
      </c>
      <c r="I200" s="433">
        <v>264</v>
      </c>
      <c r="J200" s="434">
        <v>392</v>
      </c>
      <c r="K200" s="433">
        <v>0</v>
      </c>
      <c r="L200" s="294">
        <v>17</v>
      </c>
      <c r="M200" s="433">
        <v>0</v>
      </c>
    </row>
    <row r="201" spans="1:13" ht="25.5" customHeight="1" thickBot="1">
      <c r="A201" s="1011"/>
      <c r="B201" s="432" t="s">
        <v>734</v>
      </c>
      <c r="C201" s="433">
        <v>3234</v>
      </c>
      <c r="D201" s="434">
        <v>1093</v>
      </c>
      <c r="E201" s="433">
        <v>876</v>
      </c>
      <c r="F201" s="434">
        <v>91</v>
      </c>
      <c r="G201" s="433">
        <v>214</v>
      </c>
      <c r="H201" s="434">
        <v>979</v>
      </c>
      <c r="I201" s="433">
        <v>321</v>
      </c>
      <c r="J201" s="434">
        <v>0</v>
      </c>
      <c r="K201" s="433">
        <v>102</v>
      </c>
      <c r="L201" s="294">
        <v>0</v>
      </c>
      <c r="M201" s="433">
        <v>20</v>
      </c>
    </row>
    <row r="202" spans="1:13" ht="25.5" customHeight="1" thickBot="1">
      <c r="A202" s="227" t="s">
        <v>127</v>
      </c>
      <c r="B202" s="432" t="s">
        <v>737</v>
      </c>
      <c r="C202" s="433">
        <v>2182</v>
      </c>
      <c r="D202" s="434">
        <v>1701</v>
      </c>
      <c r="E202" s="433">
        <v>2688</v>
      </c>
      <c r="F202" s="434">
        <v>539</v>
      </c>
      <c r="G202" s="433">
        <v>0</v>
      </c>
      <c r="H202" s="434">
        <v>301</v>
      </c>
      <c r="I202" s="433">
        <v>288</v>
      </c>
      <c r="J202" s="434">
        <v>18</v>
      </c>
      <c r="K202" s="433">
        <v>0</v>
      </c>
      <c r="L202" s="294">
        <v>0</v>
      </c>
      <c r="M202" s="433">
        <v>5</v>
      </c>
    </row>
    <row r="203" spans="1:13" ht="25.5" customHeight="1" thickBot="1">
      <c r="A203" s="1006" t="s">
        <v>127</v>
      </c>
      <c r="B203" s="432" t="s">
        <v>738</v>
      </c>
      <c r="C203" s="433">
        <v>2645</v>
      </c>
      <c r="D203" s="434">
        <v>2740</v>
      </c>
      <c r="E203" s="433">
        <v>6536</v>
      </c>
      <c r="F203" s="434">
        <v>1333</v>
      </c>
      <c r="G203" s="433">
        <v>2</v>
      </c>
      <c r="H203" s="434">
        <v>1021</v>
      </c>
      <c r="I203" s="433">
        <v>621</v>
      </c>
      <c r="J203" s="434">
        <v>7</v>
      </c>
      <c r="K203" s="433">
        <v>0</v>
      </c>
      <c r="L203" s="294">
        <v>5</v>
      </c>
      <c r="M203" s="433">
        <v>0</v>
      </c>
    </row>
    <row r="204" spans="1:13" ht="25.5" customHeight="1" thickBot="1">
      <c r="A204" s="1007"/>
      <c r="B204" s="432" t="s">
        <v>739</v>
      </c>
      <c r="C204" s="433">
        <v>1617</v>
      </c>
      <c r="D204" s="434">
        <v>421</v>
      </c>
      <c r="E204" s="433">
        <v>1958</v>
      </c>
      <c r="F204" s="434">
        <v>31</v>
      </c>
      <c r="G204" s="433">
        <v>15</v>
      </c>
      <c r="H204" s="434">
        <v>206</v>
      </c>
      <c r="I204" s="433">
        <v>201</v>
      </c>
      <c r="J204" s="434">
        <v>145</v>
      </c>
      <c r="K204" s="433">
        <v>0</v>
      </c>
      <c r="L204" s="294">
        <v>0</v>
      </c>
      <c r="M204" s="433">
        <v>0</v>
      </c>
    </row>
    <row r="205" spans="1:13" ht="25.5" customHeight="1" thickBot="1">
      <c r="A205" s="1007"/>
      <c r="B205" s="432" t="s">
        <v>740</v>
      </c>
      <c r="C205" s="433">
        <v>2238</v>
      </c>
      <c r="D205" s="434">
        <v>2298</v>
      </c>
      <c r="E205" s="433">
        <v>5271</v>
      </c>
      <c r="F205" s="434">
        <v>1096</v>
      </c>
      <c r="G205" s="433">
        <v>0</v>
      </c>
      <c r="H205" s="434">
        <v>1140</v>
      </c>
      <c r="I205" s="433">
        <v>0</v>
      </c>
      <c r="J205" s="434">
        <v>109</v>
      </c>
      <c r="K205" s="433">
        <v>0</v>
      </c>
      <c r="L205" s="294">
        <v>135</v>
      </c>
      <c r="M205" s="433">
        <v>136</v>
      </c>
    </row>
    <row r="206" spans="1:13" ht="25.5" customHeight="1" thickBot="1">
      <c r="A206" s="1007"/>
      <c r="B206" s="432" t="s">
        <v>741</v>
      </c>
      <c r="C206" s="433">
        <v>4198</v>
      </c>
      <c r="D206" s="434">
        <v>1987</v>
      </c>
      <c r="E206" s="433">
        <v>5680</v>
      </c>
      <c r="F206" s="434">
        <v>847</v>
      </c>
      <c r="G206" s="433">
        <v>94</v>
      </c>
      <c r="H206" s="434">
        <v>1530</v>
      </c>
      <c r="I206" s="433">
        <v>98</v>
      </c>
      <c r="J206" s="434">
        <v>18</v>
      </c>
      <c r="K206" s="433">
        <v>0</v>
      </c>
      <c r="L206" s="294">
        <v>8</v>
      </c>
      <c r="M206" s="433">
        <v>0</v>
      </c>
    </row>
    <row r="207" spans="1:13" ht="25.5" customHeight="1" thickBot="1">
      <c r="A207" s="1007"/>
      <c r="B207" s="432" t="s">
        <v>742</v>
      </c>
      <c r="C207" s="433">
        <v>3415</v>
      </c>
      <c r="D207" s="434">
        <v>2306</v>
      </c>
      <c r="E207" s="433">
        <v>6020</v>
      </c>
      <c r="F207" s="434">
        <v>0</v>
      </c>
      <c r="G207" s="433">
        <v>647</v>
      </c>
      <c r="H207" s="434">
        <v>1518</v>
      </c>
      <c r="I207" s="433">
        <v>755</v>
      </c>
      <c r="J207" s="434">
        <v>163</v>
      </c>
      <c r="K207" s="433">
        <v>0</v>
      </c>
      <c r="L207" s="294">
        <v>0</v>
      </c>
      <c r="M207" s="433">
        <v>87</v>
      </c>
    </row>
    <row r="208" spans="1:13" ht="25.5" customHeight="1" thickBot="1">
      <c r="A208" s="1007"/>
      <c r="B208" s="432" t="s">
        <v>743</v>
      </c>
      <c r="C208" s="433">
        <v>321</v>
      </c>
      <c r="D208" s="434">
        <v>162</v>
      </c>
      <c r="E208" s="433">
        <v>186</v>
      </c>
      <c r="F208" s="434">
        <v>71</v>
      </c>
      <c r="G208" s="433">
        <v>0</v>
      </c>
      <c r="H208" s="434">
        <v>103</v>
      </c>
      <c r="I208" s="433">
        <v>0</v>
      </c>
      <c r="J208" s="434">
        <v>0</v>
      </c>
      <c r="K208" s="433">
        <v>0</v>
      </c>
      <c r="L208" s="294">
        <v>5</v>
      </c>
      <c r="M208" s="433">
        <v>0</v>
      </c>
    </row>
    <row r="209" spans="1:13" ht="25.5" customHeight="1" thickBot="1">
      <c r="A209" s="1008"/>
      <c r="B209" s="432" t="s">
        <v>744</v>
      </c>
      <c r="C209" s="433">
        <v>4887</v>
      </c>
      <c r="D209" s="434">
        <v>2345</v>
      </c>
      <c r="E209" s="433">
        <v>11468</v>
      </c>
      <c r="F209" s="434">
        <v>2496</v>
      </c>
      <c r="G209" s="433">
        <v>51</v>
      </c>
      <c r="H209" s="434">
        <v>1124</v>
      </c>
      <c r="I209" s="433">
        <v>0</v>
      </c>
      <c r="J209" s="434">
        <v>35</v>
      </c>
      <c r="K209" s="433">
        <v>0</v>
      </c>
      <c r="L209" s="294">
        <v>0</v>
      </c>
      <c r="M209" s="433">
        <v>0</v>
      </c>
    </row>
    <row r="210" spans="1:13" ht="25.5" customHeight="1" thickBot="1">
      <c r="A210" s="1011" t="s">
        <v>22</v>
      </c>
      <c r="B210" s="432" t="s">
        <v>745</v>
      </c>
      <c r="C210" s="433">
        <v>460</v>
      </c>
      <c r="D210" s="434">
        <v>727</v>
      </c>
      <c r="E210" s="433">
        <v>97</v>
      </c>
      <c r="F210" s="434">
        <v>64</v>
      </c>
      <c r="G210" s="433">
        <v>1</v>
      </c>
      <c r="H210" s="434">
        <v>537</v>
      </c>
      <c r="I210" s="433">
        <v>419</v>
      </c>
      <c r="J210" s="434">
        <v>0</v>
      </c>
      <c r="K210" s="433">
        <v>0</v>
      </c>
      <c r="L210" s="294">
        <v>0</v>
      </c>
      <c r="M210" s="433">
        <v>0</v>
      </c>
    </row>
    <row r="211" spans="1:13" ht="25.5" customHeight="1" thickBot="1">
      <c r="A211" s="1011"/>
      <c r="B211" s="432" t="s">
        <v>746</v>
      </c>
      <c r="C211" s="433">
        <v>1208</v>
      </c>
      <c r="D211" s="434">
        <v>475</v>
      </c>
      <c r="E211" s="433">
        <v>304</v>
      </c>
      <c r="F211" s="434">
        <v>158</v>
      </c>
      <c r="G211" s="433">
        <v>551</v>
      </c>
      <c r="H211" s="434">
        <v>610</v>
      </c>
      <c r="I211" s="433">
        <v>346</v>
      </c>
      <c r="J211" s="434">
        <v>0</v>
      </c>
      <c r="K211" s="433">
        <v>0</v>
      </c>
      <c r="L211" s="294">
        <v>0</v>
      </c>
      <c r="M211" s="433">
        <v>0</v>
      </c>
    </row>
    <row r="212" spans="1:13" ht="25.5" customHeight="1" thickBot="1">
      <c r="A212" s="1011"/>
      <c r="B212" s="432" t="s">
        <v>748</v>
      </c>
      <c r="C212" s="433">
        <v>2046</v>
      </c>
      <c r="D212" s="434">
        <v>2838</v>
      </c>
      <c r="E212" s="433">
        <v>1419</v>
      </c>
      <c r="F212" s="434">
        <v>95</v>
      </c>
      <c r="G212" s="433">
        <v>103</v>
      </c>
      <c r="H212" s="434">
        <v>1862</v>
      </c>
      <c r="I212" s="433">
        <v>1753</v>
      </c>
      <c r="J212" s="434">
        <v>0</v>
      </c>
      <c r="K212" s="433">
        <v>0</v>
      </c>
      <c r="L212" s="294">
        <v>31</v>
      </c>
      <c r="M212" s="433">
        <v>0</v>
      </c>
    </row>
    <row r="213" spans="1:13" ht="25.5" customHeight="1" thickBot="1">
      <c r="A213" s="1006" t="s">
        <v>477</v>
      </c>
      <c r="B213" s="432" t="s">
        <v>749</v>
      </c>
      <c r="C213" s="433">
        <v>703</v>
      </c>
      <c r="D213" s="434">
        <v>964</v>
      </c>
      <c r="E213" s="433">
        <v>49</v>
      </c>
      <c r="F213" s="434">
        <v>0</v>
      </c>
      <c r="G213" s="433">
        <v>0</v>
      </c>
      <c r="H213" s="434">
        <v>186</v>
      </c>
      <c r="I213" s="433">
        <v>130</v>
      </c>
      <c r="J213" s="434">
        <v>32</v>
      </c>
      <c r="K213" s="433">
        <v>47</v>
      </c>
      <c r="L213" s="294">
        <v>47</v>
      </c>
      <c r="M213" s="433">
        <v>0</v>
      </c>
    </row>
    <row r="214" spans="1:13" ht="25.5" customHeight="1" thickBot="1">
      <c r="A214" s="1007"/>
      <c r="B214" s="432" t="s">
        <v>750</v>
      </c>
      <c r="C214" s="433">
        <v>1749</v>
      </c>
      <c r="D214" s="434">
        <v>2437</v>
      </c>
      <c r="E214" s="433">
        <v>1531</v>
      </c>
      <c r="F214" s="434">
        <v>0</v>
      </c>
      <c r="G214" s="433">
        <v>0</v>
      </c>
      <c r="H214" s="434">
        <v>684</v>
      </c>
      <c r="I214" s="433">
        <v>546</v>
      </c>
      <c r="J214" s="434">
        <v>0</v>
      </c>
      <c r="K214" s="433">
        <v>0</v>
      </c>
      <c r="L214" s="294">
        <v>0</v>
      </c>
      <c r="M214" s="433">
        <v>0</v>
      </c>
    </row>
    <row r="215" spans="1:13" ht="25.5" customHeight="1" thickBot="1">
      <c r="A215" s="1008"/>
      <c r="B215" s="432" t="s">
        <v>751</v>
      </c>
      <c r="C215" s="433">
        <v>4433</v>
      </c>
      <c r="D215" s="434">
        <v>5585</v>
      </c>
      <c r="E215" s="433">
        <v>667</v>
      </c>
      <c r="F215" s="434">
        <v>0</v>
      </c>
      <c r="G215" s="433">
        <v>0</v>
      </c>
      <c r="H215" s="434">
        <v>846</v>
      </c>
      <c r="I215" s="433">
        <v>818</v>
      </c>
      <c r="J215" s="434">
        <v>26</v>
      </c>
      <c r="K215" s="433">
        <v>0</v>
      </c>
      <c r="L215" s="294">
        <v>0</v>
      </c>
      <c r="M215" s="433">
        <v>69</v>
      </c>
    </row>
    <row r="216" spans="1:13" ht="25.5" customHeight="1" thickBot="1">
      <c r="A216" s="1006" t="s">
        <v>219</v>
      </c>
      <c r="B216" s="432" t="s">
        <v>753</v>
      </c>
      <c r="C216" s="433">
        <v>2504</v>
      </c>
      <c r="D216" s="434">
        <v>5652</v>
      </c>
      <c r="E216" s="433">
        <v>2105</v>
      </c>
      <c r="F216" s="434">
        <v>909</v>
      </c>
      <c r="G216" s="433">
        <v>0</v>
      </c>
      <c r="H216" s="434">
        <v>747</v>
      </c>
      <c r="I216" s="433">
        <v>0</v>
      </c>
      <c r="J216" s="434">
        <v>453</v>
      </c>
      <c r="K216" s="433">
        <v>21</v>
      </c>
      <c r="L216" s="294">
        <v>0</v>
      </c>
      <c r="M216" s="433">
        <v>0</v>
      </c>
    </row>
    <row r="217" spans="1:13" ht="25.5" customHeight="1" thickBot="1">
      <c r="A217" s="1007"/>
      <c r="B217" s="432" t="s">
        <v>755</v>
      </c>
      <c r="C217" s="433">
        <v>2962</v>
      </c>
      <c r="D217" s="434">
        <v>2681</v>
      </c>
      <c r="E217" s="433">
        <v>1722</v>
      </c>
      <c r="F217" s="434">
        <v>6</v>
      </c>
      <c r="G217" s="433">
        <v>0</v>
      </c>
      <c r="H217" s="434">
        <v>752</v>
      </c>
      <c r="I217" s="433">
        <v>754</v>
      </c>
      <c r="J217" s="434">
        <v>124</v>
      </c>
      <c r="K217" s="433">
        <v>0</v>
      </c>
      <c r="L217" s="294">
        <v>0</v>
      </c>
      <c r="M217" s="433">
        <v>0</v>
      </c>
    </row>
    <row r="218" spans="1:13" ht="25.5" customHeight="1" thickBot="1">
      <c r="A218" s="1007"/>
      <c r="B218" s="432" t="s">
        <v>757</v>
      </c>
      <c r="C218" s="433">
        <v>2413</v>
      </c>
      <c r="D218" s="434">
        <v>2854</v>
      </c>
      <c r="E218" s="433">
        <v>2444</v>
      </c>
      <c r="F218" s="434">
        <v>83</v>
      </c>
      <c r="G218" s="433">
        <v>118</v>
      </c>
      <c r="H218" s="434">
        <v>405</v>
      </c>
      <c r="I218" s="433">
        <v>403</v>
      </c>
      <c r="J218" s="434">
        <v>0</v>
      </c>
      <c r="K218" s="433">
        <v>0</v>
      </c>
      <c r="L218" s="294">
        <v>0</v>
      </c>
      <c r="M218" s="433">
        <v>0</v>
      </c>
    </row>
    <row r="219" spans="1:13" ht="25.5" customHeight="1" thickBot="1">
      <c r="A219" s="1007"/>
      <c r="B219" s="432" t="s">
        <v>758</v>
      </c>
      <c r="C219" s="433">
        <v>644</v>
      </c>
      <c r="D219" s="434">
        <v>862</v>
      </c>
      <c r="E219" s="433">
        <v>593</v>
      </c>
      <c r="F219" s="434">
        <v>0</v>
      </c>
      <c r="G219" s="433">
        <v>0</v>
      </c>
      <c r="H219" s="434">
        <v>320</v>
      </c>
      <c r="I219" s="433">
        <v>0</v>
      </c>
      <c r="J219" s="434">
        <v>14</v>
      </c>
      <c r="K219" s="433">
        <v>0</v>
      </c>
      <c r="L219" s="294">
        <v>0</v>
      </c>
      <c r="M219" s="433">
        <v>0</v>
      </c>
    </row>
    <row r="220" spans="1:13" ht="25.5" customHeight="1" thickBot="1">
      <c r="A220" s="1007"/>
      <c r="B220" s="432" t="s">
        <v>759</v>
      </c>
      <c r="C220" s="433">
        <v>1871</v>
      </c>
      <c r="D220" s="434">
        <v>1766</v>
      </c>
      <c r="E220" s="433">
        <v>620</v>
      </c>
      <c r="F220" s="434">
        <v>207</v>
      </c>
      <c r="G220" s="433">
        <v>45</v>
      </c>
      <c r="H220" s="434">
        <v>517</v>
      </c>
      <c r="I220" s="433">
        <v>515</v>
      </c>
      <c r="J220" s="434">
        <v>99</v>
      </c>
      <c r="K220" s="433">
        <v>0</v>
      </c>
      <c r="L220" s="294">
        <v>0</v>
      </c>
      <c r="M220" s="433">
        <v>25</v>
      </c>
    </row>
    <row r="221" spans="1:13" ht="25.5" customHeight="1" thickBot="1">
      <c r="A221" s="1007"/>
      <c r="B221" s="432" t="s">
        <v>760</v>
      </c>
      <c r="C221" s="433">
        <v>1568</v>
      </c>
      <c r="D221" s="434">
        <v>2916</v>
      </c>
      <c r="E221" s="433">
        <v>3098</v>
      </c>
      <c r="F221" s="434">
        <v>172</v>
      </c>
      <c r="G221" s="433">
        <v>0</v>
      </c>
      <c r="H221" s="434">
        <v>438</v>
      </c>
      <c r="I221" s="433">
        <v>1</v>
      </c>
      <c r="J221" s="434">
        <v>485</v>
      </c>
      <c r="K221" s="433">
        <v>0</v>
      </c>
      <c r="L221" s="294">
        <v>0</v>
      </c>
      <c r="M221" s="433">
        <v>0</v>
      </c>
    </row>
    <row r="222" spans="1:13" ht="25.5" customHeight="1" thickBot="1">
      <c r="A222" s="1008"/>
      <c r="B222" s="432" t="s">
        <v>761</v>
      </c>
      <c r="C222" s="433">
        <v>2991</v>
      </c>
      <c r="D222" s="434">
        <v>1655</v>
      </c>
      <c r="E222" s="433">
        <v>645</v>
      </c>
      <c r="F222" s="434">
        <v>0</v>
      </c>
      <c r="G222" s="433">
        <v>7</v>
      </c>
      <c r="H222" s="434">
        <v>1327</v>
      </c>
      <c r="I222" s="433">
        <v>0</v>
      </c>
      <c r="J222" s="434">
        <v>30</v>
      </c>
      <c r="K222" s="433">
        <v>0</v>
      </c>
      <c r="L222" s="294">
        <v>0</v>
      </c>
      <c r="M222" s="433">
        <v>0</v>
      </c>
    </row>
    <row r="223" spans="1:13" ht="25.5" customHeight="1" thickBot="1">
      <c r="A223" s="1011" t="s">
        <v>220</v>
      </c>
      <c r="B223" s="432" t="s">
        <v>762</v>
      </c>
      <c r="C223" s="433">
        <v>5568</v>
      </c>
      <c r="D223" s="434">
        <v>5985</v>
      </c>
      <c r="E223" s="433">
        <v>3859</v>
      </c>
      <c r="F223" s="434">
        <v>1682</v>
      </c>
      <c r="G223" s="433">
        <v>0</v>
      </c>
      <c r="H223" s="434">
        <v>652</v>
      </c>
      <c r="I223" s="433">
        <v>50</v>
      </c>
      <c r="J223" s="434">
        <v>311</v>
      </c>
      <c r="K223" s="433">
        <v>0</v>
      </c>
      <c r="L223" s="294">
        <v>12</v>
      </c>
      <c r="M223" s="433">
        <v>0</v>
      </c>
    </row>
    <row r="224" spans="1:13" ht="25.5" customHeight="1" thickBot="1">
      <c r="A224" s="1011"/>
      <c r="B224" s="432" t="s">
        <v>763</v>
      </c>
      <c r="C224" s="433">
        <v>1420</v>
      </c>
      <c r="D224" s="434">
        <v>1361</v>
      </c>
      <c r="E224" s="433">
        <v>2040</v>
      </c>
      <c r="F224" s="434">
        <v>0</v>
      </c>
      <c r="G224" s="433">
        <v>0</v>
      </c>
      <c r="H224" s="434">
        <v>184</v>
      </c>
      <c r="I224" s="433">
        <v>0</v>
      </c>
      <c r="J224" s="434">
        <v>20</v>
      </c>
      <c r="K224" s="433">
        <v>0</v>
      </c>
      <c r="L224" s="294">
        <v>0</v>
      </c>
      <c r="M224" s="433">
        <v>0</v>
      </c>
    </row>
    <row r="225" spans="1:13" ht="25.5" customHeight="1" thickBot="1">
      <c r="A225" s="1011"/>
      <c r="B225" s="432" t="s">
        <v>764</v>
      </c>
      <c r="C225" s="433">
        <v>419</v>
      </c>
      <c r="D225" s="434">
        <v>285</v>
      </c>
      <c r="E225" s="433">
        <v>1372</v>
      </c>
      <c r="F225" s="434">
        <v>0</v>
      </c>
      <c r="G225" s="433">
        <v>0</v>
      </c>
      <c r="H225" s="434">
        <v>343</v>
      </c>
      <c r="I225" s="433">
        <v>0</v>
      </c>
      <c r="J225" s="434">
        <v>0</v>
      </c>
      <c r="K225" s="433">
        <v>0</v>
      </c>
      <c r="L225" s="294">
        <v>0</v>
      </c>
      <c r="M225" s="433">
        <v>0</v>
      </c>
    </row>
    <row r="226" spans="1:13" ht="25.5" customHeight="1" thickBot="1">
      <c r="A226" s="1011"/>
      <c r="B226" s="432" t="s">
        <v>765</v>
      </c>
      <c r="C226" s="433">
        <v>1649</v>
      </c>
      <c r="D226" s="434">
        <v>1312</v>
      </c>
      <c r="E226" s="433">
        <v>2900</v>
      </c>
      <c r="F226" s="434">
        <v>363</v>
      </c>
      <c r="G226" s="433">
        <v>57</v>
      </c>
      <c r="H226" s="434">
        <v>447</v>
      </c>
      <c r="I226" s="433">
        <v>305</v>
      </c>
      <c r="J226" s="434">
        <v>74</v>
      </c>
      <c r="K226" s="433">
        <v>0</v>
      </c>
      <c r="L226" s="294">
        <v>10</v>
      </c>
      <c r="M226" s="433">
        <v>70</v>
      </c>
    </row>
    <row r="227" spans="1:13" ht="25.5" customHeight="1" thickBot="1">
      <c r="A227" s="1011"/>
      <c r="B227" s="432" t="s">
        <v>766</v>
      </c>
      <c r="C227" s="433">
        <v>1358</v>
      </c>
      <c r="D227" s="434">
        <v>1274</v>
      </c>
      <c r="E227" s="433">
        <v>4126</v>
      </c>
      <c r="F227" s="434">
        <v>0</v>
      </c>
      <c r="G227" s="433">
        <v>0</v>
      </c>
      <c r="H227" s="434">
        <v>169</v>
      </c>
      <c r="I227" s="433">
        <v>178</v>
      </c>
      <c r="J227" s="434">
        <v>312</v>
      </c>
      <c r="K227" s="433">
        <v>0</v>
      </c>
      <c r="L227" s="294">
        <v>191</v>
      </c>
      <c r="M227" s="433">
        <v>114</v>
      </c>
    </row>
    <row r="228" spans="1:13" ht="25.5" customHeight="1" thickBot="1">
      <c r="A228" s="1011"/>
      <c r="B228" s="432" t="s">
        <v>767</v>
      </c>
      <c r="C228" s="433">
        <v>729</v>
      </c>
      <c r="D228" s="434">
        <v>2348</v>
      </c>
      <c r="E228" s="433">
        <v>3310</v>
      </c>
      <c r="F228" s="434">
        <v>3</v>
      </c>
      <c r="G228" s="433">
        <v>0</v>
      </c>
      <c r="H228" s="434">
        <v>431</v>
      </c>
      <c r="I228" s="433">
        <v>11</v>
      </c>
      <c r="J228" s="434">
        <v>133</v>
      </c>
      <c r="K228" s="433">
        <v>38</v>
      </c>
      <c r="L228" s="294">
        <v>25</v>
      </c>
      <c r="M228" s="433">
        <v>69</v>
      </c>
    </row>
    <row r="229" spans="1:13" ht="25.5" customHeight="1" thickBot="1">
      <c r="A229" s="1011"/>
      <c r="B229" s="432" t="s">
        <v>768</v>
      </c>
      <c r="C229" s="433">
        <v>2154</v>
      </c>
      <c r="D229" s="434">
        <v>2585</v>
      </c>
      <c r="E229" s="433">
        <v>4703</v>
      </c>
      <c r="F229" s="434">
        <v>0</v>
      </c>
      <c r="G229" s="433">
        <v>0</v>
      </c>
      <c r="H229" s="434">
        <v>384</v>
      </c>
      <c r="I229" s="433">
        <v>1</v>
      </c>
      <c r="J229" s="434">
        <v>29</v>
      </c>
      <c r="K229" s="433">
        <v>37</v>
      </c>
      <c r="L229" s="294">
        <v>0</v>
      </c>
      <c r="M229" s="433">
        <v>4</v>
      </c>
    </row>
    <row r="230" spans="1:13" ht="25.5" customHeight="1" thickBot="1">
      <c r="A230" s="1011"/>
      <c r="B230" s="432" t="s">
        <v>769</v>
      </c>
      <c r="C230" s="433">
        <v>3724</v>
      </c>
      <c r="D230" s="434">
        <v>3842</v>
      </c>
      <c r="E230" s="433">
        <v>4379</v>
      </c>
      <c r="F230" s="434">
        <v>125</v>
      </c>
      <c r="G230" s="433">
        <v>0</v>
      </c>
      <c r="H230" s="434">
        <v>998</v>
      </c>
      <c r="I230" s="433">
        <v>0</v>
      </c>
      <c r="J230" s="434">
        <v>494</v>
      </c>
      <c r="K230" s="433">
        <v>0</v>
      </c>
      <c r="L230" s="294">
        <v>24</v>
      </c>
      <c r="M230" s="433">
        <v>0</v>
      </c>
    </row>
    <row r="231" spans="1:13" ht="25.5" customHeight="1" thickBot="1">
      <c r="A231" s="1011"/>
      <c r="B231" s="432" t="s">
        <v>770</v>
      </c>
      <c r="C231" s="433">
        <v>3363</v>
      </c>
      <c r="D231" s="434">
        <v>1571</v>
      </c>
      <c r="E231" s="433">
        <v>8510</v>
      </c>
      <c r="F231" s="434">
        <v>86</v>
      </c>
      <c r="G231" s="433">
        <v>0</v>
      </c>
      <c r="H231" s="434">
        <v>184</v>
      </c>
      <c r="I231" s="433">
        <v>183</v>
      </c>
      <c r="J231" s="434">
        <v>454</v>
      </c>
      <c r="K231" s="433">
        <v>0</v>
      </c>
      <c r="L231" s="294">
        <v>0</v>
      </c>
      <c r="M231" s="433">
        <v>0</v>
      </c>
    </row>
    <row r="232" spans="1:13" ht="25.5" customHeight="1" thickBot="1">
      <c r="A232" s="1011"/>
      <c r="B232" s="432" t="s">
        <v>771</v>
      </c>
      <c r="C232" s="433">
        <v>1650</v>
      </c>
      <c r="D232" s="434">
        <v>2651</v>
      </c>
      <c r="E232" s="433">
        <v>1824</v>
      </c>
      <c r="F232" s="434">
        <v>3</v>
      </c>
      <c r="G232" s="433">
        <v>0</v>
      </c>
      <c r="H232" s="434">
        <v>387</v>
      </c>
      <c r="I232" s="433">
        <v>0</v>
      </c>
      <c r="J232" s="434">
        <v>56</v>
      </c>
      <c r="K232" s="433">
        <v>267</v>
      </c>
      <c r="L232" s="294">
        <v>32</v>
      </c>
      <c r="M232" s="433">
        <v>23</v>
      </c>
    </row>
    <row r="233" spans="1:13" ht="25.5" customHeight="1" thickBot="1">
      <c r="A233" s="1011"/>
      <c r="B233" s="432" t="s">
        <v>772</v>
      </c>
      <c r="C233" s="433">
        <v>1134</v>
      </c>
      <c r="D233" s="434">
        <v>2656</v>
      </c>
      <c r="E233" s="433">
        <v>1970</v>
      </c>
      <c r="F233" s="434">
        <v>0</v>
      </c>
      <c r="G233" s="433">
        <v>0</v>
      </c>
      <c r="H233" s="434">
        <v>463</v>
      </c>
      <c r="I233" s="433">
        <v>2</v>
      </c>
      <c r="J233" s="434">
        <v>382</v>
      </c>
      <c r="K233" s="433">
        <v>0</v>
      </c>
      <c r="L233" s="294">
        <v>14</v>
      </c>
      <c r="M233" s="433">
        <v>68</v>
      </c>
    </row>
    <row r="234" spans="1:13" ht="25.5" customHeight="1" thickBot="1">
      <c r="A234" s="1011"/>
      <c r="B234" s="432" t="s">
        <v>773</v>
      </c>
      <c r="C234" s="433">
        <v>2583</v>
      </c>
      <c r="D234" s="434">
        <v>2590</v>
      </c>
      <c r="E234" s="433">
        <v>6530</v>
      </c>
      <c r="F234" s="434">
        <v>0</v>
      </c>
      <c r="G234" s="433">
        <v>0</v>
      </c>
      <c r="H234" s="434">
        <v>390</v>
      </c>
      <c r="I234" s="433">
        <v>337</v>
      </c>
      <c r="J234" s="434">
        <v>205</v>
      </c>
      <c r="K234" s="433">
        <v>14</v>
      </c>
      <c r="L234" s="294">
        <v>0</v>
      </c>
      <c r="M234" s="433">
        <v>19</v>
      </c>
    </row>
    <row r="235" spans="1:13" ht="25.5" customHeight="1" thickBot="1">
      <c r="A235" s="1011"/>
      <c r="B235" s="432" t="s">
        <v>774</v>
      </c>
      <c r="C235" s="433">
        <v>1141</v>
      </c>
      <c r="D235" s="434">
        <v>1669</v>
      </c>
      <c r="E235" s="433">
        <v>2023</v>
      </c>
      <c r="F235" s="434">
        <v>0</v>
      </c>
      <c r="G235" s="433">
        <v>0</v>
      </c>
      <c r="H235" s="434">
        <v>148</v>
      </c>
      <c r="I235" s="433">
        <v>0</v>
      </c>
      <c r="J235" s="434">
        <v>62</v>
      </c>
      <c r="K235" s="433">
        <v>45</v>
      </c>
      <c r="L235" s="294">
        <v>305</v>
      </c>
      <c r="M235" s="433">
        <v>0</v>
      </c>
    </row>
    <row r="236" spans="1:13" ht="25.5" customHeight="1" thickBot="1">
      <c r="A236" s="1011"/>
      <c r="B236" s="432" t="s">
        <v>775</v>
      </c>
      <c r="C236" s="433">
        <v>753</v>
      </c>
      <c r="D236" s="434">
        <v>355</v>
      </c>
      <c r="E236" s="433">
        <v>268</v>
      </c>
      <c r="F236" s="434">
        <v>3</v>
      </c>
      <c r="G236" s="433">
        <v>0</v>
      </c>
      <c r="H236" s="434">
        <v>86</v>
      </c>
      <c r="I236" s="433">
        <v>84</v>
      </c>
      <c r="J236" s="434">
        <v>39</v>
      </c>
      <c r="K236" s="433">
        <v>0</v>
      </c>
      <c r="L236" s="294">
        <v>23</v>
      </c>
      <c r="M236" s="433">
        <v>0</v>
      </c>
    </row>
    <row r="237" spans="1:13" ht="25.5" customHeight="1" thickBot="1">
      <c r="A237" s="1011"/>
      <c r="B237" s="432" t="s">
        <v>776</v>
      </c>
      <c r="C237" s="433">
        <v>225</v>
      </c>
      <c r="D237" s="434">
        <v>1815</v>
      </c>
      <c r="E237" s="433">
        <v>3133</v>
      </c>
      <c r="F237" s="434">
        <v>57</v>
      </c>
      <c r="G237" s="433">
        <v>155</v>
      </c>
      <c r="H237" s="434">
        <v>330</v>
      </c>
      <c r="I237" s="433">
        <v>239</v>
      </c>
      <c r="J237" s="434">
        <v>21</v>
      </c>
      <c r="K237" s="433">
        <v>3</v>
      </c>
      <c r="L237" s="294">
        <v>4</v>
      </c>
      <c r="M237" s="433">
        <v>29</v>
      </c>
    </row>
    <row r="238" spans="1:13" ht="25.5" customHeight="1" thickBot="1">
      <c r="A238" s="1011"/>
      <c r="B238" s="432" t="s">
        <v>777</v>
      </c>
      <c r="C238" s="433">
        <v>287</v>
      </c>
      <c r="D238" s="434">
        <v>500</v>
      </c>
      <c r="E238" s="433">
        <v>1524</v>
      </c>
      <c r="F238" s="434">
        <v>36</v>
      </c>
      <c r="G238" s="433">
        <v>3</v>
      </c>
      <c r="H238" s="434">
        <v>172</v>
      </c>
      <c r="I238" s="433">
        <v>131</v>
      </c>
      <c r="J238" s="434">
        <v>231</v>
      </c>
      <c r="K238" s="433">
        <v>0</v>
      </c>
      <c r="L238" s="294">
        <v>0</v>
      </c>
      <c r="M238" s="433">
        <v>1</v>
      </c>
    </row>
    <row r="239" spans="1:13" ht="25.5" customHeight="1" thickBot="1">
      <c r="A239" s="1011" t="s">
        <v>221</v>
      </c>
      <c r="B239" s="432" t="s">
        <v>779</v>
      </c>
      <c r="C239" s="433">
        <v>5332</v>
      </c>
      <c r="D239" s="434">
        <v>1633</v>
      </c>
      <c r="E239" s="433">
        <v>3377</v>
      </c>
      <c r="F239" s="434">
        <v>819</v>
      </c>
      <c r="G239" s="433">
        <v>70</v>
      </c>
      <c r="H239" s="434">
        <v>292</v>
      </c>
      <c r="I239" s="433">
        <v>276</v>
      </c>
      <c r="J239" s="434">
        <v>72</v>
      </c>
      <c r="K239" s="433">
        <v>0</v>
      </c>
      <c r="L239" s="294">
        <v>0</v>
      </c>
      <c r="M239" s="433">
        <v>0</v>
      </c>
    </row>
    <row r="240" spans="1:13" ht="25.5" customHeight="1" thickBot="1">
      <c r="A240" s="1011"/>
      <c r="B240" s="432" t="s">
        <v>780</v>
      </c>
      <c r="C240" s="433">
        <v>4024</v>
      </c>
      <c r="D240" s="434">
        <v>2237</v>
      </c>
      <c r="E240" s="433">
        <v>1905</v>
      </c>
      <c r="F240" s="434">
        <v>22</v>
      </c>
      <c r="G240" s="433">
        <v>1044</v>
      </c>
      <c r="H240" s="434">
        <v>0</v>
      </c>
      <c r="I240" s="433">
        <v>0</v>
      </c>
      <c r="J240" s="434">
        <v>242</v>
      </c>
      <c r="K240" s="433">
        <v>0</v>
      </c>
      <c r="L240" s="294">
        <v>0</v>
      </c>
      <c r="M240" s="433">
        <v>0</v>
      </c>
    </row>
    <row r="241" spans="1:13" ht="25.5" customHeight="1" thickBot="1">
      <c r="A241" s="1011"/>
      <c r="B241" s="432" t="s">
        <v>781</v>
      </c>
      <c r="C241" s="433">
        <v>5010</v>
      </c>
      <c r="D241" s="434">
        <v>1502</v>
      </c>
      <c r="E241" s="433">
        <v>2337</v>
      </c>
      <c r="F241" s="434">
        <v>327</v>
      </c>
      <c r="G241" s="433">
        <v>804</v>
      </c>
      <c r="H241" s="434">
        <v>436</v>
      </c>
      <c r="I241" s="433">
        <v>326</v>
      </c>
      <c r="J241" s="434">
        <v>224</v>
      </c>
      <c r="K241" s="433">
        <v>0</v>
      </c>
      <c r="L241" s="294">
        <v>0</v>
      </c>
      <c r="M241" s="433">
        <v>0</v>
      </c>
    </row>
    <row r="242" spans="1:13" ht="25.5" customHeight="1" thickBot="1">
      <c r="A242" s="1011"/>
      <c r="B242" s="432" t="s">
        <v>782</v>
      </c>
      <c r="C242" s="433">
        <v>2607</v>
      </c>
      <c r="D242" s="434">
        <v>372</v>
      </c>
      <c r="E242" s="433">
        <v>1235</v>
      </c>
      <c r="F242" s="434">
        <v>44</v>
      </c>
      <c r="G242" s="433">
        <v>747</v>
      </c>
      <c r="H242" s="434">
        <v>478</v>
      </c>
      <c r="I242" s="433">
        <v>152</v>
      </c>
      <c r="J242" s="434">
        <v>242</v>
      </c>
      <c r="K242" s="433">
        <v>0</v>
      </c>
      <c r="L242" s="294">
        <v>0</v>
      </c>
      <c r="M242" s="433">
        <v>0</v>
      </c>
    </row>
    <row r="243" spans="1:13" ht="25.5" customHeight="1" thickBot="1">
      <c r="A243" s="1011"/>
      <c r="B243" s="432" t="s">
        <v>783</v>
      </c>
      <c r="C243" s="433">
        <v>7187</v>
      </c>
      <c r="D243" s="434">
        <v>856</v>
      </c>
      <c r="E243" s="433">
        <v>1388</v>
      </c>
      <c r="F243" s="434">
        <v>935</v>
      </c>
      <c r="G243" s="433">
        <v>863</v>
      </c>
      <c r="H243" s="434">
        <v>724</v>
      </c>
      <c r="I243" s="433">
        <v>562</v>
      </c>
      <c r="J243" s="434">
        <v>0</v>
      </c>
      <c r="K243" s="433">
        <v>0</v>
      </c>
      <c r="L243" s="294">
        <v>0</v>
      </c>
      <c r="M243" s="433">
        <v>0</v>
      </c>
    </row>
    <row r="244" spans="1:13" ht="25.5" customHeight="1" thickBot="1">
      <c r="A244" s="1011"/>
      <c r="B244" s="432" t="s">
        <v>785</v>
      </c>
      <c r="C244" s="433">
        <v>270</v>
      </c>
      <c r="D244" s="434">
        <v>261</v>
      </c>
      <c r="E244" s="433">
        <v>580</v>
      </c>
      <c r="F244" s="434">
        <v>0</v>
      </c>
      <c r="G244" s="433">
        <v>125</v>
      </c>
      <c r="H244" s="434">
        <v>141</v>
      </c>
      <c r="I244" s="433">
        <v>0</v>
      </c>
      <c r="J244" s="434">
        <v>131</v>
      </c>
      <c r="K244" s="433">
        <v>0</v>
      </c>
      <c r="L244" s="294">
        <v>0</v>
      </c>
      <c r="M244" s="433">
        <v>0</v>
      </c>
    </row>
    <row r="245" spans="1:13" ht="25.5" customHeight="1" thickBot="1">
      <c r="A245" s="1011"/>
      <c r="B245" s="432" t="s">
        <v>786</v>
      </c>
      <c r="C245" s="433">
        <v>1537</v>
      </c>
      <c r="D245" s="434">
        <v>1541</v>
      </c>
      <c r="E245" s="433">
        <v>154</v>
      </c>
      <c r="F245" s="434">
        <v>60</v>
      </c>
      <c r="G245" s="433">
        <v>0</v>
      </c>
      <c r="H245" s="434">
        <v>321</v>
      </c>
      <c r="I245" s="433">
        <v>0</v>
      </c>
      <c r="J245" s="434">
        <v>0</v>
      </c>
      <c r="K245" s="433">
        <v>0</v>
      </c>
      <c r="L245" s="294">
        <v>3</v>
      </c>
      <c r="M245" s="433">
        <v>0</v>
      </c>
    </row>
    <row r="246" spans="1:13" ht="25.5" customHeight="1" thickBot="1">
      <c r="A246" s="1011"/>
      <c r="B246" s="432" t="s">
        <v>787</v>
      </c>
      <c r="C246" s="433">
        <v>3069</v>
      </c>
      <c r="D246" s="434">
        <v>1194</v>
      </c>
      <c r="E246" s="433">
        <v>1360</v>
      </c>
      <c r="F246" s="434">
        <v>59</v>
      </c>
      <c r="G246" s="433">
        <v>375</v>
      </c>
      <c r="H246" s="434">
        <v>210</v>
      </c>
      <c r="I246" s="433">
        <v>74</v>
      </c>
      <c r="J246" s="434">
        <v>74</v>
      </c>
      <c r="K246" s="433">
        <v>0</v>
      </c>
      <c r="L246" s="294">
        <v>0</v>
      </c>
      <c r="M246" s="433">
        <v>0</v>
      </c>
    </row>
    <row r="247" spans="1:13" ht="25.5" customHeight="1" thickBot="1">
      <c r="A247" s="1011" t="s">
        <v>478</v>
      </c>
      <c r="B247" s="432" t="s">
        <v>790</v>
      </c>
      <c r="C247" s="433">
        <v>10258</v>
      </c>
      <c r="D247" s="434">
        <v>8139</v>
      </c>
      <c r="E247" s="433">
        <v>19058</v>
      </c>
      <c r="F247" s="434">
        <v>423</v>
      </c>
      <c r="G247" s="433">
        <v>216</v>
      </c>
      <c r="H247" s="434">
        <v>4052</v>
      </c>
      <c r="I247" s="433">
        <v>4036</v>
      </c>
      <c r="J247" s="434">
        <v>0</v>
      </c>
      <c r="K247" s="433">
        <v>41</v>
      </c>
      <c r="L247" s="294">
        <v>0</v>
      </c>
      <c r="M247" s="433">
        <v>3</v>
      </c>
    </row>
    <row r="248" spans="1:13" ht="25.5" customHeight="1" thickBot="1">
      <c r="A248" s="1011"/>
      <c r="B248" s="432" t="s">
        <v>791</v>
      </c>
      <c r="C248" s="433">
        <v>10115</v>
      </c>
      <c r="D248" s="434">
        <v>6777</v>
      </c>
      <c r="E248" s="433">
        <v>17467</v>
      </c>
      <c r="F248" s="434">
        <v>580</v>
      </c>
      <c r="G248" s="433">
        <v>1315</v>
      </c>
      <c r="H248" s="434">
        <v>4537</v>
      </c>
      <c r="I248" s="433">
        <v>3613</v>
      </c>
      <c r="J248" s="434">
        <v>0</v>
      </c>
      <c r="K248" s="433">
        <v>0</v>
      </c>
      <c r="L248" s="294">
        <v>0</v>
      </c>
      <c r="M248" s="433">
        <v>0</v>
      </c>
    </row>
    <row r="249" spans="1:13" ht="25.5" customHeight="1" thickBot="1">
      <c r="A249" s="1011"/>
      <c r="B249" s="432" t="s">
        <v>792</v>
      </c>
      <c r="C249" s="433">
        <v>2867</v>
      </c>
      <c r="D249" s="434">
        <v>2914</v>
      </c>
      <c r="E249" s="433">
        <v>3074</v>
      </c>
      <c r="F249" s="434">
        <v>209</v>
      </c>
      <c r="G249" s="433">
        <v>11</v>
      </c>
      <c r="H249" s="434">
        <v>912</v>
      </c>
      <c r="I249" s="433">
        <v>864</v>
      </c>
      <c r="J249" s="434">
        <v>1</v>
      </c>
      <c r="K249" s="433">
        <v>0</v>
      </c>
      <c r="L249" s="294">
        <v>0</v>
      </c>
      <c r="M249" s="433">
        <v>0</v>
      </c>
    </row>
    <row r="250" spans="1:13" ht="25.5" customHeight="1" thickBot="1">
      <c r="A250" s="1006" t="s">
        <v>131</v>
      </c>
      <c r="B250" s="432" t="s">
        <v>793</v>
      </c>
      <c r="C250" s="433">
        <v>4251</v>
      </c>
      <c r="D250" s="434">
        <v>2240</v>
      </c>
      <c r="E250" s="433">
        <v>1555</v>
      </c>
      <c r="F250" s="434">
        <v>7</v>
      </c>
      <c r="G250" s="433">
        <v>0</v>
      </c>
      <c r="H250" s="434">
        <v>233</v>
      </c>
      <c r="I250" s="433">
        <v>220</v>
      </c>
      <c r="J250" s="434">
        <v>1</v>
      </c>
      <c r="K250" s="433">
        <v>50</v>
      </c>
      <c r="L250" s="294">
        <v>0</v>
      </c>
      <c r="M250" s="433">
        <v>0</v>
      </c>
    </row>
    <row r="251" spans="1:13" ht="25.5" customHeight="1" thickBot="1">
      <c r="A251" s="1007"/>
      <c r="B251" s="432" t="s">
        <v>794</v>
      </c>
      <c r="C251" s="433">
        <v>3436</v>
      </c>
      <c r="D251" s="434">
        <v>681</v>
      </c>
      <c r="E251" s="433">
        <v>4542</v>
      </c>
      <c r="F251" s="434">
        <v>9</v>
      </c>
      <c r="G251" s="433">
        <v>0</v>
      </c>
      <c r="H251" s="434">
        <v>100</v>
      </c>
      <c r="I251" s="433">
        <v>100</v>
      </c>
      <c r="J251" s="434">
        <v>332</v>
      </c>
      <c r="K251" s="433">
        <v>0</v>
      </c>
      <c r="L251" s="294">
        <v>0</v>
      </c>
      <c r="M251" s="433">
        <v>0</v>
      </c>
    </row>
    <row r="252" spans="1:13" ht="25.5" customHeight="1" thickBot="1">
      <c r="A252" s="1008"/>
      <c r="B252" s="432" t="s">
        <v>796</v>
      </c>
      <c r="C252" s="433">
        <v>6102</v>
      </c>
      <c r="D252" s="434">
        <v>3087</v>
      </c>
      <c r="E252" s="433">
        <v>7276</v>
      </c>
      <c r="F252" s="434">
        <v>800</v>
      </c>
      <c r="G252" s="433">
        <v>0</v>
      </c>
      <c r="H252" s="434">
        <v>1166</v>
      </c>
      <c r="I252" s="433">
        <v>950</v>
      </c>
      <c r="J252" s="434">
        <v>44</v>
      </c>
      <c r="K252" s="433">
        <v>0</v>
      </c>
      <c r="L252" s="294">
        <v>25</v>
      </c>
      <c r="M252" s="433">
        <v>3</v>
      </c>
    </row>
    <row r="253" spans="1:13" ht="25.5" customHeight="1" thickBot="1">
      <c r="A253" s="1006" t="s">
        <v>131</v>
      </c>
      <c r="B253" s="432" t="s">
        <v>797</v>
      </c>
      <c r="C253" s="433">
        <v>4988</v>
      </c>
      <c r="D253" s="434">
        <v>2564</v>
      </c>
      <c r="E253" s="433">
        <v>6692</v>
      </c>
      <c r="F253" s="434">
        <v>247</v>
      </c>
      <c r="G253" s="433">
        <v>0</v>
      </c>
      <c r="H253" s="434">
        <v>2402</v>
      </c>
      <c r="I253" s="433">
        <v>2304</v>
      </c>
      <c r="J253" s="434">
        <v>391</v>
      </c>
      <c r="K253" s="433">
        <v>26</v>
      </c>
      <c r="L253" s="294">
        <v>1</v>
      </c>
      <c r="M253" s="433">
        <v>252</v>
      </c>
    </row>
    <row r="254" spans="1:13" ht="25.5" customHeight="1" thickBot="1">
      <c r="A254" s="1007"/>
      <c r="B254" s="432" t="s">
        <v>798</v>
      </c>
      <c r="C254" s="433">
        <v>3843</v>
      </c>
      <c r="D254" s="434">
        <v>3593</v>
      </c>
      <c r="E254" s="433">
        <v>4316</v>
      </c>
      <c r="F254" s="434">
        <v>201</v>
      </c>
      <c r="G254" s="433">
        <v>0</v>
      </c>
      <c r="H254" s="434">
        <v>785</v>
      </c>
      <c r="I254" s="433">
        <v>602</v>
      </c>
      <c r="J254" s="434">
        <v>0</v>
      </c>
      <c r="K254" s="433">
        <v>0</v>
      </c>
      <c r="L254" s="294">
        <v>0</v>
      </c>
      <c r="M254" s="433">
        <v>66</v>
      </c>
    </row>
    <row r="255" spans="1:13" ht="25.5" customHeight="1" thickBot="1">
      <c r="A255" s="1007"/>
      <c r="B255" s="432" t="s">
        <v>800</v>
      </c>
      <c r="C255" s="433">
        <v>1503</v>
      </c>
      <c r="D255" s="434">
        <v>803</v>
      </c>
      <c r="E255" s="433">
        <v>1684</v>
      </c>
      <c r="F255" s="434">
        <v>0</v>
      </c>
      <c r="G255" s="433">
        <v>0</v>
      </c>
      <c r="H255" s="434">
        <v>418</v>
      </c>
      <c r="I255" s="433">
        <v>392</v>
      </c>
      <c r="J255" s="434">
        <v>1</v>
      </c>
      <c r="K255" s="433">
        <v>0</v>
      </c>
      <c r="L255" s="294">
        <v>0</v>
      </c>
      <c r="M255" s="433">
        <v>0</v>
      </c>
    </row>
    <row r="256" spans="1:13" ht="25.5" customHeight="1" thickBot="1">
      <c r="A256" s="1007"/>
      <c r="B256" s="432" t="s">
        <v>801</v>
      </c>
      <c r="C256" s="433">
        <v>1015</v>
      </c>
      <c r="D256" s="434">
        <v>618</v>
      </c>
      <c r="E256" s="433">
        <v>1668</v>
      </c>
      <c r="F256" s="434">
        <v>56</v>
      </c>
      <c r="G256" s="433">
        <v>0</v>
      </c>
      <c r="H256" s="434">
        <v>400</v>
      </c>
      <c r="I256" s="433">
        <v>313</v>
      </c>
      <c r="J256" s="434">
        <v>0</v>
      </c>
      <c r="K256" s="433">
        <v>36</v>
      </c>
      <c r="L256" s="294">
        <v>2</v>
      </c>
      <c r="M256" s="433">
        <v>12</v>
      </c>
    </row>
    <row r="257" spans="1:13" ht="25.5" customHeight="1" thickBot="1">
      <c r="A257" s="1007"/>
      <c r="B257" s="432" t="s">
        <v>802</v>
      </c>
      <c r="C257" s="433">
        <v>407</v>
      </c>
      <c r="D257" s="434">
        <v>0</v>
      </c>
      <c r="E257" s="433">
        <v>869</v>
      </c>
      <c r="F257" s="434">
        <v>0</v>
      </c>
      <c r="G257" s="433">
        <v>0</v>
      </c>
      <c r="H257" s="434">
        <v>0</v>
      </c>
      <c r="I257" s="433">
        <v>0</v>
      </c>
      <c r="J257" s="434">
        <v>0</v>
      </c>
      <c r="K257" s="433">
        <v>0</v>
      </c>
      <c r="L257" s="294">
        <v>0</v>
      </c>
      <c r="M257" s="433">
        <v>0</v>
      </c>
    </row>
    <row r="258" spans="1:13" ht="25.5" customHeight="1" thickBot="1">
      <c r="A258" s="1008"/>
      <c r="B258" s="432" t="s">
        <v>803</v>
      </c>
      <c r="C258" s="433">
        <v>8248</v>
      </c>
      <c r="D258" s="434">
        <v>23601</v>
      </c>
      <c r="E258" s="433">
        <v>14219</v>
      </c>
      <c r="F258" s="434">
        <v>466</v>
      </c>
      <c r="G258" s="433">
        <v>0</v>
      </c>
      <c r="H258" s="434">
        <v>11316</v>
      </c>
      <c r="I258" s="433">
        <v>11239</v>
      </c>
      <c r="J258" s="434">
        <v>0</v>
      </c>
      <c r="K258" s="433">
        <v>792</v>
      </c>
      <c r="L258" s="294">
        <v>0</v>
      </c>
      <c r="M258" s="433">
        <v>1</v>
      </c>
    </row>
    <row r="259" spans="1:13" ht="25.5" customHeight="1" thickBot="1">
      <c r="A259" s="1006" t="s">
        <v>23</v>
      </c>
      <c r="B259" s="432" t="s">
        <v>806</v>
      </c>
      <c r="C259" s="433">
        <v>1459</v>
      </c>
      <c r="D259" s="434">
        <v>1386</v>
      </c>
      <c r="E259" s="433">
        <v>2251</v>
      </c>
      <c r="F259" s="434">
        <v>392</v>
      </c>
      <c r="G259" s="433">
        <v>0</v>
      </c>
      <c r="H259" s="434">
        <v>584</v>
      </c>
      <c r="I259" s="433">
        <v>585</v>
      </c>
      <c r="J259" s="434">
        <v>11</v>
      </c>
      <c r="K259" s="433">
        <v>0</v>
      </c>
      <c r="L259" s="294">
        <v>0</v>
      </c>
      <c r="M259" s="433">
        <v>192</v>
      </c>
    </row>
    <row r="260" spans="1:13" ht="25.5" customHeight="1" thickBot="1">
      <c r="A260" s="1007"/>
      <c r="B260" s="432" t="s">
        <v>808</v>
      </c>
      <c r="C260" s="433">
        <v>123</v>
      </c>
      <c r="D260" s="434">
        <v>237</v>
      </c>
      <c r="E260" s="433">
        <v>120</v>
      </c>
      <c r="F260" s="434">
        <v>0</v>
      </c>
      <c r="G260" s="433">
        <v>0</v>
      </c>
      <c r="H260" s="434">
        <v>66</v>
      </c>
      <c r="I260" s="433">
        <v>66</v>
      </c>
      <c r="J260" s="434">
        <v>0</v>
      </c>
      <c r="K260" s="433">
        <v>0</v>
      </c>
      <c r="L260" s="294">
        <v>1</v>
      </c>
      <c r="M260" s="433">
        <v>6</v>
      </c>
    </row>
    <row r="261" spans="1:13" ht="25.5" customHeight="1" thickBot="1">
      <c r="A261" s="1007"/>
      <c r="B261" s="432" t="s">
        <v>809</v>
      </c>
      <c r="C261" s="433">
        <v>18</v>
      </c>
      <c r="D261" s="434">
        <v>50</v>
      </c>
      <c r="E261" s="433">
        <v>78</v>
      </c>
      <c r="F261" s="434">
        <v>1</v>
      </c>
      <c r="G261" s="433">
        <v>3</v>
      </c>
      <c r="H261" s="434">
        <v>18</v>
      </c>
      <c r="I261" s="433">
        <v>18</v>
      </c>
      <c r="J261" s="434">
        <v>2</v>
      </c>
      <c r="K261" s="433">
        <v>0</v>
      </c>
      <c r="L261" s="294">
        <v>3</v>
      </c>
      <c r="M261" s="433">
        <v>0</v>
      </c>
    </row>
    <row r="262" spans="1:13" ht="25.5" customHeight="1" thickBot="1">
      <c r="A262" s="1007"/>
      <c r="B262" s="432" t="s">
        <v>810</v>
      </c>
      <c r="C262" s="433">
        <v>1509</v>
      </c>
      <c r="D262" s="434">
        <v>4551</v>
      </c>
      <c r="E262" s="433">
        <v>389</v>
      </c>
      <c r="F262" s="434">
        <v>68</v>
      </c>
      <c r="G262" s="433">
        <v>0</v>
      </c>
      <c r="H262" s="434">
        <v>459</v>
      </c>
      <c r="I262" s="433">
        <v>444</v>
      </c>
      <c r="J262" s="434">
        <v>110</v>
      </c>
      <c r="K262" s="433">
        <v>10</v>
      </c>
      <c r="L262" s="294">
        <v>43</v>
      </c>
      <c r="M262" s="433">
        <v>105</v>
      </c>
    </row>
    <row r="263" spans="1:13" ht="25.5" customHeight="1" thickBot="1">
      <c r="A263" s="1007"/>
      <c r="B263" s="432" t="s">
        <v>811</v>
      </c>
      <c r="C263" s="433">
        <v>3378</v>
      </c>
      <c r="D263" s="434">
        <v>5391</v>
      </c>
      <c r="E263" s="433">
        <v>4071</v>
      </c>
      <c r="F263" s="434">
        <v>221</v>
      </c>
      <c r="G263" s="433">
        <v>68</v>
      </c>
      <c r="H263" s="434">
        <v>944</v>
      </c>
      <c r="I263" s="433">
        <v>940</v>
      </c>
      <c r="J263" s="434">
        <v>60</v>
      </c>
      <c r="K263" s="433">
        <v>40</v>
      </c>
      <c r="L263" s="294">
        <v>0</v>
      </c>
      <c r="M263" s="433">
        <v>0</v>
      </c>
    </row>
    <row r="264" spans="1:13" ht="25.5" customHeight="1" thickBot="1">
      <c r="A264" s="1007"/>
      <c r="B264" s="432" t="s">
        <v>814</v>
      </c>
      <c r="C264" s="433">
        <v>698</v>
      </c>
      <c r="D264" s="434">
        <v>1557</v>
      </c>
      <c r="E264" s="433">
        <v>997</v>
      </c>
      <c r="F264" s="434">
        <v>988</v>
      </c>
      <c r="G264" s="433">
        <v>0</v>
      </c>
      <c r="H264" s="434">
        <v>480</v>
      </c>
      <c r="I264" s="433">
        <v>480</v>
      </c>
      <c r="J264" s="434">
        <v>96</v>
      </c>
      <c r="K264" s="433">
        <v>0</v>
      </c>
      <c r="L264" s="294">
        <v>0</v>
      </c>
      <c r="M264" s="433">
        <v>37</v>
      </c>
    </row>
    <row r="265" spans="1:13" ht="25.5" customHeight="1" thickBot="1">
      <c r="A265" s="1007"/>
      <c r="B265" s="432" t="s">
        <v>815</v>
      </c>
      <c r="C265" s="433">
        <v>1158</v>
      </c>
      <c r="D265" s="434">
        <v>3232</v>
      </c>
      <c r="E265" s="433">
        <v>2063</v>
      </c>
      <c r="F265" s="434">
        <v>0</v>
      </c>
      <c r="G265" s="433">
        <v>52</v>
      </c>
      <c r="H265" s="434">
        <v>820</v>
      </c>
      <c r="I265" s="433">
        <v>821</v>
      </c>
      <c r="J265" s="434">
        <v>109</v>
      </c>
      <c r="K265" s="433">
        <v>8</v>
      </c>
      <c r="L265" s="294">
        <v>23</v>
      </c>
      <c r="M265" s="433">
        <v>132</v>
      </c>
    </row>
    <row r="266" spans="1:13" ht="25.5" customHeight="1" thickBot="1">
      <c r="A266" s="1007"/>
      <c r="B266" s="432" t="s">
        <v>816</v>
      </c>
      <c r="C266" s="433">
        <v>1886</v>
      </c>
      <c r="D266" s="434">
        <v>5050</v>
      </c>
      <c r="E266" s="433">
        <v>1581</v>
      </c>
      <c r="F266" s="434">
        <v>231</v>
      </c>
      <c r="G266" s="433">
        <v>108</v>
      </c>
      <c r="H266" s="434">
        <v>478</v>
      </c>
      <c r="I266" s="433">
        <v>478</v>
      </c>
      <c r="J266" s="434">
        <v>42</v>
      </c>
      <c r="K266" s="433">
        <v>0</v>
      </c>
      <c r="L266" s="294">
        <v>0</v>
      </c>
      <c r="M266" s="433">
        <v>97</v>
      </c>
    </row>
    <row r="267" spans="1:13" ht="25.5" customHeight="1" thickBot="1">
      <c r="A267" s="1007"/>
      <c r="B267" s="432" t="s">
        <v>817</v>
      </c>
      <c r="C267" s="433">
        <v>1350</v>
      </c>
      <c r="D267" s="434">
        <v>1767</v>
      </c>
      <c r="E267" s="433">
        <v>1901</v>
      </c>
      <c r="F267" s="434">
        <v>169</v>
      </c>
      <c r="G267" s="433">
        <v>57</v>
      </c>
      <c r="H267" s="434">
        <v>415</v>
      </c>
      <c r="I267" s="433">
        <v>415</v>
      </c>
      <c r="J267" s="434">
        <v>71</v>
      </c>
      <c r="K267" s="433">
        <v>0</v>
      </c>
      <c r="L267" s="294">
        <v>0</v>
      </c>
      <c r="M267" s="433">
        <v>0</v>
      </c>
    </row>
    <row r="268" spans="1:13" ht="25.5" customHeight="1" thickBot="1">
      <c r="A268" s="1008"/>
      <c r="B268" s="432" t="s">
        <v>818</v>
      </c>
      <c r="C268" s="433">
        <v>11042</v>
      </c>
      <c r="D268" s="434">
        <v>22800</v>
      </c>
      <c r="E268" s="433">
        <v>18155</v>
      </c>
      <c r="F268" s="434">
        <v>1332</v>
      </c>
      <c r="G268" s="433">
        <v>412</v>
      </c>
      <c r="H268" s="434">
        <v>6117</v>
      </c>
      <c r="I268" s="433">
        <v>6039</v>
      </c>
      <c r="J268" s="434">
        <v>1363</v>
      </c>
      <c r="K268" s="433">
        <v>0</v>
      </c>
      <c r="L268" s="294">
        <v>2</v>
      </c>
      <c r="M268" s="433">
        <v>861</v>
      </c>
    </row>
    <row r="269" spans="1:13" ht="25.5" customHeight="1" thickBot="1">
      <c r="A269" s="1006" t="s">
        <v>24</v>
      </c>
      <c r="B269" s="432" t="s">
        <v>819</v>
      </c>
      <c r="C269" s="433">
        <v>2784</v>
      </c>
      <c r="D269" s="434">
        <v>2245</v>
      </c>
      <c r="E269" s="433">
        <v>2644</v>
      </c>
      <c r="F269" s="434">
        <v>132</v>
      </c>
      <c r="G269" s="433">
        <v>0</v>
      </c>
      <c r="H269" s="434">
        <v>344</v>
      </c>
      <c r="I269" s="433">
        <v>0</v>
      </c>
      <c r="J269" s="434">
        <v>0</v>
      </c>
      <c r="K269" s="433">
        <v>0</v>
      </c>
      <c r="L269" s="294">
        <v>0</v>
      </c>
      <c r="M269" s="433">
        <v>0</v>
      </c>
    </row>
    <row r="270" spans="1:13" ht="25.5" customHeight="1" thickBot="1">
      <c r="A270" s="1007"/>
      <c r="B270" s="435" t="s">
        <v>823</v>
      </c>
      <c r="C270" s="433">
        <v>1792</v>
      </c>
      <c r="D270" s="434">
        <v>2188</v>
      </c>
      <c r="E270" s="433">
        <v>2955</v>
      </c>
      <c r="F270" s="434">
        <v>204</v>
      </c>
      <c r="G270" s="433">
        <v>0</v>
      </c>
      <c r="H270" s="434">
        <v>338</v>
      </c>
      <c r="I270" s="433">
        <v>319</v>
      </c>
      <c r="J270" s="434">
        <v>0</v>
      </c>
      <c r="K270" s="433">
        <v>0</v>
      </c>
      <c r="L270" s="294">
        <v>0</v>
      </c>
      <c r="M270" s="433">
        <v>0</v>
      </c>
    </row>
    <row r="271" spans="1:13" ht="25.5" customHeight="1" thickBot="1">
      <c r="A271" s="1007"/>
      <c r="B271" s="435" t="s">
        <v>824</v>
      </c>
      <c r="C271" s="433">
        <v>162</v>
      </c>
      <c r="D271" s="434">
        <v>213</v>
      </c>
      <c r="E271" s="433">
        <v>231</v>
      </c>
      <c r="F271" s="434">
        <v>25</v>
      </c>
      <c r="G271" s="433">
        <v>0</v>
      </c>
      <c r="H271" s="434">
        <v>40</v>
      </c>
      <c r="I271" s="433">
        <v>40</v>
      </c>
      <c r="J271" s="434">
        <v>38</v>
      </c>
      <c r="K271" s="433">
        <v>0</v>
      </c>
      <c r="L271" s="294">
        <v>18</v>
      </c>
      <c r="M271" s="433">
        <v>18</v>
      </c>
    </row>
    <row r="272" spans="1:13" ht="25.5" customHeight="1" thickBot="1">
      <c r="A272" s="1007"/>
      <c r="B272" s="435" t="s">
        <v>825</v>
      </c>
      <c r="C272" s="433">
        <v>2101</v>
      </c>
      <c r="D272" s="434">
        <v>2700</v>
      </c>
      <c r="E272" s="433">
        <v>2725</v>
      </c>
      <c r="F272" s="434">
        <v>274</v>
      </c>
      <c r="G272" s="433">
        <v>0</v>
      </c>
      <c r="H272" s="434">
        <v>570</v>
      </c>
      <c r="I272" s="433">
        <v>528</v>
      </c>
      <c r="J272" s="434">
        <v>0</v>
      </c>
      <c r="K272" s="433">
        <v>0</v>
      </c>
      <c r="L272" s="294">
        <v>0</v>
      </c>
      <c r="M272" s="433">
        <v>0</v>
      </c>
    </row>
    <row r="273" spans="1:13" ht="25.5" customHeight="1" thickBot="1">
      <c r="A273" s="1007"/>
      <c r="B273" s="435" t="s">
        <v>828</v>
      </c>
      <c r="C273" s="433">
        <v>1891</v>
      </c>
      <c r="D273" s="434">
        <v>2275</v>
      </c>
      <c r="E273" s="433">
        <v>2213</v>
      </c>
      <c r="F273" s="434">
        <v>80</v>
      </c>
      <c r="G273" s="433">
        <v>0</v>
      </c>
      <c r="H273" s="434">
        <v>122</v>
      </c>
      <c r="I273" s="433">
        <v>101</v>
      </c>
      <c r="J273" s="434">
        <v>58</v>
      </c>
      <c r="K273" s="433">
        <v>0</v>
      </c>
      <c r="L273" s="294">
        <v>52</v>
      </c>
      <c r="M273" s="433">
        <v>86</v>
      </c>
    </row>
    <row r="274" spans="1:13" ht="25.5" customHeight="1" thickBot="1">
      <c r="A274" s="1007"/>
      <c r="B274" s="435" t="s">
        <v>829</v>
      </c>
      <c r="C274" s="433">
        <v>347</v>
      </c>
      <c r="D274" s="434">
        <v>234</v>
      </c>
      <c r="E274" s="433">
        <v>602</v>
      </c>
      <c r="F274" s="434">
        <v>0</v>
      </c>
      <c r="G274" s="433">
        <v>0</v>
      </c>
      <c r="H274" s="434">
        <v>15</v>
      </c>
      <c r="I274" s="433">
        <v>19</v>
      </c>
      <c r="J274" s="434">
        <v>0</v>
      </c>
      <c r="K274" s="433">
        <v>0</v>
      </c>
      <c r="L274" s="294">
        <v>0</v>
      </c>
      <c r="M274" s="433">
        <v>0</v>
      </c>
    </row>
    <row r="275" spans="1:13" ht="25.5" customHeight="1" thickBot="1">
      <c r="A275" s="1007"/>
      <c r="B275" s="435" t="s">
        <v>830</v>
      </c>
      <c r="C275" s="433">
        <v>890</v>
      </c>
      <c r="D275" s="434">
        <v>1326</v>
      </c>
      <c r="E275" s="433">
        <v>1421</v>
      </c>
      <c r="F275" s="434">
        <v>271</v>
      </c>
      <c r="G275" s="433">
        <v>0</v>
      </c>
      <c r="H275" s="434">
        <v>386</v>
      </c>
      <c r="I275" s="433">
        <v>380</v>
      </c>
      <c r="J275" s="434">
        <v>0</v>
      </c>
      <c r="K275" s="433">
        <v>0</v>
      </c>
      <c r="L275" s="294">
        <v>0</v>
      </c>
      <c r="M275" s="433">
        <v>87</v>
      </c>
    </row>
    <row r="276" spans="1:13" ht="25.5" customHeight="1" thickBot="1">
      <c r="A276" s="1008"/>
      <c r="B276" s="435" t="s">
        <v>831</v>
      </c>
      <c r="C276" s="433">
        <v>564</v>
      </c>
      <c r="D276" s="434">
        <v>1326</v>
      </c>
      <c r="E276" s="433">
        <v>1368</v>
      </c>
      <c r="F276" s="434">
        <v>2</v>
      </c>
      <c r="G276" s="433">
        <v>0</v>
      </c>
      <c r="H276" s="434">
        <v>195</v>
      </c>
      <c r="I276" s="433">
        <v>195</v>
      </c>
      <c r="J276" s="434">
        <v>0</v>
      </c>
      <c r="K276" s="433">
        <v>0</v>
      </c>
      <c r="L276" s="294">
        <v>1</v>
      </c>
      <c r="M276" s="433">
        <v>9</v>
      </c>
    </row>
    <row r="277" spans="1:13" ht="25.5" customHeight="1" thickBot="1">
      <c r="A277" s="1011" t="s">
        <v>25</v>
      </c>
      <c r="B277" s="435" t="s">
        <v>832</v>
      </c>
      <c r="C277" s="433">
        <v>2071</v>
      </c>
      <c r="D277" s="434">
        <v>2234</v>
      </c>
      <c r="E277" s="433">
        <v>5997</v>
      </c>
      <c r="F277" s="434">
        <v>311</v>
      </c>
      <c r="G277" s="433">
        <v>0</v>
      </c>
      <c r="H277" s="434">
        <v>1153</v>
      </c>
      <c r="I277" s="433">
        <v>0</v>
      </c>
      <c r="J277" s="434">
        <v>282</v>
      </c>
      <c r="K277" s="433">
        <v>0</v>
      </c>
      <c r="L277" s="294">
        <v>0</v>
      </c>
      <c r="M277" s="433">
        <v>321</v>
      </c>
    </row>
    <row r="278" spans="1:13" ht="25.5" customHeight="1" thickBot="1">
      <c r="A278" s="1011"/>
      <c r="B278" s="435" t="s">
        <v>833</v>
      </c>
      <c r="C278" s="433">
        <v>6163</v>
      </c>
      <c r="D278" s="434">
        <v>574</v>
      </c>
      <c r="E278" s="433">
        <v>6969</v>
      </c>
      <c r="F278" s="434">
        <v>484</v>
      </c>
      <c r="G278" s="433">
        <v>0</v>
      </c>
      <c r="H278" s="434">
        <v>843</v>
      </c>
      <c r="I278" s="433">
        <v>0</v>
      </c>
      <c r="J278" s="434">
        <v>0</v>
      </c>
      <c r="K278" s="433">
        <v>0</v>
      </c>
      <c r="L278" s="294">
        <v>0</v>
      </c>
      <c r="M278" s="433">
        <v>0</v>
      </c>
    </row>
    <row r="279" spans="1:13" ht="25.5" customHeight="1" thickBot="1">
      <c r="A279" s="1011"/>
      <c r="B279" s="435" t="s">
        <v>836</v>
      </c>
      <c r="C279" s="433">
        <v>812</v>
      </c>
      <c r="D279" s="434">
        <v>1581</v>
      </c>
      <c r="E279" s="433">
        <v>1342</v>
      </c>
      <c r="F279" s="434">
        <v>591</v>
      </c>
      <c r="G279" s="433">
        <v>0</v>
      </c>
      <c r="H279" s="434">
        <v>723</v>
      </c>
      <c r="I279" s="433">
        <v>683</v>
      </c>
      <c r="J279" s="434">
        <v>0</v>
      </c>
      <c r="K279" s="433">
        <v>0</v>
      </c>
      <c r="L279" s="294">
        <v>0</v>
      </c>
      <c r="M279" s="433">
        <v>0</v>
      </c>
    </row>
    <row r="280" spans="1:13" ht="25.5" customHeight="1" thickBot="1">
      <c r="A280" s="1011"/>
      <c r="B280" s="435" t="s">
        <v>837</v>
      </c>
      <c r="C280" s="433">
        <v>6681</v>
      </c>
      <c r="D280" s="434">
        <v>7198</v>
      </c>
      <c r="E280" s="433">
        <v>892</v>
      </c>
      <c r="F280" s="434">
        <v>243</v>
      </c>
      <c r="G280" s="433">
        <v>0</v>
      </c>
      <c r="H280" s="434">
        <v>1785</v>
      </c>
      <c r="I280" s="433">
        <v>1734</v>
      </c>
      <c r="J280" s="434">
        <v>7</v>
      </c>
      <c r="K280" s="433">
        <v>4</v>
      </c>
      <c r="L280" s="294">
        <v>3</v>
      </c>
      <c r="M280" s="433">
        <v>20</v>
      </c>
    </row>
    <row r="281" spans="1:13" ht="25.5" customHeight="1" thickBot="1">
      <c r="A281" s="1011"/>
      <c r="B281" s="435" t="s">
        <v>838</v>
      </c>
      <c r="C281" s="433">
        <v>3665</v>
      </c>
      <c r="D281" s="434">
        <v>1369</v>
      </c>
      <c r="E281" s="433">
        <v>4276</v>
      </c>
      <c r="F281" s="434">
        <v>338</v>
      </c>
      <c r="G281" s="433">
        <v>0</v>
      </c>
      <c r="H281" s="434">
        <v>809</v>
      </c>
      <c r="I281" s="433">
        <v>800</v>
      </c>
      <c r="J281" s="434">
        <v>89</v>
      </c>
      <c r="K281" s="433">
        <v>0</v>
      </c>
      <c r="L281" s="294">
        <v>0</v>
      </c>
      <c r="M281" s="433">
        <v>0</v>
      </c>
    </row>
    <row r="282" spans="1:13" ht="25.5" customHeight="1" thickBot="1">
      <c r="A282" s="1011"/>
      <c r="B282" s="435" t="s">
        <v>839</v>
      </c>
      <c r="C282" s="433">
        <v>1846</v>
      </c>
      <c r="D282" s="434">
        <v>1909</v>
      </c>
      <c r="E282" s="433">
        <v>5060</v>
      </c>
      <c r="F282" s="434">
        <v>57</v>
      </c>
      <c r="G282" s="433">
        <v>0</v>
      </c>
      <c r="H282" s="434">
        <v>1334</v>
      </c>
      <c r="I282" s="433">
        <v>6</v>
      </c>
      <c r="J282" s="434">
        <v>0</v>
      </c>
      <c r="K282" s="433">
        <v>0</v>
      </c>
      <c r="L282" s="294">
        <v>0</v>
      </c>
      <c r="M282" s="433">
        <v>0</v>
      </c>
    </row>
    <row r="283" spans="1:13" ht="25.5" customHeight="1" thickBot="1">
      <c r="A283" s="1011"/>
      <c r="B283" s="435" t="s">
        <v>840</v>
      </c>
      <c r="C283" s="433">
        <v>840</v>
      </c>
      <c r="D283" s="434">
        <v>177</v>
      </c>
      <c r="E283" s="433">
        <v>1107</v>
      </c>
      <c r="F283" s="434">
        <v>0</v>
      </c>
      <c r="G283" s="433">
        <v>0</v>
      </c>
      <c r="H283" s="434">
        <v>245</v>
      </c>
      <c r="I283" s="433">
        <v>0</v>
      </c>
      <c r="J283" s="434">
        <v>0</v>
      </c>
      <c r="K283" s="433">
        <v>0</v>
      </c>
      <c r="L283" s="294">
        <v>0</v>
      </c>
      <c r="M283" s="433">
        <v>0</v>
      </c>
    </row>
    <row r="284" spans="1:13" ht="25.5" customHeight="1" thickBot="1">
      <c r="A284" s="1011"/>
      <c r="B284" s="435" t="s">
        <v>841</v>
      </c>
      <c r="C284" s="433">
        <v>7485</v>
      </c>
      <c r="D284" s="434">
        <v>1776</v>
      </c>
      <c r="E284" s="433">
        <v>9753</v>
      </c>
      <c r="F284" s="434">
        <v>1588</v>
      </c>
      <c r="G284" s="433">
        <v>0</v>
      </c>
      <c r="H284" s="434">
        <v>1759</v>
      </c>
      <c r="I284" s="433">
        <v>188</v>
      </c>
      <c r="J284" s="434">
        <v>10</v>
      </c>
      <c r="K284" s="433">
        <v>0</v>
      </c>
      <c r="L284" s="294">
        <v>0</v>
      </c>
      <c r="M284" s="433">
        <v>0</v>
      </c>
    </row>
    <row r="285" spans="1:13" ht="25.5" customHeight="1" thickBot="1">
      <c r="A285" s="1011"/>
      <c r="B285" s="435" t="s">
        <v>842</v>
      </c>
      <c r="C285" s="433">
        <v>5849</v>
      </c>
      <c r="D285" s="434">
        <v>6199</v>
      </c>
      <c r="E285" s="433">
        <v>3299</v>
      </c>
      <c r="F285" s="434">
        <v>1360</v>
      </c>
      <c r="G285" s="433">
        <v>0</v>
      </c>
      <c r="H285" s="434">
        <v>2197</v>
      </c>
      <c r="I285" s="433">
        <v>1827</v>
      </c>
      <c r="J285" s="434">
        <v>41</v>
      </c>
      <c r="K285" s="433">
        <v>6</v>
      </c>
      <c r="L285" s="294">
        <v>82</v>
      </c>
      <c r="M285" s="433">
        <v>178</v>
      </c>
    </row>
    <row r="286" spans="1:13" ht="25.5" customHeight="1" thickBot="1">
      <c r="A286" s="1011"/>
      <c r="B286" s="435" t="s">
        <v>843</v>
      </c>
      <c r="C286" s="433">
        <v>4748</v>
      </c>
      <c r="D286" s="434">
        <v>1611</v>
      </c>
      <c r="E286" s="433">
        <v>2715</v>
      </c>
      <c r="F286" s="434">
        <v>336</v>
      </c>
      <c r="G286" s="433">
        <v>0</v>
      </c>
      <c r="H286" s="434">
        <v>615</v>
      </c>
      <c r="I286" s="433">
        <v>108</v>
      </c>
      <c r="J286" s="434">
        <v>2</v>
      </c>
      <c r="K286" s="433">
        <v>20</v>
      </c>
      <c r="L286" s="294">
        <v>1</v>
      </c>
      <c r="M286" s="433">
        <v>2</v>
      </c>
    </row>
    <row r="287" spans="1:13" ht="25.5" customHeight="1" thickBot="1">
      <c r="A287" s="1011"/>
      <c r="B287" s="435" t="s">
        <v>844</v>
      </c>
      <c r="C287" s="433">
        <v>733</v>
      </c>
      <c r="D287" s="434">
        <v>5794</v>
      </c>
      <c r="E287" s="433">
        <v>9443</v>
      </c>
      <c r="F287" s="434">
        <v>0</v>
      </c>
      <c r="G287" s="433">
        <v>0</v>
      </c>
      <c r="H287" s="434">
        <v>1915</v>
      </c>
      <c r="I287" s="433">
        <v>0</v>
      </c>
      <c r="J287" s="434">
        <v>137</v>
      </c>
      <c r="K287" s="433">
        <v>0</v>
      </c>
      <c r="L287" s="294">
        <v>0</v>
      </c>
      <c r="M287" s="433">
        <v>255</v>
      </c>
    </row>
    <row r="288" spans="1:13" ht="25.5" customHeight="1" thickBot="1">
      <c r="A288" s="1011"/>
      <c r="B288" s="435" t="s">
        <v>845</v>
      </c>
      <c r="C288" s="433">
        <v>5668</v>
      </c>
      <c r="D288" s="434">
        <v>1722</v>
      </c>
      <c r="E288" s="433">
        <v>9825</v>
      </c>
      <c r="F288" s="434">
        <v>1852</v>
      </c>
      <c r="G288" s="433">
        <v>0</v>
      </c>
      <c r="H288" s="434">
        <v>1293</v>
      </c>
      <c r="I288" s="433">
        <v>0</v>
      </c>
      <c r="J288" s="434">
        <v>0</v>
      </c>
      <c r="K288" s="433">
        <v>0</v>
      </c>
      <c r="L288" s="294">
        <v>0</v>
      </c>
      <c r="M288" s="433">
        <v>0</v>
      </c>
    </row>
    <row r="289" spans="1:13" ht="25.5" customHeight="1" thickBot="1">
      <c r="A289" s="1011"/>
      <c r="B289" s="435" t="s">
        <v>846</v>
      </c>
      <c r="C289" s="433">
        <v>568</v>
      </c>
      <c r="D289" s="434">
        <v>2362</v>
      </c>
      <c r="E289" s="433">
        <v>9987</v>
      </c>
      <c r="F289" s="434">
        <v>39</v>
      </c>
      <c r="G289" s="433">
        <v>79</v>
      </c>
      <c r="H289" s="434">
        <v>1230</v>
      </c>
      <c r="I289" s="433">
        <v>1230</v>
      </c>
      <c r="J289" s="434">
        <v>0</v>
      </c>
      <c r="K289" s="433">
        <v>0</v>
      </c>
      <c r="L289" s="294">
        <v>0</v>
      </c>
      <c r="M289" s="433">
        <v>0</v>
      </c>
    </row>
    <row r="290" spans="1:13" ht="25.5" customHeight="1" thickBot="1">
      <c r="A290" s="1011"/>
      <c r="B290" s="435" t="s">
        <v>847</v>
      </c>
      <c r="C290" s="433">
        <v>882</v>
      </c>
      <c r="D290" s="434">
        <v>1581</v>
      </c>
      <c r="E290" s="433">
        <v>3252</v>
      </c>
      <c r="F290" s="434">
        <v>3</v>
      </c>
      <c r="G290" s="433">
        <v>24</v>
      </c>
      <c r="H290" s="434">
        <v>925</v>
      </c>
      <c r="I290" s="433">
        <v>0</v>
      </c>
      <c r="J290" s="434">
        <v>0</v>
      </c>
      <c r="K290" s="433">
        <v>0</v>
      </c>
      <c r="L290" s="294">
        <v>0</v>
      </c>
      <c r="M290" s="433">
        <v>14</v>
      </c>
    </row>
    <row r="291" spans="1:13" ht="25.5" customHeight="1" thickBot="1">
      <c r="A291" s="1011"/>
      <c r="B291" s="435" t="s">
        <v>848</v>
      </c>
      <c r="C291" s="433">
        <v>1471</v>
      </c>
      <c r="D291" s="434">
        <v>688</v>
      </c>
      <c r="E291" s="433">
        <v>1043</v>
      </c>
      <c r="F291" s="434">
        <v>97</v>
      </c>
      <c r="G291" s="433">
        <v>81</v>
      </c>
      <c r="H291" s="434">
        <v>710</v>
      </c>
      <c r="I291" s="433">
        <v>76</v>
      </c>
      <c r="J291" s="434">
        <v>45</v>
      </c>
      <c r="K291" s="433">
        <v>0</v>
      </c>
      <c r="L291" s="294">
        <v>0</v>
      </c>
      <c r="M291" s="433">
        <v>0</v>
      </c>
    </row>
    <row r="292" spans="1:13" ht="25.5" customHeight="1" thickBot="1">
      <c r="A292" s="1011"/>
      <c r="B292" s="435" t="s">
        <v>849</v>
      </c>
      <c r="C292" s="433">
        <v>2983</v>
      </c>
      <c r="D292" s="434">
        <v>1177</v>
      </c>
      <c r="E292" s="433">
        <v>1935</v>
      </c>
      <c r="F292" s="434">
        <v>269</v>
      </c>
      <c r="G292" s="433">
        <v>5</v>
      </c>
      <c r="H292" s="434">
        <v>818</v>
      </c>
      <c r="I292" s="433">
        <v>318</v>
      </c>
      <c r="J292" s="434">
        <v>0</v>
      </c>
      <c r="K292" s="433">
        <v>0</v>
      </c>
      <c r="L292" s="294">
        <v>0</v>
      </c>
      <c r="M292" s="433">
        <v>0</v>
      </c>
    </row>
    <row r="293" spans="1:13" ht="25.5" customHeight="1" thickBot="1">
      <c r="A293" s="1011"/>
      <c r="B293" s="435" t="s">
        <v>850</v>
      </c>
      <c r="C293" s="433">
        <v>1475</v>
      </c>
      <c r="D293" s="434">
        <v>2895</v>
      </c>
      <c r="E293" s="433">
        <v>6652</v>
      </c>
      <c r="F293" s="434">
        <v>0</v>
      </c>
      <c r="G293" s="433">
        <v>0</v>
      </c>
      <c r="H293" s="434">
        <v>364</v>
      </c>
      <c r="I293" s="433">
        <v>0</v>
      </c>
      <c r="J293" s="434">
        <v>0</v>
      </c>
      <c r="K293" s="433">
        <v>0</v>
      </c>
      <c r="L293" s="294">
        <v>0</v>
      </c>
      <c r="M293" s="433">
        <v>335</v>
      </c>
    </row>
    <row r="294" spans="1:13" ht="25.5" customHeight="1" thickBot="1">
      <c r="A294" s="1011" t="s">
        <v>133</v>
      </c>
      <c r="B294" s="435" t="s">
        <v>854</v>
      </c>
      <c r="C294" s="433">
        <v>2793</v>
      </c>
      <c r="D294" s="434">
        <v>1296</v>
      </c>
      <c r="E294" s="433">
        <v>905</v>
      </c>
      <c r="F294" s="434">
        <v>851</v>
      </c>
      <c r="G294" s="433">
        <v>0</v>
      </c>
      <c r="H294" s="434">
        <v>788</v>
      </c>
      <c r="I294" s="433">
        <v>788</v>
      </c>
      <c r="J294" s="434">
        <v>89</v>
      </c>
      <c r="K294" s="433">
        <v>0</v>
      </c>
      <c r="L294" s="294">
        <v>0</v>
      </c>
      <c r="M294" s="433">
        <v>0</v>
      </c>
    </row>
    <row r="295" spans="1:13" ht="25.5" customHeight="1" thickBot="1">
      <c r="A295" s="1011"/>
      <c r="B295" s="435" t="s">
        <v>855</v>
      </c>
      <c r="C295" s="433">
        <v>3313</v>
      </c>
      <c r="D295" s="434">
        <v>3387</v>
      </c>
      <c r="E295" s="433">
        <v>2099</v>
      </c>
      <c r="F295" s="434">
        <v>37</v>
      </c>
      <c r="G295" s="433">
        <v>0</v>
      </c>
      <c r="H295" s="434">
        <v>644</v>
      </c>
      <c r="I295" s="433">
        <v>640</v>
      </c>
      <c r="J295" s="434">
        <v>0</v>
      </c>
      <c r="K295" s="433">
        <v>0</v>
      </c>
      <c r="L295" s="294">
        <v>0</v>
      </c>
      <c r="M295" s="433">
        <v>0</v>
      </c>
    </row>
    <row r="296" spans="1:13" ht="25.5" customHeight="1" thickBot="1">
      <c r="A296" s="1011"/>
      <c r="B296" s="435" t="s">
        <v>856</v>
      </c>
      <c r="C296" s="433">
        <v>1719</v>
      </c>
      <c r="D296" s="434">
        <v>1909</v>
      </c>
      <c r="E296" s="433">
        <v>916</v>
      </c>
      <c r="F296" s="434">
        <v>3</v>
      </c>
      <c r="G296" s="433">
        <v>9</v>
      </c>
      <c r="H296" s="434">
        <v>564</v>
      </c>
      <c r="I296" s="433">
        <v>556</v>
      </c>
      <c r="J296" s="434">
        <v>30</v>
      </c>
      <c r="K296" s="433">
        <v>0</v>
      </c>
      <c r="L296" s="294">
        <v>0</v>
      </c>
      <c r="M296" s="433">
        <v>0</v>
      </c>
    </row>
    <row r="297" spans="1:13" ht="25.5" customHeight="1" thickBot="1">
      <c r="A297" s="1011"/>
      <c r="B297" s="435" t="s">
        <v>857</v>
      </c>
      <c r="C297" s="433">
        <v>2140</v>
      </c>
      <c r="D297" s="434">
        <v>74</v>
      </c>
      <c r="E297" s="433">
        <v>3579</v>
      </c>
      <c r="F297" s="434">
        <v>616</v>
      </c>
      <c r="G297" s="433">
        <v>1761</v>
      </c>
      <c r="H297" s="434">
        <v>245</v>
      </c>
      <c r="I297" s="433">
        <v>0</v>
      </c>
      <c r="J297" s="434">
        <v>0</v>
      </c>
      <c r="K297" s="433">
        <v>0</v>
      </c>
      <c r="L297" s="294">
        <v>0</v>
      </c>
      <c r="M297" s="433">
        <v>0</v>
      </c>
    </row>
    <row r="298" spans="1:13" ht="25.5" customHeight="1" thickBot="1">
      <c r="A298" s="1011"/>
      <c r="B298" s="435" t="s">
        <v>858</v>
      </c>
      <c r="C298" s="433">
        <v>1108</v>
      </c>
      <c r="D298" s="434">
        <v>475</v>
      </c>
      <c r="E298" s="433">
        <v>982</v>
      </c>
      <c r="F298" s="434">
        <v>30</v>
      </c>
      <c r="G298" s="433">
        <v>58</v>
      </c>
      <c r="H298" s="434">
        <v>276</v>
      </c>
      <c r="I298" s="433">
        <v>285</v>
      </c>
      <c r="J298" s="434">
        <v>123</v>
      </c>
      <c r="K298" s="433">
        <v>0</v>
      </c>
      <c r="L298" s="294">
        <v>0</v>
      </c>
      <c r="M298" s="433">
        <v>0</v>
      </c>
    </row>
    <row r="299" spans="1:13" ht="25.5" customHeight="1" thickBot="1">
      <c r="A299" s="1011"/>
      <c r="B299" s="435" t="s">
        <v>859</v>
      </c>
      <c r="C299" s="433">
        <v>530</v>
      </c>
      <c r="D299" s="434">
        <v>412</v>
      </c>
      <c r="E299" s="433">
        <v>1269</v>
      </c>
      <c r="F299" s="434">
        <v>125</v>
      </c>
      <c r="G299" s="433">
        <v>0</v>
      </c>
      <c r="H299" s="434">
        <v>510</v>
      </c>
      <c r="I299" s="433">
        <v>510</v>
      </c>
      <c r="J299" s="434">
        <v>0</v>
      </c>
      <c r="K299" s="433">
        <v>0</v>
      </c>
      <c r="L299" s="294">
        <v>0</v>
      </c>
      <c r="M299" s="433">
        <v>0</v>
      </c>
    </row>
    <row r="300" spans="1:13" ht="25.5" customHeight="1" thickBot="1">
      <c r="A300" s="1011"/>
      <c r="B300" s="435" t="s">
        <v>860</v>
      </c>
      <c r="C300" s="433">
        <v>2030</v>
      </c>
      <c r="D300" s="434">
        <v>395</v>
      </c>
      <c r="E300" s="433">
        <v>1849</v>
      </c>
      <c r="F300" s="434">
        <v>486</v>
      </c>
      <c r="G300" s="433">
        <v>25</v>
      </c>
      <c r="H300" s="434">
        <v>0</v>
      </c>
      <c r="I300" s="433">
        <v>0</v>
      </c>
      <c r="J300" s="434">
        <v>0</v>
      </c>
      <c r="K300" s="433">
        <v>0</v>
      </c>
      <c r="L300" s="294">
        <v>5</v>
      </c>
      <c r="M300" s="433">
        <v>0</v>
      </c>
    </row>
    <row r="301" spans="1:13" ht="25.5" customHeight="1" thickBot="1">
      <c r="A301" s="1011"/>
      <c r="B301" s="435" t="s">
        <v>861</v>
      </c>
      <c r="C301" s="433">
        <v>60</v>
      </c>
      <c r="D301" s="434">
        <v>24</v>
      </c>
      <c r="E301" s="433">
        <v>22</v>
      </c>
      <c r="F301" s="434">
        <v>0</v>
      </c>
      <c r="G301" s="433">
        <v>0</v>
      </c>
      <c r="H301" s="434">
        <v>28</v>
      </c>
      <c r="I301" s="433">
        <v>14</v>
      </c>
      <c r="J301" s="434">
        <v>4</v>
      </c>
      <c r="K301" s="433">
        <v>0</v>
      </c>
      <c r="L301" s="294">
        <v>0</v>
      </c>
      <c r="M301" s="433">
        <v>0</v>
      </c>
    </row>
    <row r="302" spans="1:13" ht="25.5" customHeight="1" thickBot="1">
      <c r="A302" s="1011"/>
      <c r="B302" s="435" t="s">
        <v>862</v>
      </c>
      <c r="C302" s="433">
        <v>704</v>
      </c>
      <c r="D302" s="434">
        <v>685</v>
      </c>
      <c r="E302" s="433">
        <v>669</v>
      </c>
      <c r="F302" s="434">
        <v>253</v>
      </c>
      <c r="G302" s="433">
        <v>0</v>
      </c>
      <c r="H302" s="434">
        <v>483</v>
      </c>
      <c r="I302" s="433">
        <v>110</v>
      </c>
      <c r="J302" s="434">
        <v>1</v>
      </c>
      <c r="K302" s="433">
        <v>0</v>
      </c>
      <c r="L302" s="294">
        <v>2</v>
      </c>
      <c r="M302" s="433">
        <v>4</v>
      </c>
    </row>
    <row r="303" spans="1:13" ht="25.5" customHeight="1" thickBot="1">
      <c r="A303" s="1006" t="s">
        <v>26</v>
      </c>
      <c r="B303" s="435" t="s">
        <v>863</v>
      </c>
      <c r="C303" s="433">
        <v>4365</v>
      </c>
      <c r="D303" s="434">
        <v>6290</v>
      </c>
      <c r="E303" s="433">
        <v>5329</v>
      </c>
      <c r="F303" s="434">
        <v>52</v>
      </c>
      <c r="G303" s="433">
        <v>1</v>
      </c>
      <c r="H303" s="434">
        <v>3325</v>
      </c>
      <c r="I303" s="433">
        <v>0</v>
      </c>
      <c r="J303" s="434">
        <v>245</v>
      </c>
      <c r="K303" s="433">
        <v>0</v>
      </c>
      <c r="L303" s="294">
        <v>0</v>
      </c>
      <c r="M303" s="433">
        <v>0</v>
      </c>
    </row>
    <row r="304" spans="1:13" ht="25.5" customHeight="1" thickBot="1">
      <c r="A304" s="1007"/>
      <c r="B304" s="435" t="s">
        <v>864</v>
      </c>
      <c r="C304" s="433">
        <v>4132</v>
      </c>
      <c r="D304" s="434">
        <v>5140</v>
      </c>
      <c r="E304" s="433">
        <v>6394</v>
      </c>
      <c r="F304" s="434">
        <v>205</v>
      </c>
      <c r="G304" s="433">
        <v>1</v>
      </c>
      <c r="H304" s="434">
        <v>2120</v>
      </c>
      <c r="I304" s="433">
        <v>1</v>
      </c>
      <c r="J304" s="434">
        <v>467</v>
      </c>
      <c r="K304" s="433">
        <v>0</v>
      </c>
      <c r="L304" s="294">
        <v>0</v>
      </c>
      <c r="M304" s="433">
        <v>0</v>
      </c>
    </row>
    <row r="305" spans="1:13" ht="25.5" customHeight="1" thickBot="1">
      <c r="A305" s="1007"/>
      <c r="B305" s="435" t="s">
        <v>865</v>
      </c>
      <c r="C305" s="433">
        <v>1368</v>
      </c>
      <c r="D305" s="434">
        <v>2405</v>
      </c>
      <c r="E305" s="433">
        <v>5780</v>
      </c>
      <c r="F305" s="434">
        <v>11</v>
      </c>
      <c r="G305" s="433">
        <v>130</v>
      </c>
      <c r="H305" s="434">
        <v>1340</v>
      </c>
      <c r="I305" s="433">
        <v>976</v>
      </c>
      <c r="J305" s="434">
        <v>159</v>
      </c>
      <c r="K305" s="433">
        <v>0</v>
      </c>
      <c r="L305" s="294">
        <v>0</v>
      </c>
      <c r="M305" s="433">
        <v>0</v>
      </c>
    </row>
    <row r="306" spans="1:13" ht="25.5" customHeight="1" thickBot="1">
      <c r="A306" s="1007"/>
      <c r="B306" s="435" t="s">
        <v>866</v>
      </c>
      <c r="C306" s="433">
        <v>3036</v>
      </c>
      <c r="D306" s="434">
        <v>5376</v>
      </c>
      <c r="E306" s="433">
        <v>5696</v>
      </c>
      <c r="F306" s="434">
        <v>349</v>
      </c>
      <c r="G306" s="433">
        <v>95</v>
      </c>
      <c r="H306" s="434">
        <v>2582</v>
      </c>
      <c r="I306" s="433">
        <v>0</v>
      </c>
      <c r="J306" s="434">
        <v>291</v>
      </c>
      <c r="K306" s="433">
        <v>0</v>
      </c>
      <c r="L306" s="294">
        <v>0</v>
      </c>
      <c r="M306" s="433">
        <v>0</v>
      </c>
    </row>
    <row r="307" spans="1:13" ht="25.5" customHeight="1" thickBot="1">
      <c r="A307" s="1007"/>
      <c r="B307" s="435" t="s">
        <v>868</v>
      </c>
      <c r="C307" s="433">
        <v>1767</v>
      </c>
      <c r="D307" s="434">
        <v>3693</v>
      </c>
      <c r="E307" s="433">
        <v>1054</v>
      </c>
      <c r="F307" s="434">
        <v>117</v>
      </c>
      <c r="G307" s="433">
        <v>73</v>
      </c>
      <c r="H307" s="434">
        <v>901</v>
      </c>
      <c r="I307" s="433">
        <v>7</v>
      </c>
      <c r="J307" s="434">
        <v>207</v>
      </c>
      <c r="K307" s="433">
        <v>29</v>
      </c>
      <c r="L307" s="294">
        <v>46</v>
      </c>
      <c r="M307" s="433">
        <v>0</v>
      </c>
    </row>
    <row r="308" spans="1:13" ht="25.5" customHeight="1" thickBot="1">
      <c r="A308" s="1007"/>
      <c r="B308" s="435" t="s">
        <v>870</v>
      </c>
      <c r="C308" s="433">
        <v>259</v>
      </c>
      <c r="D308" s="434">
        <v>2463</v>
      </c>
      <c r="E308" s="433">
        <v>438</v>
      </c>
      <c r="F308" s="434">
        <v>0</v>
      </c>
      <c r="G308" s="433">
        <v>0</v>
      </c>
      <c r="H308" s="434">
        <v>418</v>
      </c>
      <c r="I308" s="433">
        <v>0</v>
      </c>
      <c r="J308" s="434">
        <v>4</v>
      </c>
      <c r="K308" s="433">
        <v>0</v>
      </c>
      <c r="L308" s="294">
        <v>0</v>
      </c>
      <c r="M308" s="433">
        <v>0</v>
      </c>
    </row>
    <row r="309" spans="1:13" ht="25.5" customHeight="1" thickBot="1">
      <c r="A309" s="1008"/>
      <c r="B309" s="435" t="s">
        <v>871</v>
      </c>
      <c r="C309" s="433">
        <v>508</v>
      </c>
      <c r="D309" s="434">
        <v>189</v>
      </c>
      <c r="E309" s="433">
        <v>97</v>
      </c>
      <c r="F309" s="434">
        <v>152</v>
      </c>
      <c r="G309" s="433">
        <v>81</v>
      </c>
      <c r="H309" s="434">
        <v>295</v>
      </c>
      <c r="I309" s="433">
        <v>172</v>
      </c>
      <c r="J309" s="434">
        <v>198</v>
      </c>
      <c r="K309" s="433">
        <v>3</v>
      </c>
      <c r="L309" s="294">
        <v>0</v>
      </c>
      <c r="M309" s="433">
        <v>0</v>
      </c>
    </row>
    <row r="310" spans="1:13" ht="25.5" customHeight="1" thickBot="1">
      <c r="A310" s="1011" t="s">
        <v>27</v>
      </c>
      <c r="B310" s="435" t="s">
        <v>872</v>
      </c>
      <c r="C310" s="433">
        <v>3985</v>
      </c>
      <c r="D310" s="434">
        <v>2189</v>
      </c>
      <c r="E310" s="433">
        <v>5136</v>
      </c>
      <c r="F310" s="434">
        <v>6</v>
      </c>
      <c r="G310" s="433">
        <v>0</v>
      </c>
      <c r="H310" s="434">
        <v>535</v>
      </c>
      <c r="I310" s="433">
        <v>523</v>
      </c>
      <c r="J310" s="434">
        <v>1171</v>
      </c>
      <c r="K310" s="433">
        <v>0</v>
      </c>
      <c r="L310" s="294">
        <v>19</v>
      </c>
      <c r="M310" s="433">
        <v>715</v>
      </c>
    </row>
    <row r="311" spans="1:13" ht="25.5" customHeight="1" thickBot="1">
      <c r="A311" s="1011"/>
      <c r="B311" s="435" t="s">
        <v>874</v>
      </c>
      <c r="C311" s="433">
        <v>3203</v>
      </c>
      <c r="D311" s="434">
        <v>1592</v>
      </c>
      <c r="E311" s="433">
        <v>1466</v>
      </c>
      <c r="F311" s="434">
        <v>10</v>
      </c>
      <c r="G311" s="433">
        <v>0</v>
      </c>
      <c r="H311" s="434">
        <v>186</v>
      </c>
      <c r="I311" s="433">
        <v>179</v>
      </c>
      <c r="J311" s="434">
        <v>70</v>
      </c>
      <c r="K311" s="433">
        <v>72</v>
      </c>
      <c r="L311" s="294">
        <v>89</v>
      </c>
      <c r="M311" s="433">
        <v>16</v>
      </c>
    </row>
    <row r="312" spans="1:13" ht="25.5" customHeight="1" thickBot="1">
      <c r="A312" s="1011"/>
      <c r="B312" s="435" t="s">
        <v>875</v>
      </c>
      <c r="C312" s="433">
        <v>5333</v>
      </c>
      <c r="D312" s="434">
        <v>1827</v>
      </c>
      <c r="E312" s="433">
        <v>2301</v>
      </c>
      <c r="F312" s="434">
        <v>128</v>
      </c>
      <c r="G312" s="433">
        <v>0</v>
      </c>
      <c r="H312" s="434">
        <v>121</v>
      </c>
      <c r="I312" s="433">
        <v>123</v>
      </c>
      <c r="J312" s="434">
        <v>0</v>
      </c>
      <c r="K312" s="433">
        <v>0</v>
      </c>
      <c r="L312" s="294">
        <v>2</v>
      </c>
      <c r="M312" s="433">
        <v>8</v>
      </c>
    </row>
    <row r="313" spans="1:13" ht="25.5" customHeight="1" thickBot="1">
      <c r="A313" s="1011"/>
      <c r="B313" s="435" t="s">
        <v>877</v>
      </c>
      <c r="C313" s="433">
        <v>925</v>
      </c>
      <c r="D313" s="434">
        <v>1412</v>
      </c>
      <c r="E313" s="433">
        <v>1827</v>
      </c>
      <c r="F313" s="434">
        <v>0</v>
      </c>
      <c r="G313" s="433">
        <v>0</v>
      </c>
      <c r="H313" s="434">
        <v>5</v>
      </c>
      <c r="I313" s="433">
        <v>4</v>
      </c>
      <c r="J313" s="434">
        <v>241</v>
      </c>
      <c r="K313" s="433">
        <v>0</v>
      </c>
      <c r="L313" s="294">
        <v>0</v>
      </c>
      <c r="M313" s="433">
        <v>0</v>
      </c>
    </row>
    <row r="314" spans="1:13" ht="25.5" customHeight="1" thickBot="1">
      <c r="A314" s="1011"/>
      <c r="B314" s="435" t="s">
        <v>879</v>
      </c>
      <c r="C314" s="433">
        <v>1066</v>
      </c>
      <c r="D314" s="434">
        <v>763</v>
      </c>
      <c r="E314" s="433">
        <v>404</v>
      </c>
      <c r="F314" s="434">
        <v>0</v>
      </c>
      <c r="G314" s="433">
        <v>3</v>
      </c>
      <c r="H314" s="434">
        <v>206</v>
      </c>
      <c r="I314" s="433">
        <v>151</v>
      </c>
      <c r="J314" s="434">
        <v>17</v>
      </c>
      <c r="K314" s="433">
        <v>0</v>
      </c>
      <c r="L314" s="294">
        <v>3</v>
      </c>
      <c r="M314" s="433">
        <v>0</v>
      </c>
    </row>
    <row r="315" spans="1:13" ht="25.5" customHeight="1" thickBot="1">
      <c r="A315" s="1006" t="s">
        <v>134</v>
      </c>
      <c r="B315" s="435" t="s">
        <v>881</v>
      </c>
      <c r="C315" s="433">
        <v>3825</v>
      </c>
      <c r="D315" s="434">
        <v>4362</v>
      </c>
      <c r="E315" s="433">
        <v>2007</v>
      </c>
      <c r="F315" s="434">
        <v>23</v>
      </c>
      <c r="G315" s="433">
        <v>0</v>
      </c>
      <c r="H315" s="434">
        <v>1403</v>
      </c>
      <c r="I315" s="433">
        <v>1394</v>
      </c>
      <c r="J315" s="434">
        <v>151</v>
      </c>
      <c r="K315" s="433">
        <v>0</v>
      </c>
      <c r="L315" s="294">
        <v>57</v>
      </c>
      <c r="M315" s="433">
        <v>112</v>
      </c>
    </row>
    <row r="316" spans="1:13" ht="25.5" customHeight="1" thickBot="1">
      <c r="A316" s="1007"/>
      <c r="B316" s="435" t="s">
        <v>882</v>
      </c>
      <c r="C316" s="433">
        <v>4691</v>
      </c>
      <c r="D316" s="434">
        <v>1850</v>
      </c>
      <c r="E316" s="433">
        <v>2503</v>
      </c>
      <c r="F316" s="434">
        <v>767</v>
      </c>
      <c r="G316" s="433">
        <v>0</v>
      </c>
      <c r="H316" s="434">
        <v>150</v>
      </c>
      <c r="I316" s="433">
        <v>150</v>
      </c>
      <c r="J316" s="434">
        <v>11</v>
      </c>
      <c r="K316" s="433">
        <v>0</v>
      </c>
      <c r="L316" s="294">
        <v>2</v>
      </c>
      <c r="M316" s="433">
        <v>9</v>
      </c>
    </row>
    <row r="317" spans="1:13" ht="25.5" customHeight="1" thickBot="1">
      <c r="A317" s="1007"/>
      <c r="B317" s="435" t="s">
        <v>883</v>
      </c>
      <c r="C317" s="433">
        <v>2856</v>
      </c>
      <c r="D317" s="434">
        <v>734</v>
      </c>
      <c r="E317" s="433">
        <v>7015</v>
      </c>
      <c r="F317" s="434">
        <v>118</v>
      </c>
      <c r="G317" s="433">
        <v>612</v>
      </c>
      <c r="H317" s="434">
        <v>483</v>
      </c>
      <c r="I317" s="433">
        <v>20</v>
      </c>
      <c r="J317" s="434">
        <v>224</v>
      </c>
      <c r="K317" s="433">
        <v>0</v>
      </c>
      <c r="L317" s="294">
        <v>0</v>
      </c>
      <c r="M317" s="433">
        <v>36</v>
      </c>
    </row>
    <row r="318" spans="1:13" ht="25.5" customHeight="1" thickBot="1">
      <c r="A318" s="1007"/>
      <c r="B318" s="435" t="s">
        <v>885</v>
      </c>
      <c r="C318" s="433">
        <v>2574</v>
      </c>
      <c r="D318" s="434">
        <v>2132</v>
      </c>
      <c r="E318" s="433">
        <v>174</v>
      </c>
      <c r="F318" s="434">
        <v>0</v>
      </c>
      <c r="G318" s="433">
        <v>0</v>
      </c>
      <c r="H318" s="434">
        <v>693</v>
      </c>
      <c r="I318" s="433">
        <v>691</v>
      </c>
      <c r="J318" s="434">
        <v>0</v>
      </c>
      <c r="K318" s="433">
        <v>0</v>
      </c>
      <c r="L318" s="294">
        <v>2</v>
      </c>
      <c r="M318" s="433">
        <v>5</v>
      </c>
    </row>
    <row r="319" spans="1:13" ht="25.5" customHeight="1" thickBot="1">
      <c r="A319" s="1007"/>
      <c r="B319" s="435" t="s">
        <v>886</v>
      </c>
      <c r="C319" s="433">
        <v>2763</v>
      </c>
      <c r="D319" s="434">
        <v>2411</v>
      </c>
      <c r="E319" s="433">
        <v>39</v>
      </c>
      <c r="F319" s="434">
        <v>72</v>
      </c>
      <c r="G319" s="433">
        <v>9</v>
      </c>
      <c r="H319" s="434">
        <v>1013</v>
      </c>
      <c r="I319" s="433">
        <v>929</v>
      </c>
      <c r="J319" s="434">
        <v>0</v>
      </c>
      <c r="K319" s="433">
        <v>0</v>
      </c>
      <c r="L319" s="294">
        <v>5</v>
      </c>
      <c r="M319" s="433">
        <v>0</v>
      </c>
    </row>
    <row r="320" spans="1:13" ht="25.5" customHeight="1" thickBot="1">
      <c r="A320" s="1007"/>
      <c r="B320" s="435" t="s">
        <v>887</v>
      </c>
      <c r="C320" s="433">
        <v>1703</v>
      </c>
      <c r="D320" s="434">
        <v>535</v>
      </c>
      <c r="E320" s="433">
        <v>812</v>
      </c>
      <c r="F320" s="434">
        <v>19</v>
      </c>
      <c r="G320" s="433">
        <v>6</v>
      </c>
      <c r="H320" s="434">
        <v>170</v>
      </c>
      <c r="I320" s="433">
        <v>98</v>
      </c>
      <c r="J320" s="434">
        <v>42</v>
      </c>
      <c r="K320" s="433">
        <v>0</v>
      </c>
      <c r="L320" s="294">
        <v>0</v>
      </c>
      <c r="M320" s="433">
        <v>4</v>
      </c>
    </row>
    <row r="321" spans="1:13" ht="25.5" customHeight="1" thickBot="1">
      <c r="A321" s="1007"/>
      <c r="B321" s="435" t="s">
        <v>888</v>
      </c>
      <c r="C321" s="433">
        <v>1583</v>
      </c>
      <c r="D321" s="434">
        <v>1815</v>
      </c>
      <c r="E321" s="433">
        <v>971</v>
      </c>
      <c r="F321" s="434">
        <v>0</v>
      </c>
      <c r="G321" s="433">
        <v>0</v>
      </c>
      <c r="H321" s="434">
        <v>808</v>
      </c>
      <c r="I321" s="433">
        <v>807</v>
      </c>
      <c r="J321" s="434">
        <v>0</v>
      </c>
      <c r="K321" s="433">
        <v>0</v>
      </c>
      <c r="L321" s="294">
        <v>0</v>
      </c>
      <c r="M321" s="433">
        <v>0</v>
      </c>
    </row>
    <row r="322" spans="1:13" ht="25.5" customHeight="1" thickBot="1">
      <c r="A322" s="1007"/>
      <c r="B322" s="435" t="s">
        <v>889</v>
      </c>
      <c r="C322" s="433">
        <v>2333</v>
      </c>
      <c r="D322" s="434">
        <v>3876</v>
      </c>
      <c r="E322" s="433">
        <v>3495</v>
      </c>
      <c r="F322" s="434">
        <v>99</v>
      </c>
      <c r="G322" s="433">
        <v>2</v>
      </c>
      <c r="H322" s="434">
        <v>856</v>
      </c>
      <c r="I322" s="433">
        <v>476</v>
      </c>
      <c r="J322" s="434">
        <v>38</v>
      </c>
      <c r="K322" s="433">
        <v>0</v>
      </c>
      <c r="L322" s="294">
        <v>20</v>
      </c>
      <c r="M322" s="433">
        <v>45</v>
      </c>
    </row>
    <row r="323" spans="1:13" ht="25.5" customHeight="1" thickBot="1">
      <c r="A323" s="1007"/>
      <c r="B323" s="435" t="s">
        <v>891</v>
      </c>
      <c r="C323" s="433">
        <v>2327</v>
      </c>
      <c r="D323" s="434">
        <v>6481</v>
      </c>
      <c r="E323" s="433">
        <v>3246</v>
      </c>
      <c r="F323" s="434">
        <v>15</v>
      </c>
      <c r="G323" s="433">
        <v>2</v>
      </c>
      <c r="H323" s="434">
        <v>1831</v>
      </c>
      <c r="I323" s="433">
        <v>1831</v>
      </c>
      <c r="J323" s="434">
        <v>30</v>
      </c>
      <c r="K323" s="433">
        <v>0</v>
      </c>
      <c r="L323" s="294">
        <v>14</v>
      </c>
      <c r="M323" s="433">
        <v>24</v>
      </c>
    </row>
    <row r="324" spans="1:13" ht="25.5" customHeight="1" thickBot="1">
      <c r="A324" s="1007"/>
      <c r="B324" s="435" t="s">
        <v>892</v>
      </c>
      <c r="C324" s="433">
        <v>1949</v>
      </c>
      <c r="D324" s="434">
        <v>1403</v>
      </c>
      <c r="E324" s="433">
        <v>926</v>
      </c>
      <c r="F324" s="434">
        <v>39</v>
      </c>
      <c r="G324" s="433">
        <v>48</v>
      </c>
      <c r="H324" s="434">
        <v>162</v>
      </c>
      <c r="I324" s="433">
        <v>140</v>
      </c>
      <c r="J324" s="434">
        <v>0</v>
      </c>
      <c r="K324" s="433">
        <v>0</v>
      </c>
      <c r="L324" s="294">
        <v>2</v>
      </c>
      <c r="M324" s="433">
        <v>0</v>
      </c>
    </row>
    <row r="325" spans="1:13" ht="25.5" customHeight="1" thickBot="1">
      <c r="A325" s="1008"/>
      <c r="B325" s="435" t="s">
        <v>893</v>
      </c>
      <c r="C325" s="433">
        <v>5667</v>
      </c>
      <c r="D325" s="434">
        <v>4284</v>
      </c>
      <c r="E325" s="433">
        <v>2322</v>
      </c>
      <c r="F325" s="434">
        <v>1118</v>
      </c>
      <c r="G325" s="433">
        <v>120</v>
      </c>
      <c r="H325" s="434">
        <v>811</v>
      </c>
      <c r="I325" s="433">
        <v>780</v>
      </c>
      <c r="J325" s="434">
        <v>360</v>
      </c>
      <c r="K325" s="433">
        <v>0</v>
      </c>
      <c r="L325" s="294">
        <v>5</v>
      </c>
      <c r="M325" s="433">
        <v>9</v>
      </c>
    </row>
  </sheetData>
  <mergeCells count="36">
    <mergeCell ref="A315:A325"/>
    <mergeCell ref="A223:A238"/>
    <mergeCell ref="A239:A246"/>
    <mergeCell ref="A247:A249"/>
    <mergeCell ref="A250:A252"/>
    <mergeCell ref="A253:A258"/>
    <mergeCell ref="A259:A268"/>
    <mergeCell ref="A269:A276"/>
    <mergeCell ref="A277:A293"/>
    <mergeCell ref="A294:A302"/>
    <mergeCell ref="A303:A309"/>
    <mergeCell ref="A310:A314"/>
    <mergeCell ref="A216:A222"/>
    <mergeCell ref="A113:A131"/>
    <mergeCell ref="A132:A135"/>
    <mergeCell ref="A136:A152"/>
    <mergeCell ref="A153:A158"/>
    <mergeCell ref="A159:A163"/>
    <mergeCell ref="A164:A172"/>
    <mergeCell ref="A173:A180"/>
    <mergeCell ref="A181:A201"/>
    <mergeCell ref="A203:A209"/>
    <mergeCell ref="A210:A212"/>
    <mergeCell ref="A213:A215"/>
    <mergeCell ref="A109:A112"/>
    <mergeCell ref="A1:M1"/>
    <mergeCell ref="A4:A14"/>
    <mergeCell ref="A15:A24"/>
    <mergeCell ref="A25:A30"/>
    <mergeCell ref="A31:A50"/>
    <mergeCell ref="A51:A52"/>
    <mergeCell ref="A53:A57"/>
    <mergeCell ref="A58:A61"/>
    <mergeCell ref="A62:A71"/>
    <mergeCell ref="A72:A102"/>
    <mergeCell ref="A104:A108"/>
  </mergeCells>
  <pageMargins left="0.7" right="0.7" top="0.75" bottom="0.75" header="0.3" footer="0.3"/>
  <pageSetup paperSize="9" scale="41" orientation="portrait" horizontalDpi="300" verticalDpi="300" r:id="rId1"/>
  <rowBreaks count="6" manualBreakCount="6">
    <brk id="52" max="16383" man="1"/>
    <brk id="102" max="16383" man="1"/>
    <brk id="152" max="16383" man="1"/>
    <brk id="202" max="16383" man="1"/>
    <brk id="252" max="16383" man="1"/>
    <brk id="302"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63987-CE90-4AC6-9ACC-2AC2F1DB8A29}">
  <sheetPr>
    <tabColor rgb="FF00B050"/>
    <pageSetUpPr fitToPage="1"/>
  </sheetPr>
  <dimension ref="A1:X35"/>
  <sheetViews>
    <sheetView rightToLeft="1" view="pageBreakPreview" zoomScale="124" zoomScaleNormal="100" zoomScaleSheetLayoutView="124" workbookViewId="0">
      <selection activeCell="A25" sqref="A25"/>
    </sheetView>
  </sheetViews>
  <sheetFormatPr defaultColWidth="10.5703125" defaultRowHeight="20.25" customHeight="1"/>
  <cols>
    <col min="1" max="1" width="20.140625" style="441" customWidth="1"/>
    <col min="2" max="3" width="14.28515625" style="440" customWidth="1"/>
    <col min="4" max="4" width="15" style="440" customWidth="1"/>
    <col min="5" max="5" width="15.28515625" style="440" customWidth="1"/>
    <col min="6" max="6" width="14.7109375" style="440" customWidth="1"/>
    <col min="7" max="7" width="14.28515625" style="440" customWidth="1"/>
    <col min="18" max="16384" width="10.5703125" style="439"/>
  </cols>
  <sheetData>
    <row r="1" spans="1:17" ht="30" customHeight="1" thickBot="1">
      <c r="A1" s="1033" t="s">
        <v>1048</v>
      </c>
      <c r="B1" s="1033"/>
      <c r="C1" s="1033"/>
      <c r="D1" s="1033"/>
      <c r="E1" s="1033"/>
      <c r="F1" s="1033"/>
      <c r="G1" s="1033"/>
    </row>
    <row r="2" spans="1:17" s="451" customFormat="1" ht="88.5" customHeight="1">
      <c r="A2" s="224" t="s">
        <v>1047</v>
      </c>
      <c r="B2" s="452" t="s">
        <v>1046</v>
      </c>
      <c r="C2" s="452" t="s">
        <v>1045</v>
      </c>
      <c r="D2" s="452" t="s">
        <v>1044</v>
      </c>
      <c r="E2" s="452" t="s">
        <v>1043</v>
      </c>
      <c r="F2" s="452" t="s">
        <v>1042</v>
      </c>
      <c r="G2" s="452" t="s">
        <v>1041</v>
      </c>
      <c r="H2"/>
      <c r="I2"/>
      <c r="J2"/>
      <c r="K2"/>
      <c r="L2"/>
      <c r="M2"/>
      <c r="N2"/>
      <c r="O2"/>
      <c r="P2"/>
      <c r="Q2"/>
    </row>
    <row r="3" spans="1:17" ht="26.25" customHeight="1" thickBot="1">
      <c r="A3" s="289">
        <v>1402</v>
      </c>
      <c r="B3" s="450">
        <v>3.4991847830737712</v>
      </c>
      <c r="C3" s="450">
        <v>6.1161244572345907</v>
      </c>
      <c r="D3" s="450">
        <v>2.1415673201875811</v>
      </c>
      <c r="E3" s="450">
        <v>1.2521055461885875</v>
      </c>
      <c r="F3" s="450">
        <v>1.4165478046869804</v>
      </c>
      <c r="G3" s="449">
        <v>2.1451195824127414</v>
      </c>
    </row>
    <row r="4" spans="1:17" s="442" customFormat="1" ht="26.25" customHeight="1" thickBot="1">
      <c r="A4" s="386" t="s">
        <v>119</v>
      </c>
      <c r="B4" s="444">
        <v>3.5299333958455614</v>
      </c>
      <c r="C4" s="443">
        <v>6.1857859258046757</v>
      </c>
      <c r="D4" s="444">
        <v>2.2255527210884352</v>
      </c>
      <c r="E4" s="443">
        <v>1.2339630676319151</v>
      </c>
      <c r="F4" s="444">
        <v>1.3464822609741431</v>
      </c>
      <c r="G4" s="443">
        <v>1.5339977161839511</v>
      </c>
      <c r="H4"/>
      <c r="I4"/>
      <c r="J4"/>
      <c r="K4"/>
      <c r="L4"/>
      <c r="M4"/>
      <c r="N4"/>
      <c r="O4"/>
      <c r="P4"/>
      <c r="Q4"/>
    </row>
    <row r="5" spans="1:17" s="442" customFormat="1" ht="26.25" customHeight="1" thickBot="1">
      <c r="A5" s="390" t="s">
        <v>120</v>
      </c>
      <c r="B5" s="444">
        <v>3.5364255917842469</v>
      </c>
      <c r="C5" s="443">
        <v>7.0308408424376534</v>
      </c>
      <c r="D5" s="444">
        <v>1.8290965975752835</v>
      </c>
      <c r="E5" s="443">
        <v>1.1575693749670897</v>
      </c>
      <c r="F5" s="444">
        <v>1.4350212464589236</v>
      </c>
      <c r="G5" s="443">
        <v>1.5299513413992636</v>
      </c>
      <c r="H5"/>
      <c r="I5"/>
      <c r="J5"/>
      <c r="K5"/>
      <c r="L5"/>
      <c r="M5"/>
      <c r="N5"/>
      <c r="O5"/>
      <c r="P5"/>
      <c r="Q5"/>
    </row>
    <row r="6" spans="1:17" s="442" customFormat="1" ht="26.25" customHeight="1" thickBot="1">
      <c r="A6" s="390" t="s">
        <v>13</v>
      </c>
      <c r="B6" s="444">
        <v>3.5825778474355019</v>
      </c>
      <c r="C6" s="443">
        <v>5.4408215003303804</v>
      </c>
      <c r="D6" s="444">
        <v>1.9696969696969697</v>
      </c>
      <c r="E6" s="443">
        <v>1.1888137997983796</v>
      </c>
      <c r="F6" s="444">
        <v>1.0900000000000001</v>
      </c>
      <c r="G6" s="443">
        <v>2.183059858832157</v>
      </c>
      <c r="H6"/>
      <c r="I6"/>
      <c r="J6"/>
      <c r="K6"/>
      <c r="L6"/>
      <c r="M6"/>
      <c r="N6"/>
      <c r="O6"/>
      <c r="P6"/>
      <c r="Q6"/>
    </row>
    <row r="7" spans="1:17" s="442" customFormat="1" ht="26.25" customHeight="1" thickBot="1">
      <c r="A7" s="390" t="s">
        <v>14</v>
      </c>
      <c r="B7" s="444">
        <v>3.585725247316998</v>
      </c>
      <c r="C7" s="443">
        <v>5.3206598421942601</v>
      </c>
      <c r="D7" s="444">
        <v>2.4170505328291507</v>
      </c>
      <c r="E7" s="443">
        <v>1.175071068051285</v>
      </c>
      <c r="F7" s="444">
        <v>1.1646489104116222</v>
      </c>
      <c r="G7" s="443">
        <v>2.0153823366043326</v>
      </c>
      <c r="H7"/>
      <c r="I7"/>
      <c r="J7"/>
      <c r="K7"/>
      <c r="L7"/>
      <c r="M7"/>
      <c r="N7"/>
      <c r="O7"/>
      <c r="P7"/>
      <c r="Q7"/>
    </row>
    <row r="8" spans="1:17" s="442" customFormat="1" ht="26.25" customHeight="1" thickBot="1">
      <c r="A8" s="390" t="s">
        <v>33</v>
      </c>
      <c r="B8" s="444">
        <v>3.5442946392264347</v>
      </c>
      <c r="C8" s="443">
        <v>6.1710534674430919</v>
      </c>
      <c r="D8" s="444">
        <v>1.0359138068635276</v>
      </c>
      <c r="E8" s="443">
        <v>1.1538461538461537</v>
      </c>
      <c r="F8" s="444">
        <v>1.4092495636998255</v>
      </c>
      <c r="G8" s="443">
        <v>3.6846189870877097</v>
      </c>
      <c r="H8"/>
      <c r="I8"/>
      <c r="J8"/>
      <c r="K8"/>
      <c r="L8"/>
      <c r="M8"/>
      <c r="N8"/>
      <c r="O8"/>
      <c r="P8"/>
      <c r="Q8"/>
    </row>
    <row r="9" spans="1:17" s="442" customFormat="1" ht="26.25" customHeight="1" thickBot="1">
      <c r="A9" s="390" t="s">
        <v>15</v>
      </c>
      <c r="B9" s="444">
        <v>3.020569483826991</v>
      </c>
      <c r="C9" s="443">
        <v>7.6163091888265662</v>
      </c>
      <c r="D9" s="445">
        <v>0</v>
      </c>
      <c r="E9" s="443">
        <v>1.3165666666666667</v>
      </c>
      <c r="F9" s="444">
        <v>1.0846687697160884</v>
      </c>
      <c r="G9" s="448">
        <v>0</v>
      </c>
      <c r="H9"/>
      <c r="I9"/>
      <c r="J9"/>
      <c r="K9"/>
      <c r="L9"/>
      <c r="M9"/>
      <c r="N9"/>
      <c r="O9"/>
      <c r="P9"/>
      <c r="Q9"/>
    </row>
    <row r="10" spans="1:17" s="442" customFormat="1" ht="26.25" customHeight="1" thickBot="1">
      <c r="A10" s="390" t="s">
        <v>16</v>
      </c>
      <c r="B10" s="444">
        <v>3.442853778520278</v>
      </c>
      <c r="C10" s="443">
        <v>5.2321403485111571</v>
      </c>
      <c r="D10" s="444">
        <v>2.0840108401084012</v>
      </c>
      <c r="E10" s="443">
        <v>1.2473105779462921</v>
      </c>
      <c r="F10" s="444">
        <v>2.1079821717990277</v>
      </c>
      <c r="G10" s="443">
        <v>1.2825456053067994</v>
      </c>
      <c r="H10"/>
      <c r="I10"/>
      <c r="J10"/>
      <c r="K10"/>
      <c r="L10"/>
      <c r="M10"/>
      <c r="N10"/>
      <c r="O10"/>
      <c r="P10"/>
      <c r="Q10"/>
    </row>
    <row r="11" spans="1:17" s="442" customFormat="1" ht="26.25" customHeight="1" thickBot="1">
      <c r="A11" s="390" t="s">
        <v>475</v>
      </c>
      <c r="B11" s="444">
        <v>3.6323043161817119</v>
      </c>
      <c r="C11" s="443">
        <v>7.2945925256534396</v>
      </c>
      <c r="D11" s="444">
        <v>2.7089627391742197</v>
      </c>
      <c r="E11" s="443">
        <v>1.2461955460365219</v>
      </c>
      <c r="F11" s="444">
        <v>1.2223261216213557</v>
      </c>
      <c r="G11" s="443">
        <v>1.8412506281780405</v>
      </c>
      <c r="H11"/>
      <c r="I11"/>
      <c r="J11"/>
      <c r="K11"/>
      <c r="L11"/>
      <c r="M11"/>
      <c r="N11"/>
      <c r="O11"/>
      <c r="P11"/>
      <c r="Q11"/>
    </row>
    <row r="12" spans="1:17" s="442" customFormat="1" ht="26.25" customHeight="1" thickBot="1">
      <c r="A12" s="390" t="s">
        <v>122</v>
      </c>
      <c r="B12" s="444">
        <v>3.5429937133059699</v>
      </c>
      <c r="C12" s="443">
        <v>5.4721003086180424</v>
      </c>
      <c r="D12" s="444">
        <v>1.007882882882883</v>
      </c>
      <c r="E12" s="443">
        <v>1.1661935989037877</v>
      </c>
      <c r="F12" s="444">
        <v>1.3749500199920033</v>
      </c>
      <c r="G12" s="443">
        <v>1.3236249045072574</v>
      </c>
      <c r="H12"/>
      <c r="I12"/>
      <c r="J12"/>
      <c r="K12"/>
      <c r="L12"/>
      <c r="M12"/>
      <c r="N12"/>
      <c r="O12"/>
      <c r="P12"/>
      <c r="Q12"/>
    </row>
    <row r="13" spans="1:17" s="442" customFormat="1" ht="26.25" customHeight="1" thickBot="1">
      <c r="A13" s="390" t="s">
        <v>476</v>
      </c>
      <c r="B13" s="444">
        <v>3.8170494444932959</v>
      </c>
      <c r="C13" s="443">
        <v>6.0134704377131696</v>
      </c>
      <c r="D13" s="444">
        <v>1.3523596343965678</v>
      </c>
      <c r="E13" s="443">
        <v>1.2354602858092389</v>
      </c>
      <c r="F13" s="444">
        <v>1.8379204892966361</v>
      </c>
      <c r="G13" s="446">
        <v>3.3458046360068132</v>
      </c>
      <c r="H13"/>
      <c r="I13"/>
      <c r="J13"/>
      <c r="K13"/>
      <c r="L13"/>
      <c r="M13"/>
      <c r="N13"/>
      <c r="O13"/>
      <c r="P13"/>
      <c r="Q13"/>
    </row>
    <row r="14" spans="1:17" s="442" customFormat="1" ht="26.25" customHeight="1" thickBot="1">
      <c r="A14" s="386" t="s">
        <v>29</v>
      </c>
      <c r="B14" s="444">
        <v>3.2910543907727368</v>
      </c>
      <c r="C14" s="443">
        <v>4.5985413192421287</v>
      </c>
      <c r="D14" s="447">
        <v>0</v>
      </c>
      <c r="E14" s="443">
        <v>1.4626316240047941</v>
      </c>
      <c r="F14" s="444">
        <v>1.4753991830672113</v>
      </c>
      <c r="G14" s="446">
        <v>0</v>
      </c>
      <c r="H14"/>
      <c r="I14"/>
      <c r="J14"/>
      <c r="K14"/>
      <c r="L14"/>
      <c r="M14"/>
      <c r="N14"/>
      <c r="O14"/>
      <c r="P14"/>
      <c r="Q14"/>
    </row>
    <row r="15" spans="1:17" s="442" customFormat="1" ht="26.25" customHeight="1" thickBot="1">
      <c r="A15" s="390" t="s">
        <v>31</v>
      </c>
      <c r="B15" s="444">
        <v>3.862251903501265</v>
      </c>
      <c r="C15" s="443">
        <v>6.813076839270984</v>
      </c>
      <c r="D15" s="445">
        <v>3</v>
      </c>
      <c r="E15" s="443">
        <v>1.3284305142123387</v>
      </c>
      <c r="F15" s="444">
        <v>1.444478527607362</v>
      </c>
      <c r="G15" s="446">
        <v>0</v>
      </c>
      <c r="H15"/>
      <c r="I15"/>
      <c r="J15"/>
      <c r="K15"/>
      <c r="L15"/>
      <c r="M15"/>
      <c r="N15"/>
      <c r="O15"/>
      <c r="P15"/>
      <c r="Q15"/>
    </row>
    <row r="16" spans="1:17" s="442" customFormat="1" ht="26.25" customHeight="1" thickBot="1">
      <c r="A16" s="390" t="s">
        <v>17</v>
      </c>
      <c r="B16" s="444">
        <v>3.4704770410247425</v>
      </c>
      <c r="C16" s="443">
        <v>6.0331774065234685</v>
      </c>
      <c r="D16" s="445">
        <v>0</v>
      </c>
      <c r="E16" s="443">
        <v>1.2354910952330169</v>
      </c>
      <c r="F16" s="444">
        <v>1.1713200804109896</v>
      </c>
      <c r="G16" s="443">
        <v>2.3655684641055879</v>
      </c>
      <c r="H16"/>
      <c r="I16"/>
      <c r="J16"/>
      <c r="K16"/>
      <c r="L16"/>
      <c r="M16"/>
      <c r="N16"/>
      <c r="O16"/>
      <c r="P16"/>
      <c r="Q16"/>
    </row>
    <row r="17" spans="1:24" s="442" customFormat="1" ht="26.25" customHeight="1" thickBot="1">
      <c r="A17" s="390" t="s">
        <v>18</v>
      </c>
      <c r="B17" s="444">
        <v>3.1074473708095525</v>
      </c>
      <c r="C17" s="443">
        <v>4.7871199361758707</v>
      </c>
      <c r="D17" s="445">
        <v>0</v>
      </c>
      <c r="E17" s="443">
        <v>1.4199470534069982</v>
      </c>
      <c r="F17" s="444">
        <v>1.3833137715179968</v>
      </c>
      <c r="G17" s="446">
        <v>0</v>
      </c>
      <c r="H17"/>
      <c r="I17"/>
      <c r="J17"/>
      <c r="K17"/>
      <c r="L17"/>
      <c r="M17"/>
      <c r="N17"/>
      <c r="O17"/>
      <c r="P17"/>
      <c r="Q17"/>
    </row>
    <row r="18" spans="1:24" s="442" customFormat="1" ht="26.25" customHeight="1" thickBot="1">
      <c r="A18" s="390" t="s">
        <v>19</v>
      </c>
      <c r="B18" s="444">
        <v>3.4918938898942873</v>
      </c>
      <c r="C18" s="443">
        <v>5.95261210962747</v>
      </c>
      <c r="D18" s="444">
        <v>2.1889710827168796</v>
      </c>
      <c r="E18" s="443">
        <v>1.2249480249480249</v>
      </c>
      <c r="F18" s="444">
        <v>1.4241479171307641</v>
      </c>
      <c r="G18" s="443">
        <v>1.1495626822157434</v>
      </c>
      <c r="H18"/>
      <c r="I18"/>
      <c r="J18"/>
      <c r="K18"/>
      <c r="L18"/>
      <c r="M18"/>
      <c r="N18"/>
      <c r="O18"/>
      <c r="P18"/>
      <c r="Q18"/>
    </row>
    <row r="19" spans="1:24" s="442" customFormat="1" ht="26.25" customHeight="1" thickBot="1">
      <c r="A19" s="386" t="s">
        <v>261</v>
      </c>
      <c r="B19" s="444">
        <v>3.3514408762029206</v>
      </c>
      <c r="C19" s="443">
        <v>5.4796087461800029</v>
      </c>
      <c r="D19" s="444">
        <v>2</v>
      </c>
      <c r="E19" s="443">
        <v>1.2015953137658129</v>
      </c>
      <c r="F19" s="444">
        <v>1.2162502865001146</v>
      </c>
      <c r="G19" s="443">
        <v>3.5813038591232673</v>
      </c>
      <c r="H19"/>
      <c r="I19"/>
      <c r="J19"/>
      <c r="K19"/>
      <c r="L19"/>
      <c r="M19"/>
      <c r="N19"/>
      <c r="O19"/>
      <c r="P19"/>
      <c r="Q19"/>
    </row>
    <row r="20" spans="1:24" s="442" customFormat="1" ht="26.25" customHeight="1" thickBot="1">
      <c r="A20" s="390" t="s">
        <v>20</v>
      </c>
      <c r="B20" s="444">
        <v>3.1312227832507036</v>
      </c>
      <c r="C20" s="443">
        <v>5.9926991369326483</v>
      </c>
      <c r="D20" s="444">
        <v>2.0250794772165315</v>
      </c>
      <c r="E20" s="443">
        <v>1.2931187315120065</v>
      </c>
      <c r="F20" s="444">
        <v>1.1214590964590965</v>
      </c>
      <c r="G20" s="443">
        <v>2.1270892462945441</v>
      </c>
      <c r="H20"/>
      <c r="I20"/>
      <c r="J20"/>
      <c r="K20"/>
      <c r="L20"/>
      <c r="M20"/>
      <c r="N20"/>
      <c r="O20"/>
      <c r="P20"/>
      <c r="Q20"/>
    </row>
    <row r="21" spans="1:24" s="442" customFormat="1" ht="26.25" customHeight="1" thickBot="1">
      <c r="A21" s="390" t="s">
        <v>127</v>
      </c>
      <c r="B21" s="444">
        <v>3.3186336140434114</v>
      </c>
      <c r="C21" s="443">
        <v>4.9519837104500937</v>
      </c>
      <c r="D21" s="444">
        <v>1.0167669819432503</v>
      </c>
      <c r="E21" s="443">
        <v>1.4218419431723843</v>
      </c>
      <c r="F21" s="444">
        <v>1.3353115727002967</v>
      </c>
      <c r="G21" s="443">
        <v>2.2677539223781999</v>
      </c>
      <c r="H21"/>
      <c r="I21"/>
      <c r="J21"/>
      <c r="K21"/>
      <c r="L21"/>
      <c r="M21"/>
      <c r="N21"/>
      <c r="O21"/>
      <c r="P21"/>
      <c r="Q21"/>
    </row>
    <row r="22" spans="1:24" s="442" customFormat="1" ht="26.25" customHeight="1" thickBot="1">
      <c r="A22" s="390" t="s">
        <v>22</v>
      </c>
      <c r="B22" s="444">
        <v>3.484288866550342</v>
      </c>
      <c r="C22" s="443">
        <v>5.155030927110424</v>
      </c>
      <c r="D22" s="444">
        <v>1.0841269841269841</v>
      </c>
      <c r="E22" s="443">
        <v>1.2782889092684082</v>
      </c>
      <c r="F22" s="444">
        <v>1.2216366564192651</v>
      </c>
      <c r="G22" s="443">
        <v>1.3407234539089847</v>
      </c>
      <c r="H22"/>
      <c r="I22"/>
      <c r="J22"/>
      <c r="K22"/>
      <c r="L22"/>
      <c r="M22"/>
      <c r="N22"/>
      <c r="O22"/>
      <c r="P22"/>
      <c r="Q22"/>
    </row>
    <row r="23" spans="1:24" s="442" customFormat="1" ht="26.25" customHeight="1" thickBot="1">
      <c r="A23" s="390" t="s">
        <v>477</v>
      </c>
      <c r="B23" s="444">
        <v>3.6133858486117658</v>
      </c>
      <c r="C23" s="443">
        <v>8.2145563746971177</v>
      </c>
      <c r="D23" s="445">
        <v>0</v>
      </c>
      <c r="E23" s="443">
        <v>1.400951691320989</v>
      </c>
      <c r="F23" s="444">
        <v>1.3317706938119476</v>
      </c>
      <c r="G23" s="443">
        <v>1.2978244561140284</v>
      </c>
      <c r="H23"/>
      <c r="I23"/>
      <c r="J23"/>
      <c r="K23"/>
      <c r="L23"/>
      <c r="M23"/>
      <c r="N23"/>
      <c r="O23"/>
      <c r="P23"/>
      <c r="Q23"/>
    </row>
    <row r="24" spans="1:24" s="442" customFormat="1" ht="26.25" customHeight="1" thickBot="1">
      <c r="A24" s="386" t="s">
        <v>219</v>
      </c>
      <c r="B24" s="444">
        <v>3.3108226082354584</v>
      </c>
      <c r="C24" s="443">
        <v>5.5900378346634829</v>
      </c>
      <c r="D24" s="444">
        <v>1.5121951219512195</v>
      </c>
      <c r="E24" s="443">
        <v>1.2678100629978075</v>
      </c>
      <c r="F24" s="444">
        <v>1.2576687116564418</v>
      </c>
      <c r="G24" s="443">
        <v>1.7439881246907472</v>
      </c>
      <c r="H24"/>
      <c r="I24"/>
      <c r="J24"/>
      <c r="K24"/>
      <c r="L24"/>
      <c r="M24"/>
      <c r="N24"/>
      <c r="O24"/>
      <c r="P24"/>
      <c r="Q24"/>
    </row>
    <row r="25" spans="1:24" s="442" customFormat="1" ht="26.25" customHeight="1" thickBot="1">
      <c r="A25" s="390" t="s">
        <v>220</v>
      </c>
      <c r="B25" s="444">
        <v>3.5341836239176017</v>
      </c>
      <c r="C25" s="443">
        <v>6.1778678698520872</v>
      </c>
      <c r="D25" s="444">
        <v>1.1377672209026128</v>
      </c>
      <c r="E25" s="443">
        <v>1.253648019970498</v>
      </c>
      <c r="F25" s="444">
        <v>1.2554095676244688</v>
      </c>
      <c r="G25" s="443">
        <v>1.6493854656438176</v>
      </c>
      <c r="H25"/>
      <c r="I25"/>
      <c r="J25"/>
      <c r="K25"/>
      <c r="L25"/>
      <c r="M25"/>
      <c r="N25"/>
      <c r="O25"/>
      <c r="P25"/>
      <c r="Q25"/>
    </row>
    <row r="26" spans="1:24" s="442" customFormat="1" ht="26.25" customHeight="1" thickBot="1">
      <c r="A26" s="390" t="s">
        <v>221</v>
      </c>
      <c r="B26" s="444">
        <v>2.979707723335792</v>
      </c>
      <c r="C26" s="443">
        <v>5.2207489616514522</v>
      </c>
      <c r="D26" s="444">
        <v>2.0358306188925082</v>
      </c>
      <c r="E26" s="443">
        <v>1.2152964998553659</v>
      </c>
      <c r="F26" s="444">
        <v>1.6734723220704528</v>
      </c>
      <c r="G26" s="443">
        <v>2.9381603734949628</v>
      </c>
      <c r="H26"/>
      <c r="I26"/>
      <c r="J26"/>
      <c r="K26"/>
      <c r="L26"/>
      <c r="M26"/>
      <c r="N26"/>
      <c r="O26"/>
      <c r="P26"/>
      <c r="Q26"/>
    </row>
    <row r="27" spans="1:24" s="442" customFormat="1" ht="26.25" customHeight="1" thickBot="1">
      <c r="A27" s="390" t="s">
        <v>478</v>
      </c>
      <c r="B27" s="444">
        <v>3.5921525063044313</v>
      </c>
      <c r="C27" s="443">
        <v>5.7827413147954392</v>
      </c>
      <c r="D27" s="444">
        <v>3.1729122055674517</v>
      </c>
      <c r="E27" s="443">
        <v>1.158244983156633</v>
      </c>
      <c r="F27" s="444">
        <v>1.1165520287751625</v>
      </c>
      <c r="G27" s="443">
        <v>1.6377408637873754</v>
      </c>
      <c r="H27"/>
      <c r="I27"/>
      <c r="J27"/>
      <c r="K27"/>
      <c r="L27"/>
      <c r="M27"/>
      <c r="N27"/>
      <c r="O27"/>
      <c r="P27"/>
      <c r="Q27"/>
    </row>
    <row r="28" spans="1:24" s="442" customFormat="1" ht="26.25" customHeight="1" thickBot="1">
      <c r="A28" s="390" t="s">
        <v>131</v>
      </c>
      <c r="B28" s="444">
        <v>3.6532207825110667</v>
      </c>
      <c r="C28" s="443">
        <v>5.9386562871127406</v>
      </c>
      <c r="D28" s="444">
        <v>2.0907692307692307</v>
      </c>
      <c r="E28" s="443">
        <v>1.2879053385845898</v>
      </c>
      <c r="F28" s="444">
        <v>1.2003401360544217</v>
      </c>
      <c r="G28" s="443">
        <v>2.287929926068788</v>
      </c>
      <c r="H28"/>
      <c r="I28"/>
      <c r="J28"/>
      <c r="K28"/>
      <c r="L28"/>
      <c r="M28"/>
      <c r="N28"/>
      <c r="O28"/>
      <c r="P28"/>
      <c r="Q28"/>
    </row>
    <row r="29" spans="1:24" s="442" customFormat="1" ht="26.25" customHeight="1" thickBot="1">
      <c r="A29" s="386" t="s">
        <v>23</v>
      </c>
      <c r="B29" s="444">
        <v>3.9977277982767463</v>
      </c>
      <c r="C29" s="443">
        <v>6.2137301144488779</v>
      </c>
      <c r="D29" s="444">
        <v>3.1544645420614414</v>
      </c>
      <c r="E29" s="443">
        <v>1.2831390017031312</v>
      </c>
      <c r="F29" s="444">
        <v>1.0476190476190477</v>
      </c>
      <c r="G29" s="443">
        <v>1.6398495455020374</v>
      </c>
      <c r="H29"/>
      <c r="I29"/>
      <c r="J29"/>
      <c r="K29"/>
      <c r="L29"/>
      <c r="M29"/>
      <c r="N29"/>
      <c r="O29"/>
      <c r="P29"/>
      <c r="Q29"/>
    </row>
    <row r="30" spans="1:24" s="442" customFormat="1" ht="26.25" customHeight="1" thickBot="1">
      <c r="A30" s="390" t="s">
        <v>24</v>
      </c>
      <c r="B30" s="444">
        <v>3.1851203285245764</v>
      </c>
      <c r="C30" s="443">
        <v>6.0891398329205062</v>
      </c>
      <c r="D30" s="444">
        <v>1.6664195700518902</v>
      </c>
      <c r="E30" s="443">
        <v>1.1862137193974946</v>
      </c>
      <c r="F30" s="444">
        <v>1.1049465713679145</v>
      </c>
      <c r="G30" s="443">
        <v>1.4240691023695575</v>
      </c>
      <c r="H30"/>
      <c r="I30"/>
      <c r="J30"/>
      <c r="K30"/>
      <c r="L30"/>
      <c r="M30"/>
      <c r="N30"/>
      <c r="O30"/>
      <c r="P30"/>
      <c r="Q30"/>
    </row>
    <row r="31" spans="1:24" s="442" customFormat="1" ht="26.25" customHeight="1" thickBot="1">
      <c r="A31" s="390" t="s">
        <v>25</v>
      </c>
      <c r="B31" s="444">
        <v>3.8082174948874781</v>
      </c>
      <c r="C31" s="443">
        <v>6.9412464016711528</v>
      </c>
      <c r="D31" s="444">
        <v>2.6708007549204638</v>
      </c>
      <c r="E31" s="443">
        <v>1.3498284576905952</v>
      </c>
      <c r="F31" s="444">
        <v>2.2361726854043815</v>
      </c>
      <c r="G31" s="443">
        <v>6.0518030910131655</v>
      </c>
      <c r="H31"/>
      <c r="I31"/>
      <c r="J31"/>
      <c r="K31"/>
      <c r="L31"/>
      <c r="M31"/>
      <c r="N31"/>
      <c r="O31"/>
      <c r="P31"/>
      <c r="Q31"/>
    </row>
    <row r="32" spans="1:24" s="442" customFormat="1" ht="26.25" customHeight="1" thickBot="1">
      <c r="A32" s="390" t="s">
        <v>133</v>
      </c>
      <c r="B32" s="444">
        <v>3.3940914820588683</v>
      </c>
      <c r="C32" s="443">
        <v>4.9387634328316938</v>
      </c>
      <c r="D32" s="444">
        <v>1.2663612565445026</v>
      </c>
      <c r="E32" s="443">
        <v>1.2940393518518518</v>
      </c>
      <c r="F32" s="444">
        <v>1.6322459775181839</v>
      </c>
      <c r="G32" s="443">
        <v>1.9427835982658959</v>
      </c>
      <c r="H32"/>
      <c r="I32"/>
      <c r="J32"/>
      <c r="K32"/>
      <c r="L32"/>
      <c r="M32"/>
      <c r="N32"/>
      <c r="O32"/>
      <c r="P32"/>
      <c r="Q32"/>
      <c r="R32" s="1034"/>
      <c r="S32" s="1034"/>
      <c r="T32" s="1034"/>
      <c r="U32" s="1034"/>
      <c r="V32" s="1034"/>
      <c r="W32" s="1034"/>
      <c r="X32" s="1034"/>
    </row>
    <row r="33" spans="1:17" s="442" customFormat="1" ht="26.25" customHeight="1" thickBot="1">
      <c r="A33" s="390" t="s">
        <v>26</v>
      </c>
      <c r="B33" s="444">
        <v>3.5262971240448056</v>
      </c>
      <c r="C33" s="443">
        <v>5.6146695580884884</v>
      </c>
      <c r="D33" s="444">
        <v>1.0059931506849316</v>
      </c>
      <c r="E33" s="443">
        <v>1.3768490407596408</v>
      </c>
      <c r="F33" s="444">
        <v>1.2233502538071066</v>
      </c>
      <c r="G33" s="443">
        <v>4.6456481290055818</v>
      </c>
      <c r="H33"/>
      <c r="I33"/>
      <c r="J33"/>
      <c r="K33"/>
      <c r="L33"/>
      <c r="M33"/>
      <c r="N33"/>
      <c r="O33"/>
      <c r="P33"/>
      <c r="Q33"/>
    </row>
    <row r="34" spans="1:17" s="442" customFormat="1" ht="26.25" customHeight="1" thickBot="1">
      <c r="A34" s="386" t="s">
        <v>27</v>
      </c>
      <c r="B34" s="444">
        <v>3.435309942730663</v>
      </c>
      <c r="C34" s="443">
        <v>5.4207962100616403</v>
      </c>
      <c r="D34" s="444">
        <v>2.6358974358974359</v>
      </c>
      <c r="E34" s="443">
        <v>1.3209699279397753</v>
      </c>
      <c r="F34" s="444">
        <v>1.6089599999999999</v>
      </c>
      <c r="G34" s="443">
        <v>1.7796121593291405</v>
      </c>
      <c r="H34"/>
      <c r="I34"/>
      <c r="J34"/>
      <c r="K34"/>
      <c r="L34"/>
      <c r="M34"/>
      <c r="N34"/>
      <c r="O34"/>
      <c r="P34"/>
      <c r="Q34"/>
    </row>
    <row r="35" spans="1:17" s="442" customFormat="1" ht="26.25" customHeight="1" thickBot="1">
      <c r="A35" s="390" t="s">
        <v>134</v>
      </c>
      <c r="B35" s="444">
        <v>3.2553775076965068</v>
      </c>
      <c r="C35" s="443">
        <v>6.2220019099723212</v>
      </c>
      <c r="D35" s="444">
        <v>1.0345334313005143</v>
      </c>
      <c r="E35" s="443">
        <v>1.1943705876959751</v>
      </c>
      <c r="F35" s="444">
        <v>1.1587114616408891</v>
      </c>
      <c r="G35" s="443">
        <v>1.3039879608728366</v>
      </c>
      <c r="H35"/>
      <c r="I35"/>
      <c r="J35"/>
      <c r="K35"/>
      <c r="L35"/>
      <c r="M35"/>
      <c r="N35"/>
      <c r="O35"/>
      <c r="P35"/>
      <c r="Q35"/>
    </row>
  </sheetData>
  <mergeCells count="2">
    <mergeCell ref="A1:G1"/>
    <mergeCell ref="R32:X32"/>
  </mergeCells>
  <printOptions horizontalCentered="1" verticalCentered="1"/>
  <pageMargins left="0.39370078740157483" right="0.55118110236220474" top="0.78740157480314965" bottom="0.78740157480314965" header="0.55118110236220474" footer="0.31496062992125984"/>
  <pageSetup paperSize="9" scale="75" orientation="portrait" r:id="rId1"/>
  <headerFooter alignWithMargins="0">
    <oddFooter>&amp;C&amp;"Nazanin,Bold"&amp;12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EE079-04EA-469C-AE11-D48FBF14799A}">
  <sheetPr>
    <tabColor theme="7" tint="0.39997558519241921"/>
    <pageSetUpPr fitToPage="1"/>
  </sheetPr>
  <dimension ref="A1:L52"/>
  <sheetViews>
    <sheetView rightToLeft="1" view="pageBreakPreview" topLeftCell="A2" zoomScaleNormal="100" zoomScaleSheetLayoutView="100" workbookViewId="0">
      <selection activeCell="M14" sqref="M14"/>
    </sheetView>
  </sheetViews>
  <sheetFormatPr defaultColWidth="16.140625" defaultRowHeight="22.5"/>
  <cols>
    <col min="1" max="1" width="22.5703125" style="14" customWidth="1"/>
    <col min="2" max="2" width="13.7109375" style="14" customWidth="1"/>
    <col min="3" max="7" width="13.7109375" style="10" customWidth="1"/>
    <col min="8" max="250" width="15.7109375" style="10" customWidth="1"/>
    <col min="251" max="251" width="18.5703125" style="10" customWidth="1"/>
    <col min="252" max="252" width="18" style="10" customWidth="1"/>
    <col min="253" max="255" width="16.140625" style="10"/>
    <col min="256" max="256" width="18.5703125" style="10" customWidth="1"/>
    <col min="257" max="260" width="18" style="10" customWidth="1"/>
    <col min="261" max="261" width="22" style="10" customWidth="1"/>
    <col min="262" max="506" width="15.7109375" style="10" customWidth="1"/>
    <col min="507" max="507" width="18.5703125" style="10" customWidth="1"/>
    <col min="508" max="508" width="18" style="10" customWidth="1"/>
    <col min="509" max="511" width="16.140625" style="10"/>
    <col min="512" max="512" width="18.5703125" style="10" customWidth="1"/>
    <col min="513" max="516" width="18" style="10" customWidth="1"/>
    <col min="517" max="517" width="22" style="10" customWidth="1"/>
    <col min="518" max="762" width="15.7109375" style="10" customWidth="1"/>
    <col min="763" max="763" width="18.5703125" style="10" customWidth="1"/>
    <col min="764" max="764" width="18" style="10" customWidth="1"/>
    <col min="765" max="767" width="16.140625" style="10"/>
    <col min="768" max="768" width="18.5703125" style="10" customWidth="1"/>
    <col min="769" max="772" width="18" style="10" customWidth="1"/>
    <col min="773" max="773" width="22" style="10" customWidth="1"/>
    <col min="774" max="1018" width="15.7109375" style="10" customWidth="1"/>
    <col min="1019" max="1019" width="18.5703125" style="10" customWidth="1"/>
    <col min="1020" max="1020" width="18" style="10" customWidth="1"/>
    <col min="1021" max="1023" width="16.140625" style="10"/>
    <col min="1024" max="1024" width="18.5703125" style="10" customWidth="1"/>
    <col min="1025" max="1028" width="18" style="10" customWidth="1"/>
    <col min="1029" max="1029" width="22" style="10" customWidth="1"/>
    <col min="1030" max="1274" width="15.7109375" style="10" customWidth="1"/>
    <col min="1275" max="1275" width="18.5703125" style="10" customWidth="1"/>
    <col min="1276" max="1276" width="18" style="10" customWidth="1"/>
    <col min="1277" max="1279" width="16.140625" style="10"/>
    <col min="1280" max="1280" width="18.5703125" style="10" customWidth="1"/>
    <col min="1281" max="1284" width="18" style="10" customWidth="1"/>
    <col min="1285" max="1285" width="22" style="10" customWidth="1"/>
    <col min="1286" max="1530" width="15.7109375" style="10" customWidth="1"/>
    <col min="1531" max="1531" width="18.5703125" style="10" customWidth="1"/>
    <col min="1532" max="1532" width="18" style="10" customWidth="1"/>
    <col min="1533" max="1535" width="16.140625" style="10"/>
    <col min="1536" max="1536" width="18.5703125" style="10" customWidth="1"/>
    <col min="1537" max="1540" width="18" style="10" customWidth="1"/>
    <col min="1541" max="1541" width="22" style="10" customWidth="1"/>
    <col min="1542" max="1786" width="15.7109375" style="10" customWidth="1"/>
    <col min="1787" max="1787" width="18.5703125" style="10" customWidth="1"/>
    <col min="1788" max="1788" width="18" style="10" customWidth="1"/>
    <col min="1789" max="1791" width="16.140625" style="10"/>
    <col min="1792" max="1792" width="18.5703125" style="10" customWidth="1"/>
    <col min="1793" max="1796" width="18" style="10" customWidth="1"/>
    <col min="1797" max="1797" width="22" style="10" customWidth="1"/>
    <col min="1798" max="2042" width="15.7109375" style="10" customWidth="1"/>
    <col min="2043" max="2043" width="18.5703125" style="10" customWidth="1"/>
    <col min="2044" max="2044" width="18" style="10" customWidth="1"/>
    <col min="2045" max="2047" width="16.140625" style="10"/>
    <col min="2048" max="2048" width="18.5703125" style="10" customWidth="1"/>
    <col min="2049" max="2052" width="18" style="10" customWidth="1"/>
    <col min="2053" max="2053" width="22" style="10" customWidth="1"/>
    <col min="2054" max="2298" width="15.7109375" style="10" customWidth="1"/>
    <col min="2299" max="2299" width="18.5703125" style="10" customWidth="1"/>
    <col min="2300" max="2300" width="18" style="10" customWidth="1"/>
    <col min="2301" max="2303" width="16.140625" style="10"/>
    <col min="2304" max="2304" width="18.5703125" style="10" customWidth="1"/>
    <col min="2305" max="2308" width="18" style="10" customWidth="1"/>
    <col min="2309" max="2309" width="22" style="10" customWidth="1"/>
    <col min="2310" max="2554" width="15.7109375" style="10" customWidth="1"/>
    <col min="2555" max="2555" width="18.5703125" style="10" customWidth="1"/>
    <col min="2556" max="2556" width="18" style="10" customWidth="1"/>
    <col min="2557" max="2559" width="16.140625" style="10"/>
    <col min="2560" max="2560" width="18.5703125" style="10" customWidth="1"/>
    <col min="2561" max="2564" width="18" style="10" customWidth="1"/>
    <col min="2565" max="2565" width="22" style="10" customWidth="1"/>
    <col min="2566" max="2810" width="15.7109375" style="10" customWidth="1"/>
    <col min="2811" max="2811" width="18.5703125" style="10" customWidth="1"/>
    <col min="2812" max="2812" width="18" style="10" customWidth="1"/>
    <col min="2813" max="2815" width="16.140625" style="10"/>
    <col min="2816" max="2816" width="18.5703125" style="10" customWidth="1"/>
    <col min="2817" max="2820" width="18" style="10" customWidth="1"/>
    <col min="2821" max="2821" width="22" style="10" customWidth="1"/>
    <col min="2822" max="3066" width="15.7109375" style="10" customWidth="1"/>
    <col min="3067" max="3067" width="18.5703125" style="10" customWidth="1"/>
    <col min="3068" max="3068" width="18" style="10" customWidth="1"/>
    <col min="3069" max="3071" width="16.140625" style="10"/>
    <col min="3072" max="3072" width="18.5703125" style="10" customWidth="1"/>
    <col min="3073" max="3076" width="18" style="10" customWidth="1"/>
    <col min="3077" max="3077" width="22" style="10" customWidth="1"/>
    <col min="3078" max="3322" width="15.7109375" style="10" customWidth="1"/>
    <col min="3323" max="3323" width="18.5703125" style="10" customWidth="1"/>
    <col min="3324" max="3324" width="18" style="10" customWidth="1"/>
    <col min="3325" max="3327" width="16.140625" style="10"/>
    <col min="3328" max="3328" width="18.5703125" style="10" customWidth="1"/>
    <col min="3329" max="3332" width="18" style="10" customWidth="1"/>
    <col min="3333" max="3333" width="22" style="10" customWidth="1"/>
    <col min="3334" max="3578" width="15.7109375" style="10" customWidth="1"/>
    <col min="3579" max="3579" width="18.5703125" style="10" customWidth="1"/>
    <col min="3580" max="3580" width="18" style="10" customWidth="1"/>
    <col min="3581" max="3583" width="16.140625" style="10"/>
    <col min="3584" max="3584" width="18.5703125" style="10" customWidth="1"/>
    <col min="3585" max="3588" width="18" style="10" customWidth="1"/>
    <col min="3589" max="3589" width="22" style="10" customWidth="1"/>
    <col min="3590" max="3834" width="15.7109375" style="10" customWidth="1"/>
    <col min="3835" max="3835" width="18.5703125" style="10" customWidth="1"/>
    <col min="3836" max="3836" width="18" style="10" customWidth="1"/>
    <col min="3837" max="3839" width="16.140625" style="10"/>
    <col min="3840" max="3840" width="18.5703125" style="10" customWidth="1"/>
    <col min="3841" max="3844" width="18" style="10" customWidth="1"/>
    <col min="3845" max="3845" width="22" style="10" customWidth="1"/>
    <col min="3846" max="4090" width="15.7109375" style="10" customWidth="1"/>
    <col min="4091" max="4091" width="18.5703125" style="10" customWidth="1"/>
    <col min="4092" max="4092" width="18" style="10" customWidth="1"/>
    <col min="4093" max="4095" width="16.140625" style="10"/>
    <col min="4096" max="4096" width="18.5703125" style="10" customWidth="1"/>
    <col min="4097" max="4100" width="18" style="10" customWidth="1"/>
    <col min="4101" max="4101" width="22" style="10" customWidth="1"/>
    <col min="4102" max="4346" width="15.7109375" style="10" customWidth="1"/>
    <col min="4347" max="4347" width="18.5703125" style="10" customWidth="1"/>
    <col min="4348" max="4348" width="18" style="10" customWidth="1"/>
    <col min="4349" max="4351" width="16.140625" style="10"/>
    <col min="4352" max="4352" width="18.5703125" style="10" customWidth="1"/>
    <col min="4353" max="4356" width="18" style="10" customWidth="1"/>
    <col min="4357" max="4357" width="22" style="10" customWidth="1"/>
    <col min="4358" max="4602" width="15.7109375" style="10" customWidth="1"/>
    <col min="4603" max="4603" width="18.5703125" style="10" customWidth="1"/>
    <col min="4604" max="4604" width="18" style="10" customWidth="1"/>
    <col min="4605" max="4607" width="16.140625" style="10"/>
    <col min="4608" max="4608" width="18.5703125" style="10" customWidth="1"/>
    <col min="4609" max="4612" width="18" style="10" customWidth="1"/>
    <col min="4613" max="4613" width="22" style="10" customWidth="1"/>
    <col min="4614" max="4858" width="15.7109375" style="10" customWidth="1"/>
    <col min="4859" max="4859" width="18.5703125" style="10" customWidth="1"/>
    <col min="4860" max="4860" width="18" style="10" customWidth="1"/>
    <col min="4861" max="4863" width="16.140625" style="10"/>
    <col min="4864" max="4864" width="18.5703125" style="10" customWidth="1"/>
    <col min="4865" max="4868" width="18" style="10" customWidth="1"/>
    <col min="4869" max="4869" width="22" style="10" customWidth="1"/>
    <col min="4870" max="5114" width="15.7109375" style="10" customWidth="1"/>
    <col min="5115" max="5115" width="18.5703125" style="10" customWidth="1"/>
    <col min="5116" max="5116" width="18" style="10" customWidth="1"/>
    <col min="5117" max="5119" width="16.140625" style="10"/>
    <col min="5120" max="5120" width="18.5703125" style="10" customWidth="1"/>
    <col min="5121" max="5124" width="18" style="10" customWidth="1"/>
    <col min="5125" max="5125" width="22" style="10" customWidth="1"/>
    <col min="5126" max="5370" width="15.7109375" style="10" customWidth="1"/>
    <col min="5371" max="5371" width="18.5703125" style="10" customWidth="1"/>
    <col min="5372" max="5372" width="18" style="10" customWidth="1"/>
    <col min="5373" max="5375" width="16.140625" style="10"/>
    <col min="5376" max="5376" width="18.5703125" style="10" customWidth="1"/>
    <col min="5377" max="5380" width="18" style="10" customWidth="1"/>
    <col min="5381" max="5381" width="22" style="10" customWidth="1"/>
    <col min="5382" max="5626" width="15.7109375" style="10" customWidth="1"/>
    <col min="5627" max="5627" width="18.5703125" style="10" customWidth="1"/>
    <col min="5628" max="5628" width="18" style="10" customWidth="1"/>
    <col min="5629" max="5631" width="16.140625" style="10"/>
    <col min="5632" max="5632" width="18.5703125" style="10" customWidth="1"/>
    <col min="5633" max="5636" width="18" style="10" customWidth="1"/>
    <col min="5637" max="5637" width="22" style="10" customWidth="1"/>
    <col min="5638" max="5882" width="15.7109375" style="10" customWidth="1"/>
    <col min="5883" max="5883" width="18.5703125" style="10" customWidth="1"/>
    <col min="5884" max="5884" width="18" style="10" customWidth="1"/>
    <col min="5885" max="5887" width="16.140625" style="10"/>
    <col min="5888" max="5888" width="18.5703125" style="10" customWidth="1"/>
    <col min="5889" max="5892" width="18" style="10" customWidth="1"/>
    <col min="5893" max="5893" width="22" style="10" customWidth="1"/>
    <col min="5894" max="6138" width="15.7109375" style="10" customWidth="1"/>
    <col min="6139" max="6139" width="18.5703125" style="10" customWidth="1"/>
    <col min="6140" max="6140" width="18" style="10" customWidth="1"/>
    <col min="6141" max="6143" width="16.140625" style="10"/>
    <col min="6144" max="6144" width="18.5703125" style="10" customWidth="1"/>
    <col min="6145" max="6148" width="18" style="10" customWidth="1"/>
    <col min="6149" max="6149" width="22" style="10" customWidth="1"/>
    <col min="6150" max="6394" width="15.7109375" style="10" customWidth="1"/>
    <col min="6395" max="6395" width="18.5703125" style="10" customWidth="1"/>
    <col min="6396" max="6396" width="18" style="10" customWidth="1"/>
    <col min="6397" max="6399" width="16.140625" style="10"/>
    <col min="6400" max="6400" width="18.5703125" style="10" customWidth="1"/>
    <col min="6401" max="6404" width="18" style="10" customWidth="1"/>
    <col min="6405" max="6405" width="22" style="10" customWidth="1"/>
    <col min="6406" max="6650" width="15.7109375" style="10" customWidth="1"/>
    <col min="6651" max="6651" width="18.5703125" style="10" customWidth="1"/>
    <col min="6652" max="6652" width="18" style="10" customWidth="1"/>
    <col min="6653" max="6655" width="16.140625" style="10"/>
    <col min="6656" max="6656" width="18.5703125" style="10" customWidth="1"/>
    <col min="6657" max="6660" width="18" style="10" customWidth="1"/>
    <col min="6661" max="6661" width="22" style="10" customWidth="1"/>
    <col min="6662" max="6906" width="15.7109375" style="10" customWidth="1"/>
    <col min="6907" max="6907" width="18.5703125" style="10" customWidth="1"/>
    <col min="6908" max="6908" width="18" style="10" customWidth="1"/>
    <col min="6909" max="6911" width="16.140625" style="10"/>
    <col min="6912" max="6912" width="18.5703125" style="10" customWidth="1"/>
    <col min="6913" max="6916" width="18" style="10" customWidth="1"/>
    <col min="6917" max="6917" width="22" style="10" customWidth="1"/>
    <col min="6918" max="7162" width="15.7109375" style="10" customWidth="1"/>
    <col min="7163" max="7163" width="18.5703125" style="10" customWidth="1"/>
    <col min="7164" max="7164" width="18" style="10" customWidth="1"/>
    <col min="7165" max="7167" width="16.140625" style="10"/>
    <col min="7168" max="7168" width="18.5703125" style="10" customWidth="1"/>
    <col min="7169" max="7172" width="18" style="10" customWidth="1"/>
    <col min="7173" max="7173" width="22" style="10" customWidth="1"/>
    <col min="7174" max="7418" width="15.7109375" style="10" customWidth="1"/>
    <col min="7419" max="7419" width="18.5703125" style="10" customWidth="1"/>
    <col min="7420" max="7420" width="18" style="10" customWidth="1"/>
    <col min="7421" max="7423" width="16.140625" style="10"/>
    <col min="7424" max="7424" width="18.5703125" style="10" customWidth="1"/>
    <col min="7425" max="7428" width="18" style="10" customWidth="1"/>
    <col min="7429" max="7429" width="22" style="10" customWidth="1"/>
    <col min="7430" max="7674" width="15.7109375" style="10" customWidth="1"/>
    <col min="7675" max="7675" width="18.5703125" style="10" customWidth="1"/>
    <col min="7676" max="7676" width="18" style="10" customWidth="1"/>
    <col min="7677" max="7679" width="16.140625" style="10"/>
    <col min="7680" max="7680" width="18.5703125" style="10" customWidth="1"/>
    <col min="7681" max="7684" width="18" style="10" customWidth="1"/>
    <col min="7685" max="7685" width="22" style="10" customWidth="1"/>
    <col min="7686" max="7930" width="15.7109375" style="10" customWidth="1"/>
    <col min="7931" max="7931" width="18.5703125" style="10" customWidth="1"/>
    <col min="7932" max="7932" width="18" style="10" customWidth="1"/>
    <col min="7933" max="7935" width="16.140625" style="10"/>
    <col min="7936" max="7936" width="18.5703125" style="10" customWidth="1"/>
    <col min="7937" max="7940" width="18" style="10" customWidth="1"/>
    <col min="7941" max="7941" width="22" style="10" customWidth="1"/>
    <col min="7942" max="8186" width="15.7109375" style="10" customWidth="1"/>
    <col min="8187" max="8187" width="18.5703125" style="10" customWidth="1"/>
    <col min="8188" max="8188" width="18" style="10" customWidth="1"/>
    <col min="8189" max="8191" width="16.140625" style="10"/>
    <col min="8192" max="8192" width="18.5703125" style="10" customWidth="1"/>
    <col min="8193" max="8196" width="18" style="10" customWidth="1"/>
    <col min="8197" max="8197" width="22" style="10" customWidth="1"/>
    <col min="8198" max="8442" width="15.7109375" style="10" customWidth="1"/>
    <col min="8443" max="8443" width="18.5703125" style="10" customWidth="1"/>
    <col min="8444" max="8444" width="18" style="10" customWidth="1"/>
    <col min="8445" max="8447" width="16.140625" style="10"/>
    <col min="8448" max="8448" width="18.5703125" style="10" customWidth="1"/>
    <col min="8449" max="8452" width="18" style="10" customWidth="1"/>
    <col min="8453" max="8453" width="22" style="10" customWidth="1"/>
    <col min="8454" max="8698" width="15.7109375" style="10" customWidth="1"/>
    <col min="8699" max="8699" width="18.5703125" style="10" customWidth="1"/>
    <col min="8700" max="8700" width="18" style="10" customWidth="1"/>
    <col min="8701" max="8703" width="16.140625" style="10"/>
    <col min="8704" max="8704" width="18.5703125" style="10" customWidth="1"/>
    <col min="8705" max="8708" width="18" style="10" customWidth="1"/>
    <col min="8709" max="8709" width="22" style="10" customWidth="1"/>
    <col min="8710" max="8954" width="15.7109375" style="10" customWidth="1"/>
    <col min="8955" max="8955" width="18.5703125" style="10" customWidth="1"/>
    <col min="8956" max="8956" width="18" style="10" customWidth="1"/>
    <col min="8957" max="8959" width="16.140625" style="10"/>
    <col min="8960" max="8960" width="18.5703125" style="10" customWidth="1"/>
    <col min="8961" max="8964" width="18" style="10" customWidth="1"/>
    <col min="8965" max="8965" width="22" style="10" customWidth="1"/>
    <col min="8966" max="9210" width="15.7109375" style="10" customWidth="1"/>
    <col min="9211" max="9211" width="18.5703125" style="10" customWidth="1"/>
    <col min="9212" max="9212" width="18" style="10" customWidth="1"/>
    <col min="9213" max="9215" width="16.140625" style="10"/>
    <col min="9216" max="9216" width="18.5703125" style="10" customWidth="1"/>
    <col min="9217" max="9220" width="18" style="10" customWidth="1"/>
    <col min="9221" max="9221" width="22" style="10" customWidth="1"/>
    <col min="9222" max="9466" width="15.7109375" style="10" customWidth="1"/>
    <col min="9467" max="9467" width="18.5703125" style="10" customWidth="1"/>
    <col min="9468" max="9468" width="18" style="10" customWidth="1"/>
    <col min="9469" max="9471" width="16.140625" style="10"/>
    <col min="9472" max="9472" width="18.5703125" style="10" customWidth="1"/>
    <col min="9473" max="9476" width="18" style="10" customWidth="1"/>
    <col min="9477" max="9477" width="22" style="10" customWidth="1"/>
    <col min="9478" max="9722" width="15.7109375" style="10" customWidth="1"/>
    <col min="9723" max="9723" width="18.5703125" style="10" customWidth="1"/>
    <col min="9724" max="9724" width="18" style="10" customWidth="1"/>
    <col min="9725" max="9727" width="16.140625" style="10"/>
    <col min="9728" max="9728" width="18.5703125" style="10" customWidth="1"/>
    <col min="9729" max="9732" width="18" style="10" customWidth="1"/>
    <col min="9733" max="9733" width="22" style="10" customWidth="1"/>
    <col min="9734" max="9978" width="15.7109375" style="10" customWidth="1"/>
    <col min="9979" max="9979" width="18.5703125" style="10" customWidth="1"/>
    <col min="9980" max="9980" width="18" style="10" customWidth="1"/>
    <col min="9981" max="9983" width="16.140625" style="10"/>
    <col min="9984" max="9984" width="18.5703125" style="10" customWidth="1"/>
    <col min="9985" max="9988" width="18" style="10" customWidth="1"/>
    <col min="9989" max="9989" width="22" style="10" customWidth="1"/>
    <col min="9990" max="10234" width="15.7109375" style="10" customWidth="1"/>
    <col min="10235" max="10235" width="18.5703125" style="10" customWidth="1"/>
    <col min="10236" max="10236" width="18" style="10" customWidth="1"/>
    <col min="10237" max="10239" width="16.140625" style="10"/>
    <col min="10240" max="10240" width="18.5703125" style="10" customWidth="1"/>
    <col min="10241" max="10244" width="18" style="10" customWidth="1"/>
    <col min="10245" max="10245" width="22" style="10" customWidth="1"/>
    <col min="10246" max="10490" width="15.7109375" style="10" customWidth="1"/>
    <col min="10491" max="10491" width="18.5703125" style="10" customWidth="1"/>
    <col min="10492" max="10492" width="18" style="10" customWidth="1"/>
    <col min="10493" max="10495" width="16.140625" style="10"/>
    <col min="10496" max="10496" width="18.5703125" style="10" customWidth="1"/>
    <col min="10497" max="10500" width="18" style="10" customWidth="1"/>
    <col min="10501" max="10501" width="22" style="10" customWidth="1"/>
    <col min="10502" max="10746" width="15.7109375" style="10" customWidth="1"/>
    <col min="10747" max="10747" width="18.5703125" style="10" customWidth="1"/>
    <col min="10748" max="10748" width="18" style="10" customWidth="1"/>
    <col min="10749" max="10751" width="16.140625" style="10"/>
    <col min="10752" max="10752" width="18.5703125" style="10" customWidth="1"/>
    <col min="10753" max="10756" width="18" style="10" customWidth="1"/>
    <col min="10757" max="10757" width="22" style="10" customWidth="1"/>
    <col min="10758" max="11002" width="15.7109375" style="10" customWidth="1"/>
    <col min="11003" max="11003" width="18.5703125" style="10" customWidth="1"/>
    <col min="11004" max="11004" width="18" style="10" customWidth="1"/>
    <col min="11005" max="11007" width="16.140625" style="10"/>
    <col min="11008" max="11008" width="18.5703125" style="10" customWidth="1"/>
    <col min="11009" max="11012" width="18" style="10" customWidth="1"/>
    <col min="11013" max="11013" width="22" style="10" customWidth="1"/>
    <col min="11014" max="11258" width="15.7109375" style="10" customWidth="1"/>
    <col min="11259" max="11259" width="18.5703125" style="10" customWidth="1"/>
    <col min="11260" max="11260" width="18" style="10" customWidth="1"/>
    <col min="11261" max="11263" width="16.140625" style="10"/>
    <col min="11264" max="11264" width="18.5703125" style="10" customWidth="1"/>
    <col min="11265" max="11268" width="18" style="10" customWidth="1"/>
    <col min="11269" max="11269" width="22" style="10" customWidth="1"/>
    <col min="11270" max="11514" width="15.7109375" style="10" customWidth="1"/>
    <col min="11515" max="11515" width="18.5703125" style="10" customWidth="1"/>
    <col min="11516" max="11516" width="18" style="10" customWidth="1"/>
    <col min="11517" max="11519" width="16.140625" style="10"/>
    <col min="11520" max="11520" width="18.5703125" style="10" customWidth="1"/>
    <col min="11521" max="11524" width="18" style="10" customWidth="1"/>
    <col min="11525" max="11525" width="22" style="10" customWidth="1"/>
    <col min="11526" max="11770" width="15.7109375" style="10" customWidth="1"/>
    <col min="11771" max="11771" width="18.5703125" style="10" customWidth="1"/>
    <col min="11772" max="11772" width="18" style="10" customWidth="1"/>
    <col min="11773" max="11775" width="16.140625" style="10"/>
    <col min="11776" max="11776" width="18.5703125" style="10" customWidth="1"/>
    <col min="11777" max="11780" width="18" style="10" customWidth="1"/>
    <col min="11781" max="11781" width="22" style="10" customWidth="1"/>
    <col min="11782" max="12026" width="15.7109375" style="10" customWidth="1"/>
    <col min="12027" max="12027" width="18.5703125" style="10" customWidth="1"/>
    <col min="12028" max="12028" width="18" style="10" customWidth="1"/>
    <col min="12029" max="12031" width="16.140625" style="10"/>
    <col min="12032" max="12032" width="18.5703125" style="10" customWidth="1"/>
    <col min="12033" max="12036" width="18" style="10" customWidth="1"/>
    <col min="12037" max="12037" width="22" style="10" customWidth="1"/>
    <col min="12038" max="12282" width="15.7109375" style="10" customWidth="1"/>
    <col min="12283" max="12283" width="18.5703125" style="10" customWidth="1"/>
    <col min="12284" max="12284" width="18" style="10" customWidth="1"/>
    <col min="12285" max="12287" width="16.140625" style="10"/>
    <col min="12288" max="12288" width="18.5703125" style="10" customWidth="1"/>
    <col min="12289" max="12292" width="18" style="10" customWidth="1"/>
    <col min="12293" max="12293" width="22" style="10" customWidth="1"/>
    <col min="12294" max="12538" width="15.7109375" style="10" customWidth="1"/>
    <col min="12539" max="12539" width="18.5703125" style="10" customWidth="1"/>
    <col min="12540" max="12540" width="18" style="10" customWidth="1"/>
    <col min="12541" max="12543" width="16.140625" style="10"/>
    <col min="12544" max="12544" width="18.5703125" style="10" customWidth="1"/>
    <col min="12545" max="12548" width="18" style="10" customWidth="1"/>
    <col min="12549" max="12549" width="22" style="10" customWidth="1"/>
    <col min="12550" max="12794" width="15.7109375" style="10" customWidth="1"/>
    <col min="12795" max="12795" width="18.5703125" style="10" customWidth="1"/>
    <col min="12796" max="12796" width="18" style="10" customWidth="1"/>
    <col min="12797" max="12799" width="16.140625" style="10"/>
    <col min="12800" max="12800" width="18.5703125" style="10" customWidth="1"/>
    <col min="12801" max="12804" width="18" style="10" customWidth="1"/>
    <col min="12805" max="12805" width="22" style="10" customWidth="1"/>
    <col min="12806" max="13050" width="15.7109375" style="10" customWidth="1"/>
    <col min="13051" max="13051" width="18.5703125" style="10" customWidth="1"/>
    <col min="13052" max="13052" width="18" style="10" customWidth="1"/>
    <col min="13053" max="13055" width="16.140625" style="10"/>
    <col min="13056" max="13056" width="18.5703125" style="10" customWidth="1"/>
    <col min="13057" max="13060" width="18" style="10" customWidth="1"/>
    <col min="13061" max="13061" width="22" style="10" customWidth="1"/>
    <col min="13062" max="13306" width="15.7109375" style="10" customWidth="1"/>
    <col min="13307" max="13307" width="18.5703125" style="10" customWidth="1"/>
    <col min="13308" max="13308" width="18" style="10" customWidth="1"/>
    <col min="13309" max="13311" width="16.140625" style="10"/>
    <col min="13312" max="13312" width="18.5703125" style="10" customWidth="1"/>
    <col min="13313" max="13316" width="18" style="10" customWidth="1"/>
    <col min="13317" max="13317" width="22" style="10" customWidth="1"/>
    <col min="13318" max="13562" width="15.7109375" style="10" customWidth="1"/>
    <col min="13563" max="13563" width="18.5703125" style="10" customWidth="1"/>
    <col min="13564" max="13564" width="18" style="10" customWidth="1"/>
    <col min="13565" max="13567" width="16.140625" style="10"/>
    <col min="13568" max="13568" width="18.5703125" style="10" customWidth="1"/>
    <col min="13569" max="13572" width="18" style="10" customWidth="1"/>
    <col min="13573" max="13573" width="22" style="10" customWidth="1"/>
    <col min="13574" max="13818" width="15.7109375" style="10" customWidth="1"/>
    <col min="13819" max="13819" width="18.5703125" style="10" customWidth="1"/>
    <col min="13820" max="13820" width="18" style="10" customWidth="1"/>
    <col min="13821" max="13823" width="16.140625" style="10"/>
    <col min="13824" max="13824" width="18.5703125" style="10" customWidth="1"/>
    <col min="13825" max="13828" width="18" style="10" customWidth="1"/>
    <col min="13829" max="13829" width="22" style="10" customWidth="1"/>
    <col min="13830" max="14074" width="15.7109375" style="10" customWidth="1"/>
    <col min="14075" max="14075" width="18.5703125" style="10" customWidth="1"/>
    <col min="14076" max="14076" width="18" style="10" customWidth="1"/>
    <col min="14077" max="14079" width="16.140625" style="10"/>
    <col min="14080" max="14080" width="18.5703125" style="10" customWidth="1"/>
    <col min="14081" max="14084" width="18" style="10" customWidth="1"/>
    <col min="14085" max="14085" width="22" style="10" customWidth="1"/>
    <col min="14086" max="14330" width="15.7109375" style="10" customWidth="1"/>
    <col min="14331" max="14331" width="18.5703125" style="10" customWidth="1"/>
    <col min="14332" max="14332" width="18" style="10" customWidth="1"/>
    <col min="14333" max="14335" width="16.140625" style="10"/>
    <col min="14336" max="14336" width="18.5703125" style="10" customWidth="1"/>
    <col min="14337" max="14340" width="18" style="10" customWidth="1"/>
    <col min="14341" max="14341" width="22" style="10" customWidth="1"/>
    <col min="14342" max="14586" width="15.7109375" style="10" customWidth="1"/>
    <col min="14587" max="14587" width="18.5703125" style="10" customWidth="1"/>
    <col min="14588" max="14588" width="18" style="10" customWidth="1"/>
    <col min="14589" max="14591" width="16.140625" style="10"/>
    <col min="14592" max="14592" width="18.5703125" style="10" customWidth="1"/>
    <col min="14593" max="14596" width="18" style="10" customWidth="1"/>
    <col min="14597" max="14597" width="22" style="10" customWidth="1"/>
    <col min="14598" max="14842" width="15.7109375" style="10" customWidth="1"/>
    <col min="14843" max="14843" width="18.5703125" style="10" customWidth="1"/>
    <col min="14844" max="14844" width="18" style="10" customWidth="1"/>
    <col min="14845" max="14847" width="16.140625" style="10"/>
    <col min="14848" max="14848" width="18.5703125" style="10" customWidth="1"/>
    <col min="14849" max="14852" width="18" style="10" customWidth="1"/>
    <col min="14853" max="14853" width="22" style="10" customWidth="1"/>
    <col min="14854" max="15098" width="15.7109375" style="10" customWidth="1"/>
    <col min="15099" max="15099" width="18.5703125" style="10" customWidth="1"/>
    <col min="15100" max="15100" width="18" style="10" customWidth="1"/>
    <col min="15101" max="15103" width="16.140625" style="10"/>
    <col min="15104" max="15104" width="18.5703125" style="10" customWidth="1"/>
    <col min="15105" max="15108" width="18" style="10" customWidth="1"/>
    <col min="15109" max="15109" width="22" style="10" customWidth="1"/>
    <col min="15110" max="15354" width="15.7109375" style="10" customWidth="1"/>
    <col min="15355" max="15355" width="18.5703125" style="10" customWidth="1"/>
    <col min="15356" max="15356" width="18" style="10" customWidth="1"/>
    <col min="15357" max="15359" width="16.140625" style="10"/>
    <col min="15360" max="15360" width="18.5703125" style="10" customWidth="1"/>
    <col min="15361" max="15364" width="18" style="10" customWidth="1"/>
    <col min="15365" max="15365" width="22" style="10" customWidth="1"/>
    <col min="15366" max="15610" width="15.7109375" style="10" customWidth="1"/>
    <col min="15611" max="15611" width="18.5703125" style="10" customWidth="1"/>
    <col min="15612" max="15612" width="18" style="10" customWidth="1"/>
    <col min="15613" max="15615" width="16.140625" style="10"/>
    <col min="15616" max="15616" width="18.5703125" style="10" customWidth="1"/>
    <col min="15617" max="15620" width="18" style="10" customWidth="1"/>
    <col min="15621" max="15621" width="22" style="10" customWidth="1"/>
    <col min="15622" max="15866" width="15.7109375" style="10" customWidth="1"/>
    <col min="15867" max="15867" width="18.5703125" style="10" customWidth="1"/>
    <col min="15868" max="15868" width="18" style="10" customWidth="1"/>
    <col min="15869" max="15871" width="16.140625" style="10"/>
    <col min="15872" max="15872" width="18.5703125" style="10" customWidth="1"/>
    <col min="15873" max="15876" width="18" style="10" customWidth="1"/>
    <col min="15877" max="15877" width="22" style="10" customWidth="1"/>
    <col min="15878" max="16122" width="15.7109375" style="10" customWidth="1"/>
    <col min="16123" max="16123" width="18.5703125" style="10" customWidth="1"/>
    <col min="16124" max="16124" width="18" style="10" customWidth="1"/>
    <col min="16125" max="16127" width="16.140625" style="10"/>
    <col min="16128" max="16128" width="18.5703125" style="10" customWidth="1"/>
    <col min="16129" max="16132" width="18" style="10" customWidth="1"/>
    <col min="16133" max="16133" width="22" style="10" customWidth="1"/>
    <col min="16134" max="16378" width="15.7109375" style="10" customWidth="1"/>
    <col min="16379" max="16379" width="18.5703125" style="10" customWidth="1"/>
    <col min="16380" max="16380" width="18" style="10" customWidth="1"/>
    <col min="16381" max="16384" width="16.140625" style="10"/>
  </cols>
  <sheetData>
    <row r="1" spans="1:12" ht="33.75" customHeight="1" thickBot="1">
      <c r="A1" s="874" t="s">
        <v>438</v>
      </c>
      <c r="B1" s="874"/>
      <c r="C1" s="874"/>
      <c r="D1" s="874"/>
      <c r="E1" s="874"/>
      <c r="F1" s="874"/>
      <c r="G1" s="874"/>
    </row>
    <row r="2" spans="1:12" ht="23.25" thickBot="1">
      <c r="A2" s="878" t="s">
        <v>61</v>
      </c>
      <c r="B2" s="880" t="s">
        <v>171</v>
      </c>
      <c r="C2" s="881"/>
      <c r="D2" s="882"/>
      <c r="E2" s="880" t="s">
        <v>452</v>
      </c>
      <c r="F2" s="881"/>
      <c r="G2" s="882"/>
    </row>
    <row r="3" spans="1:12" ht="23.25" thickBot="1">
      <c r="A3" s="879"/>
      <c r="B3" s="53" t="s">
        <v>32</v>
      </c>
      <c r="C3" s="53" t="s">
        <v>105</v>
      </c>
      <c r="D3" s="53" t="s">
        <v>103</v>
      </c>
      <c r="E3" s="53" t="s">
        <v>32</v>
      </c>
      <c r="F3" s="53" t="s">
        <v>105</v>
      </c>
      <c r="G3" s="53" t="s">
        <v>103</v>
      </c>
    </row>
    <row r="4" spans="1:12" ht="21" customHeight="1">
      <c r="A4" s="2">
        <v>1396</v>
      </c>
      <c r="B4" s="171">
        <f t="shared" ref="B4:B7" si="0">C4+D4</f>
        <v>10160378</v>
      </c>
      <c r="C4" s="171">
        <v>8218207</v>
      </c>
      <c r="D4" s="171">
        <v>1942171</v>
      </c>
      <c r="E4" s="171">
        <f t="shared" ref="E4:E6" si="1">F4+G4</f>
        <v>9608020</v>
      </c>
      <c r="F4" s="171">
        <v>7739590</v>
      </c>
      <c r="G4" s="171">
        <v>1868430</v>
      </c>
      <c r="H4" s="172"/>
      <c r="L4" s="143"/>
    </row>
    <row r="5" spans="1:12" ht="21" customHeight="1">
      <c r="A5" s="2">
        <v>1397</v>
      </c>
      <c r="B5" s="171">
        <f t="shared" si="0"/>
        <v>10450728</v>
      </c>
      <c r="C5" s="171">
        <v>8451341</v>
      </c>
      <c r="D5" s="171">
        <v>1999387</v>
      </c>
      <c r="E5" s="171">
        <f t="shared" si="1"/>
        <v>9605188</v>
      </c>
      <c r="F5" s="171">
        <v>7708908</v>
      </c>
      <c r="G5" s="171">
        <v>1896280</v>
      </c>
      <c r="H5" s="172"/>
      <c r="L5" s="143"/>
    </row>
    <row r="6" spans="1:12" ht="21" customHeight="1">
      <c r="A6" s="2">
        <v>1398</v>
      </c>
      <c r="B6" s="171">
        <f t="shared" si="0"/>
        <v>10798942</v>
      </c>
      <c r="C6" s="171">
        <v>8707950</v>
      </c>
      <c r="D6" s="171">
        <v>2090992</v>
      </c>
      <c r="E6" s="171">
        <f t="shared" si="1"/>
        <v>9926267</v>
      </c>
      <c r="F6" s="171">
        <v>7946105</v>
      </c>
      <c r="G6" s="171">
        <v>1980162</v>
      </c>
      <c r="H6" s="172"/>
      <c r="L6" s="143"/>
    </row>
    <row r="7" spans="1:12" ht="21" customHeight="1">
      <c r="A7" s="2">
        <v>1399</v>
      </c>
      <c r="B7" s="171">
        <f t="shared" si="0"/>
        <v>10689239</v>
      </c>
      <c r="C7" s="171">
        <v>8608931</v>
      </c>
      <c r="D7" s="171">
        <v>2080308</v>
      </c>
      <c r="E7" s="171">
        <v>10078073</v>
      </c>
      <c r="F7" s="171">
        <v>8068434</v>
      </c>
      <c r="G7" s="171">
        <v>2009639</v>
      </c>
      <c r="H7" s="172"/>
      <c r="L7" s="143"/>
    </row>
    <row r="8" spans="1:12" ht="21" customHeight="1">
      <c r="A8" s="2">
        <v>1400</v>
      </c>
      <c r="B8" s="171">
        <v>11068557</v>
      </c>
      <c r="C8" s="171">
        <v>8793278</v>
      </c>
      <c r="D8" s="171">
        <v>2275279</v>
      </c>
      <c r="E8" s="171">
        <v>10446759</v>
      </c>
      <c r="F8" s="171">
        <v>8250884</v>
      </c>
      <c r="G8" s="171">
        <v>2195875</v>
      </c>
      <c r="H8" s="172"/>
      <c r="I8" s="172">
        <f>B8-'5'!B3</f>
        <v>0</v>
      </c>
      <c r="J8" s="172">
        <f>E8-'2'!C7</f>
        <v>0</v>
      </c>
      <c r="L8" s="143"/>
    </row>
    <row r="9" spans="1:12" ht="21" customHeight="1">
      <c r="A9" s="2">
        <v>1401</v>
      </c>
      <c r="B9" s="171">
        <v>11388131</v>
      </c>
      <c r="C9" s="171">
        <v>8967999</v>
      </c>
      <c r="D9" s="171">
        <v>2420132</v>
      </c>
      <c r="E9" s="171">
        <v>10777569</v>
      </c>
      <c r="F9" s="171">
        <v>8430024</v>
      </c>
      <c r="G9" s="171">
        <v>2347545</v>
      </c>
      <c r="H9" s="172"/>
      <c r="I9" s="172">
        <f>B9-'5'!B4</f>
        <v>0</v>
      </c>
      <c r="J9" s="172">
        <f>E9-'2'!C8</f>
        <v>0</v>
      </c>
      <c r="L9" s="143"/>
    </row>
    <row r="10" spans="1:12" ht="21" customHeight="1" thickBot="1">
      <c r="A10" s="2">
        <v>1402</v>
      </c>
      <c r="B10" s="171">
        <f>SUM(B11:B43)</f>
        <v>12015766</v>
      </c>
      <c r="C10" s="171">
        <f>SUM(C11:C43)</f>
        <v>9341079</v>
      </c>
      <c r="D10" s="171">
        <f>SUM(D11:D43)</f>
        <v>2674687</v>
      </c>
      <c r="E10" s="171">
        <f t="shared" ref="E10:E43" si="2">F10+G10</f>
        <v>11380680</v>
      </c>
      <c r="F10" s="171">
        <f>SUM(F11:F43)</f>
        <v>8794179</v>
      </c>
      <c r="G10" s="171">
        <f>SUM(G11:G43)</f>
        <v>2586501</v>
      </c>
      <c r="H10" s="172"/>
      <c r="I10" s="172">
        <f>B10-'5'!B5</f>
        <v>0</v>
      </c>
      <c r="J10" s="172">
        <f>E10-'2'!C9</f>
        <v>0</v>
      </c>
      <c r="L10" s="143"/>
    </row>
    <row r="11" spans="1:12" ht="21" customHeight="1" thickBot="1">
      <c r="A11" s="70" t="s">
        <v>41</v>
      </c>
      <c r="B11" s="706">
        <f t="shared" ref="B11:B43" si="3">C11+D11</f>
        <v>498873</v>
      </c>
      <c r="C11" s="540">
        <v>399610</v>
      </c>
      <c r="D11" s="132">
        <v>99263</v>
      </c>
      <c r="E11" s="718">
        <f t="shared" si="2"/>
        <v>474839</v>
      </c>
      <c r="F11" s="132">
        <v>379004</v>
      </c>
      <c r="G11" s="540">
        <v>95835</v>
      </c>
      <c r="H11" s="172"/>
      <c r="I11" s="172">
        <f>B11-'5'!B6</f>
        <v>0</v>
      </c>
      <c r="J11" s="172">
        <f>E11-'2'!C10</f>
        <v>0</v>
      </c>
      <c r="L11" s="143"/>
    </row>
    <row r="12" spans="1:12" ht="21" customHeight="1" thickBot="1">
      <c r="A12" s="71" t="s">
        <v>42</v>
      </c>
      <c r="B12" s="706">
        <f t="shared" si="3"/>
        <v>261778</v>
      </c>
      <c r="C12" s="707">
        <v>203444</v>
      </c>
      <c r="D12" s="541">
        <v>58334</v>
      </c>
      <c r="E12" s="719">
        <f>F12+G12</f>
        <v>244490</v>
      </c>
      <c r="F12" s="541">
        <v>189388</v>
      </c>
      <c r="G12" s="707">
        <v>55102</v>
      </c>
      <c r="H12" s="172"/>
      <c r="I12" s="172">
        <f>B12-'5'!B7</f>
        <v>0</v>
      </c>
      <c r="J12" s="172">
        <f>E12-'2'!C11</f>
        <v>0</v>
      </c>
      <c r="L12" s="143"/>
    </row>
    <row r="13" spans="1:12" ht="21" customHeight="1" thickBot="1">
      <c r="A13" s="71" t="s">
        <v>43</v>
      </c>
      <c r="B13" s="706">
        <f t="shared" si="3"/>
        <v>130559</v>
      </c>
      <c r="C13" s="707">
        <v>106726</v>
      </c>
      <c r="D13" s="541">
        <v>23833</v>
      </c>
      <c r="E13" s="719">
        <f t="shared" si="2"/>
        <v>124173</v>
      </c>
      <c r="F13" s="541">
        <v>101263</v>
      </c>
      <c r="G13" s="707">
        <v>22910</v>
      </c>
      <c r="H13" s="172"/>
      <c r="I13" s="172">
        <f>B13-'5'!B8</f>
        <v>0</v>
      </c>
      <c r="J13" s="172">
        <f>E13-'2'!C12</f>
        <v>0</v>
      </c>
      <c r="L13" s="143"/>
    </row>
    <row r="14" spans="1:12" ht="21" customHeight="1" thickBot="1">
      <c r="A14" s="71" t="s">
        <v>0</v>
      </c>
      <c r="B14" s="706">
        <f t="shared" si="3"/>
        <v>908186</v>
      </c>
      <c r="C14" s="707">
        <v>713463</v>
      </c>
      <c r="D14" s="541">
        <v>194723</v>
      </c>
      <c r="E14" s="719">
        <f t="shared" si="2"/>
        <v>868381</v>
      </c>
      <c r="F14" s="541">
        <v>679501</v>
      </c>
      <c r="G14" s="707">
        <v>188880</v>
      </c>
      <c r="H14" s="172"/>
      <c r="I14" s="172">
        <f>B14-'5'!B9</f>
        <v>0</v>
      </c>
      <c r="J14" s="172">
        <f>E14-'2'!C13</f>
        <v>0</v>
      </c>
      <c r="L14" s="143"/>
    </row>
    <row r="15" spans="1:12" ht="21" customHeight="1" thickBot="1">
      <c r="A15" s="71" t="s">
        <v>33</v>
      </c>
      <c r="B15" s="706">
        <f t="shared" si="3"/>
        <v>391058</v>
      </c>
      <c r="C15" s="707">
        <v>283599</v>
      </c>
      <c r="D15" s="541">
        <v>107459</v>
      </c>
      <c r="E15" s="719">
        <f t="shared" si="2"/>
        <v>375680</v>
      </c>
      <c r="F15" s="541">
        <v>271116</v>
      </c>
      <c r="G15" s="707">
        <v>104564</v>
      </c>
      <c r="H15" s="172"/>
      <c r="I15" s="172">
        <f>B15-'5'!B10</f>
        <v>0</v>
      </c>
      <c r="J15" s="172">
        <f>E15-'2'!C14</f>
        <v>0</v>
      </c>
      <c r="L15" s="143"/>
    </row>
    <row r="16" spans="1:12" ht="21" customHeight="1" thickBot="1">
      <c r="A16" s="71" t="s">
        <v>44</v>
      </c>
      <c r="B16" s="706">
        <f t="shared" si="3"/>
        <v>86145</v>
      </c>
      <c r="C16" s="707">
        <v>70737</v>
      </c>
      <c r="D16" s="541">
        <v>15408</v>
      </c>
      <c r="E16" s="719">
        <f t="shared" si="2"/>
        <v>80292</v>
      </c>
      <c r="F16" s="541">
        <v>65530</v>
      </c>
      <c r="G16" s="707">
        <v>14762</v>
      </c>
      <c r="H16" s="172"/>
      <c r="I16" s="172">
        <f>B16-'5'!B11</f>
        <v>0</v>
      </c>
      <c r="J16" s="172">
        <f>E16-'2'!C15</f>
        <v>0</v>
      </c>
      <c r="L16" s="143"/>
    </row>
    <row r="17" spans="1:12" ht="21" customHeight="1" thickBot="1">
      <c r="A17" s="71" t="s">
        <v>1</v>
      </c>
      <c r="B17" s="706">
        <f t="shared" si="3"/>
        <v>341806</v>
      </c>
      <c r="C17" s="707">
        <v>306680</v>
      </c>
      <c r="D17" s="541">
        <v>35126</v>
      </c>
      <c r="E17" s="719">
        <f t="shared" si="2"/>
        <v>304022</v>
      </c>
      <c r="F17" s="541">
        <v>269993</v>
      </c>
      <c r="G17" s="707">
        <v>34029</v>
      </c>
      <c r="H17" s="172"/>
      <c r="I17" s="172">
        <f>B17-'5'!B12</f>
        <v>0</v>
      </c>
      <c r="J17" s="172">
        <f>E17-'2'!C16</f>
        <v>0</v>
      </c>
      <c r="L17" s="143"/>
    </row>
    <row r="18" spans="1:12" ht="21" customHeight="1" thickBot="1">
      <c r="A18" s="71" t="s">
        <v>45</v>
      </c>
      <c r="B18" s="706">
        <f t="shared" si="3"/>
        <v>101521</v>
      </c>
      <c r="C18" s="707">
        <v>77037</v>
      </c>
      <c r="D18" s="541">
        <v>24484</v>
      </c>
      <c r="E18" s="719">
        <f t="shared" si="2"/>
        <v>94383</v>
      </c>
      <c r="F18" s="541">
        <v>71041</v>
      </c>
      <c r="G18" s="707">
        <v>23342</v>
      </c>
      <c r="H18" s="172"/>
      <c r="I18" s="172">
        <f>B18-'5'!B13</f>
        <v>0</v>
      </c>
      <c r="J18" s="172">
        <f>E18-'2'!C17</f>
        <v>0</v>
      </c>
      <c r="L18" s="143"/>
    </row>
    <row r="19" spans="1:12" ht="21" customHeight="1" thickBot="1">
      <c r="A19" s="71" t="s">
        <v>46</v>
      </c>
      <c r="B19" s="706">
        <f t="shared" si="3"/>
        <v>105655</v>
      </c>
      <c r="C19" s="707">
        <v>87034</v>
      </c>
      <c r="D19" s="541">
        <v>18621</v>
      </c>
      <c r="E19" s="719">
        <f t="shared" si="2"/>
        <v>97058</v>
      </c>
      <c r="F19" s="541">
        <v>79423</v>
      </c>
      <c r="G19" s="707">
        <v>17635</v>
      </c>
      <c r="H19" s="172"/>
      <c r="I19" s="172">
        <f>B19-'5'!B14</f>
        <v>0</v>
      </c>
      <c r="J19" s="172">
        <f>E19-'2'!C18</f>
        <v>0</v>
      </c>
      <c r="L19" s="143"/>
    </row>
    <row r="20" spans="1:12" ht="21" customHeight="1" thickBot="1">
      <c r="A20" s="71" t="s">
        <v>47</v>
      </c>
      <c r="B20" s="706">
        <f t="shared" si="3"/>
        <v>786978</v>
      </c>
      <c r="C20" s="707">
        <v>607412</v>
      </c>
      <c r="D20" s="541">
        <v>179566</v>
      </c>
      <c r="E20" s="719">
        <f t="shared" si="2"/>
        <v>735174</v>
      </c>
      <c r="F20" s="541">
        <v>563148</v>
      </c>
      <c r="G20" s="707">
        <v>172026</v>
      </c>
      <c r="H20" s="172"/>
      <c r="I20" s="172">
        <f>B20-'5'!B15</f>
        <v>0</v>
      </c>
      <c r="J20" s="172">
        <f>E20-'2'!C19</f>
        <v>0</v>
      </c>
      <c r="L20" s="143"/>
    </row>
    <row r="21" spans="1:12" ht="21" customHeight="1" thickBot="1">
      <c r="A21" s="71" t="s">
        <v>28</v>
      </c>
      <c r="B21" s="706">
        <f t="shared" si="3"/>
        <v>84616</v>
      </c>
      <c r="C21" s="707">
        <v>64540</v>
      </c>
      <c r="D21" s="541">
        <v>20076</v>
      </c>
      <c r="E21" s="719">
        <f t="shared" si="2"/>
        <v>75757</v>
      </c>
      <c r="F21" s="541">
        <v>57051</v>
      </c>
      <c r="G21" s="707">
        <v>18706</v>
      </c>
      <c r="H21" s="172"/>
      <c r="I21" s="172">
        <f>B21-'5'!B16</f>
        <v>0</v>
      </c>
      <c r="J21" s="172">
        <f>E21-'2'!C20</f>
        <v>0</v>
      </c>
      <c r="L21" s="143"/>
    </row>
    <row r="22" spans="1:12" ht="21" customHeight="1" thickBot="1">
      <c r="A22" s="71" t="s">
        <v>2</v>
      </c>
      <c r="B22" s="706">
        <f t="shared" si="3"/>
        <v>839728</v>
      </c>
      <c r="C22" s="707">
        <v>720773</v>
      </c>
      <c r="D22" s="541">
        <v>118955</v>
      </c>
      <c r="E22" s="719">
        <f t="shared" si="2"/>
        <v>748750</v>
      </c>
      <c r="F22" s="541">
        <v>635053</v>
      </c>
      <c r="G22" s="707">
        <v>113697</v>
      </c>
      <c r="H22" s="172"/>
      <c r="I22" s="172">
        <f>B22-'5'!B17</f>
        <v>0</v>
      </c>
      <c r="J22" s="172">
        <f>E22-'2'!C21</f>
        <v>0</v>
      </c>
      <c r="L22" s="143"/>
    </row>
    <row r="23" spans="1:12" ht="21" customHeight="1" thickBot="1">
      <c r="A23" s="71" t="s">
        <v>3</v>
      </c>
      <c r="B23" s="706">
        <f t="shared" si="3"/>
        <v>142752</v>
      </c>
      <c r="C23" s="707">
        <v>113048</v>
      </c>
      <c r="D23" s="541">
        <v>29704</v>
      </c>
      <c r="E23" s="719">
        <f t="shared" si="2"/>
        <v>135411</v>
      </c>
      <c r="F23" s="541">
        <v>107059</v>
      </c>
      <c r="G23" s="707">
        <v>28352</v>
      </c>
      <c r="H23" s="172"/>
      <c r="I23" s="172">
        <f>B23-'5'!B18</f>
        <v>0</v>
      </c>
      <c r="J23" s="172">
        <f>E23-'2'!C22</f>
        <v>0</v>
      </c>
      <c r="L23" s="143"/>
    </row>
    <row r="24" spans="1:12" ht="21" customHeight="1" thickBot="1">
      <c r="A24" s="71" t="s">
        <v>4</v>
      </c>
      <c r="B24" s="706">
        <f t="shared" si="3"/>
        <v>145179</v>
      </c>
      <c r="C24" s="707">
        <v>114022</v>
      </c>
      <c r="D24" s="541">
        <v>31157</v>
      </c>
      <c r="E24" s="719">
        <f t="shared" si="2"/>
        <v>137679</v>
      </c>
      <c r="F24" s="541">
        <v>107833</v>
      </c>
      <c r="G24" s="707">
        <v>29846</v>
      </c>
      <c r="H24" s="172"/>
      <c r="I24" s="172">
        <f>B24-'5'!B19</f>
        <v>0</v>
      </c>
      <c r="J24" s="172">
        <f>E24-'2'!C23</f>
        <v>0</v>
      </c>
      <c r="L24" s="143"/>
    </row>
    <row r="25" spans="1:12" ht="21" customHeight="1" thickBot="1">
      <c r="A25" s="71" t="s">
        <v>48</v>
      </c>
      <c r="B25" s="706">
        <f t="shared" si="3"/>
        <v>209767</v>
      </c>
      <c r="C25" s="707">
        <v>164390</v>
      </c>
      <c r="D25" s="541">
        <v>45377</v>
      </c>
      <c r="E25" s="719">
        <f t="shared" si="2"/>
        <v>196690</v>
      </c>
      <c r="F25" s="541">
        <v>153846</v>
      </c>
      <c r="G25" s="707">
        <v>42844</v>
      </c>
      <c r="H25" s="172"/>
      <c r="I25" s="172">
        <f>B25-'5'!B20</f>
        <v>0</v>
      </c>
      <c r="J25" s="172">
        <f>E25-'2'!C24</f>
        <v>0</v>
      </c>
      <c r="L25" s="143"/>
    </row>
    <row r="26" spans="1:12" ht="21" customHeight="1" thickBot="1">
      <c r="A26" s="71" t="s">
        <v>49</v>
      </c>
      <c r="B26" s="706">
        <f t="shared" si="3"/>
        <v>1175100</v>
      </c>
      <c r="C26" s="707">
        <v>843664</v>
      </c>
      <c r="D26" s="541">
        <v>331436</v>
      </c>
      <c r="E26" s="719">
        <f t="shared" si="2"/>
        <v>1143541</v>
      </c>
      <c r="F26" s="541">
        <v>818355</v>
      </c>
      <c r="G26" s="707">
        <v>325186</v>
      </c>
      <c r="H26" s="172"/>
      <c r="I26" s="172">
        <f>B26-'5'!B21</f>
        <v>0</v>
      </c>
      <c r="J26" s="172">
        <f>E26-'2'!C25</f>
        <v>0</v>
      </c>
      <c r="L26" s="143"/>
    </row>
    <row r="27" spans="1:12" ht="21" customHeight="1" thickBot="1">
      <c r="A27" s="71" t="s">
        <v>50</v>
      </c>
      <c r="B27" s="706">
        <f t="shared" si="3"/>
        <v>557111</v>
      </c>
      <c r="C27" s="707">
        <v>438419</v>
      </c>
      <c r="D27" s="541">
        <v>118692</v>
      </c>
      <c r="E27" s="719">
        <f t="shared" si="2"/>
        <v>541623</v>
      </c>
      <c r="F27" s="541">
        <v>425266</v>
      </c>
      <c r="G27" s="707">
        <v>116357</v>
      </c>
      <c r="H27" s="172"/>
      <c r="I27" s="172">
        <f>B27-'5'!B22</f>
        <v>0</v>
      </c>
      <c r="J27" s="172">
        <f>E27-'2'!C26</f>
        <v>0</v>
      </c>
      <c r="L27" s="143"/>
    </row>
    <row r="28" spans="1:12" ht="21" customHeight="1" thickBot="1">
      <c r="A28" s="71" t="s">
        <v>51</v>
      </c>
      <c r="B28" s="706">
        <f t="shared" si="3"/>
        <v>1316438</v>
      </c>
      <c r="C28" s="707">
        <v>937841</v>
      </c>
      <c r="D28" s="541">
        <v>378597</v>
      </c>
      <c r="E28" s="719">
        <f t="shared" si="2"/>
        <v>1284140</v>
      </c>
      <c r="F28" s="541">
        <v>914943</v>
      </c>
      <c r="G28" s="707">
        <v>369197</v>
      </c>
      <c r="H28" s="172"/>
      <c r="I28" s="172">
        <f>B28-'5'!B23</f>
        <v>0</v>
      </c>
      <c r="J28" s="172">
        <f>E28-'2'!C27</f>
        <v>0</v>
      </c>
      <c r="L28" s="143"/>
    </row>
    <row r="29" spans="1:12" ht="21" customHeight="1" thickBot="1">
      <c r="A29" s="71" t="s">
        <v>5</v>
      </c>
      <c r="B29" s="706">
        <f t="shared" si="3"/>
        <v>555588</v>
      </c>
      <c r="C29" s="707">
        <v>414468</v>
      </c>
      <c r="D29" s="541">
        <v>141120</v>
      </c>
      <c r="E29" s="719">
        <f t="shared" si="2"/>
        <v>525870</v>
      </c>
      <c r="F29" s="541">
        <v>390309</v>
      </c>
      <c r="G29" s="707">
        <v>135561</v>
      </c>
      <c r="H29" s="172"/>
      <c r="I29" s="172">
        <f>B29-'5'!B24</f>
        <v>0</v>
      </c>
      <c r="J29" s="172">
        <f>E29-'2'!C28</f>
        <v>0</v>
      </c>
      <c r="L29" s="143"/>
    </row>
    <row r="30" spans="1:12" ht="21" customHeight="1" thickBot="1">
      <c r="A30" s="71" t="s">
        <v>52</v>
      </c>
      <c r="B30" s="706">
        <f t="shared" si="3"/>
        <v>206529</v>
      </c>
      <c r="C30" s="707">
        <v>164578</v>
      </c>
      <c r="D30" s="541">
        <v>41951</v>
      </c>
      <c r="E30" s="719">
        <f t="shared" si="2"/>
        <v>197907</v>
      </c>
      <c r="F30" s="541">
        <v>157635</v>
      </c>
      <c r="G30" s="707">
        <v>40272</v>
      </c>
      <c r="H30" s="172"/>
      <c r="I30" s="172">
        <f>B30-'5'!B25</f>
        <v>0</v>
      </c>
      <c r="J30" s="172">
        <f>E30-'2'!C29</f>
        <v>0</v>
      </c>
      <c r="L30" s="143"/>
    </row>
    <row r="31" spans="1:12" ht="21" customHeight="1" thickBot="1">
      <c r="A31" s="71" t="s">
        <v>6</v>
      </c>
      <c r="B31" s="706">
        <f t="shared" si="3"/>
        <v>168507</v>
      </c>
      <c r="C31" s="707">
        <v>135526</v>
      </c>
      <c r="D31" s="541">
        <v>32981</v>
      </c>
      <c r="E31" s="719">
        <f t="shared" si="2"/>
        <v>159445</v>
      </c>
      <c r="F31" s="541">
        <v>127648</v>
      </c>
      <c r="G31" s="707">
        <v>31797</v>
      </c>
      <c r="H31" s="172"/>
      <c r="I31" s="172">
        <f>B31-'5'!B26</f>
        <v>0</v>
      </c>
      <c r="J31" s="172">
        <f>E31-'2'!C30</f>
        <v>0</v>
      </c>
      <c r="L31" s="143"/>
    </row>
    <row r="32" spans="1:12" ht="21" customHeight="1" thickBot="1">
      <c r="A32" s="71" t="s">
        <v>53</v>
      </c>
      <c r="B32" s="706">
        <f t="shared" si="3"/>
        <v>132601</v>
      </c>
      <c r="C32" s="707">
        <v>103282</v>
      </c>
      <c r="D32" s="541">
        <v>29319</v>
      </c>
      <c r="E32" s="719">
        <f t="shared" si="2"/>
        <v>125222</v>
      </c>
      <c r="F32" s="541">
        <v>97113</v>
      </c>
      <c r="G32" s="707">
        <v>28109</v>
      </c>
      <c r="H32" s="172"/>
      <c r="I32" s="172">
        <f>B32-'5'!B27</f>
        <v>0</v>
      </c>
      <c r="J32" s="172">
        <f>E32-'2'!C31</f>
        <v>0</v>
      </c>
      <c r="L32" s="143"/>
    </row>
    <row r="33" spans="1:12" ht="21" customHeight="1" thickBot="1">
      <c r="A33" s="71" t="s">
        <v>54</v>
      </c>
      <c r="B33" s="706">
        <f t="shared" si="3"/>
        <v>463963</v>
      </c>
      <c r="C33" s="707">
        <v>367218</v>
      </c>
      <c r="D33" s="541">
        <v>96745</v>
      </c>
      <c r="E33" s="719">
        <f t="shared" si="2"/>
        <v>435422</v>
      </c>
      <c r="F33" s="541">
        <v>342939</v>
      </c>
      <c r="G33" s="707">
        <v>92483</v>
      </c>
      <c r="H33" s="172"/>
      <c r="I33" s="172">
        <f>B33-'5'!B28</f>
        <v>0</v>
      </c>
      <c r="J33" s="172">
        <f>E33-'2'!C32</f>
        <v>0</v>
      </c>
      <c r="L33" s="143"/>
    </row>
    <row r="34" spans="1:12" ht="21" customHeight="1" thickBot="1">
      <c r="A34" s="71" t="s">
        <v>55</v>
      </c>
      <c r="B34" s="706">
        <f t="shared" si="3"/>
        <v>167603</v>
      </c>
      <c r="C34" s="707">
        <v>133743</v>
      </c>
      <c r="D34" s="541">
        <v>33860</v>
      </c>
      <c r="E34" s="719">
        <f t="shared" si="2"/>
        <v>157401</v>
      </c>
      <c r="F34" s="541">
        <v>124670</v>
      </c>
      <c r="G34" s="707">
        <v>32731</v>
      </c>
      <c r="H34" s="172"/>
      <c r="I34" s="172">
        <f>B34-'5'!B29</f>
        <v>0</v>
      </c>
      <c r="J34" s="172">
        <f>E34-'2'!C33</f>
        <v>0</v>
      </c>
      <c r="L34" s="143"/>
    </row>
    <row r="35" spans="1:12" ht="21" customHeight="1" thickBot="1">
      <c r="A35" s="71" t="s">
        <v>56</v>
      </c>
      <c r="B35" s="706">
        <f t="shared" si="3"/>
        <v>101508</v>
      </c>
      <c r="C35" s="707">
        <v>84281</v>
      </c>
      <c r="D35" s="541">
        <v>17227</v>
      </c>
      <c r="E35" s="719">
        <f t="shared" si="2"/>
        <v>86030</v>
      </c>
      <c r="F35" s="541">
        <v>69903</v>
      </c>
      <c r="G35" s="707">
        <v>16127</v>
      </c>
      <c r="H35" s="172"/>
      <c r="I35" s="172">
        <f>B35-'5'!B30</f>
        <v>0</v>
      </c>
      <c r="J35" s="172">
        <f>E35-'2'!C34</f>
        <v>0</v>
      </c>
      <c r="L35" s="143"/>
    </row>
    <row r="36" spans="1:12" ht="21" customHeight="1" thickBot="1">
      <c r="A36" s="71" t="s">
        <v>7</v>
      </c>
      <c r="B36" s="706">
        <f t="shared" si="3"/>
        <v>203535</v>
      </c>
      <c r="C36" s="707">
        <v>157006</v>
      </c>
      <c r="D36" s="541">
        <v>46529</v>
      </c>
      <c r="E36" s="719">
        <f t="shared" si="2"/>
        <v>192955</v>
      </c>
      <c r="F36" s="541">
        <v>148153</v>
      </c>
      <c r="G36" s="707">
        <v>44802</v>
      </c>
      <c r="H36" s="172"/>
      <c r="I36" s="172">
        <f>B36-'5'!B31</f>
        <v>0</v>
      </c>
      <c r="J36" s="172">
        <f>E36-'2'!C35</f>
        <v>0</v>
      </c>
      <c r="L36" s="143"/>
    </row>
    <row r="37" spans="1:12" ht="21" customHeight="1" thickBot="1">
      <c r="A37" s="71" t="s">
        <v>57</v>
      </c>
      <c r="B37" s="706">
        <f t="shared" si="3"/>
        <v>291380</v>
      </c>
      <c r="C37" s="707">
        <v>213918</v>
      </c>
      <c r="D37" s="541">
        <v>77462</v>
      </c>
      <c r="E37" s="719">
        <f t="shared" si="2"/>
        <v>282831</v>
      </c>
      <c r="F37" s="541">
        <v>206953</v>
      </c>
      <c r="G37" s="707">
        <v>75878</v>
      </c>
      <c r="H37" s="172"/>
      <c r="I37" s="172">
        <f>B37-'5'!B32</f>
        <v>0</v>
      </c>
      <c r="J37" s="172">
        <f>E37-'2'!C36</f>
        <v>0</v>
      </c>
      <c r="L37" s="143"/>
    </row>
    <row r="38" spans="1:12" ht="21" customHeight="1" thickBot="1">
      <c r="A38" s="71" t="s">
        <v>8</v>
      </c>
      <c r="B38" s="706">
        <f t="shared" si="3"/>
        <v>148624</v>
      </c>
      <c r="C38" s="707">
        <v>116098</v>
      </c>
      <c r="D38" s="541">
        <v>32526</v>
      </c>
      <c r="E38" s="719">
        <f t="shared" si="2"/>
        <v>138517</v>
      </c>
      <c r="F38" s="541">
        <v>107073</v>
      </c>
      <c r="G38" s="707">
        <v>31444</v>
      </c>
      <c r="H38" s="172"/>
      <c r="I38" s="172">
        <f>B38-'5'!B33</f>
        <v>0</v>
      </c>
      <c r="J38" s="172">
        <f>E38-'2'!C37</f>
        <v>0</v>
      </c>
      <c r="L38" s="143"/>
    </row>
    <row r="39" spans="1:12" ht="21" customHeight="1" thickBot="1">
      <c r="A39" s="71" t="s">
        <v>9</v>
      </c>
      <c r="B39" s="706">
        <f t="shared" si="3"/>
        <v>435675</v>
      </c>
      <c r="C39" s="707">
        <v>340568</v>
      </c>
      <c r="D39" s="541">
        <v>95107</v>
      </c>
      <c r="E39" s="719">
        <f t="shared" si="2"/>
        <v>419879</v>
      </c>
      <c r="F39" s="541">
        <v>327243</v>
      </c>
      <c r="G39" s="707">
        <v>92636</v>
      </c>
      <c r="H39" s="172"/>
      <c r="I39" s="172">
        <f>B39-'5'!B34</f>
        <v>0</v>
      </c>
      <c r="J39" s="172">
        <f>E39-'2'!C38</f>
        <v>0</v>
      </c>
    </row>
    <row r="40" spans="1:12" ht="21" customHeight="1" thickBot="1">
      <c r="A40" s="71" t="s">
        <v>58</v>
      </c>
      <c r="B40" s="706">
        <f t="shared" si="3"/>
        <v>266522</v>
      </c>
      <c r="C40" s="707">
        <v>216646</v>
      </c>
      <c r="D40" s="541">
        <v>49876</v>
      </c>
      <c r="E40" s="719">
        <f t="shared" si="2"/>
        <v>249220</v>
      </c>
      <c r="F40" s="541">
        <v>201482</v>
      </c>
      <c r="G40" s="707">
        <v>47738</v>
      </c>
      <c r="H40" s="172"/>
      <c r="I40" s="172">
        <f>B40-'5'!B35</f>
        <v>0</v>
      </c>
      <c r="J40" s="172">
        <f>E40-'2'!C39</f>
        <v>0</v>
      </c>
    </row>
    <row r="41" spans="1:12" ht="21" customHeight="1" thickBot="1">
      <c r="A41" s="71" t="s">
        <v>10</v>
      </c>
      <c r="B41" s="706">
        <f t="shared" si="3"/>
        <v>331711</v>
      </c>
      <c r="C41" s="707">
        <v>276932</v>
      </c>
      <c r="D41" s="541">
        <v>54779</v>
      </c>
      <c r="E41" s="719">
        <f t="shared" si="2"/>
        <v>312538</v>
      </c>
      <c r="F41" s="541">
        <v>259675</v>
      </c>
      <c r="G41" s="707">
        <v>52863</v>
      </c>
      <c r="H41" s="172"/>
      <c r="I41" s="172">
        <f>B41-'5'!B36</f>
        <v>0</v>
      </c>
      <c r="J41" s="172">
        <f>E41-'2'!C40</f>
        <v>0</v>
      </c>
    </row>
    <row r="42" spans="1:12" ht="21" customHeight="1" thickBot="1">
      <c r="A42" s="71" t="s">
        <v>11</v>
      </c>
      <c r="B42" s="706">
        <f t="shared" si="3"/>
        <v>159026</v>
      </c>
      <c r="C42" s="707">
        <v>125326</v>
      </c>
      <c r="D42" s="541">
        <v>33700</v>
      </c>
      <c r="E42" s="719">
        <f t="shared" si="2"/>
        <v>147687</v>
      </c>
      <c r="F42" s="541">
        <v>115900</v>
      </c>
      <c r="G42" s="707">
        <v>31787</v>
      </c>
      <c r="H42" s="172"/>
      <c r="I42" s="172">
        <f>B42-'5'!B37</f>
        <v>0</v>
      </c>
      <c r="J42" s="172">
        <f>E42-'2'!C41</f>
        <v>0</v>
      </c>
    </row>
    <row r="43" spans="1:12" ht="21" customHeight="1" thickBot="1">
      <c r="A43" s="71" t="s">
        <v>59</v>
      </c>
      <c r="B43" s="706">
        <f t="shared" si="3"/>
        <v>299744</v>
      </c>
      <c r="C43" s="707">
        <v>239050</v>
      </c>
      <c r="D43" s="541">
        <v>60694</v>
      </c>
      <c r="E43" s="719">
        <f t="shared" si="2"/>
        <v>287673</v>
      </c>
      <c r="F43" s="541">
        <v>228670</v>
      </c>
      <c r="G43" s="707">
        <v>59003</v>
      </c>
      <c r="H43" s="172"/>
      <c r="I43" s="172">
        <f>B43-'5'!B38</f>
        <v>0</v>
      </c>
      <c r="J43" s="172">
        <f>E43-'2'!C42</f>
        <v>0</v>
      </c>
    </row>
    <row r="44" spans="1:12" ht="30.75" customHeight="1">
      <c r="A44" s="12"/>
      <c r="B44" s="720"/>
      <c r="C44" s="709"/>
      <c r="D44" s="709"/>
      <c r="E44" s="709"/>
      <c r="F44" s="709"/>
      <c r="G44" s="709"/>
      <c r="H44" s="172"/>
    </row>
    <row r="45" spans="1:12" ht="27.75" customHeight="1">
      <c r="A45" s="13"/>
      <c r="B45" s="709"/>
      <c r="C45" s="709"/>
      <c r="D45" s="709"/>
      <c r="E45" s="709"/>
      <c r="F45" s="709"/>
      <c r="G45" s="709"/>
      <c r="H45" s="172"/>
    </row>
    <row r="46" spans="1:12" ht="12.75" customHeight="1">
      <c r="A46" s="12"/>
      <c r="B46" s="720"/>
      <c r="C46" s="709"/>
      <c r="D46" s="709"/>
      <c r="E46" s="709"/>
      <c r="F46" s="709"/>
      <c r="G46" s="709"/>
      <c r="H46" s="172"/>
    </row>
    <row r="47" spans="1:12" ht="12.75" customHeight="1">
      <c r="A47" s="12"/>
      <c r="B47" s="720"/>
      <c r="C47" s="709"/>
      <c r="D47" s="709"/>
      <c r="E47" s="709"/>
      <c r="F47" s="709"/>
      <c r="G47" s="709"/>
      <c r="H47" s="172"/>
    </row>
    <row r="48" spans="1:12" ht="12.75" customHeight="1">
      <c r="A48" s="12"/>
      <c r="B48" s="720"/>
      <c r="C48" s="709"/>
      <c r="D48" s="709"/>
      <c r="E48" s="709"/>
      <c r="F48" s="709"/>
      <c r="G48" s="709"/>
      <c r="H48" s="172"/>
    </row>
    <row r="49" spans="1:8" ht="12.75" customHeight="1">
      <c r="A49" s="12"/>
      <c r="B49" s="720"/>
      <c r="C49" s="709"/>
      <c r="D49" s="709"/>
      <c r="E49" s="709"/>
      <c r="F49" s="709"/>
      <c r="G49" s="709"/>
      <c r="H49" s="172"/>
    </row>
    <row r="50" spans="1:8">
      <c r="B50" s="721"/>
      <c r="C50" s="172"/>
      <c r="D50" s="172"/>
      <c r="E50" s="172"/>
      <c r="F50" s="172"/>
      <c r="G50" s="172"/>
      <c r="H50" s="172"/>
    </row>
    <row r="51" spans="1:8">
      <c r="B51" s="721"/>
      <c r="C51" s="172"/>
      <c r="D51" s="172"/>
      <c r="E51" s="172"/>
      <c r="F51" s="172"/>
      <c r="G51" s="172"/>
      <c r="H51" s="172"/>
    </row>
    <row r="52" spans="1:8">
      <c r="B52" s="721"/>
      <c r="C52" s="172"/>
      <c r="D52" s="172"/>
      <c r="E52" s="172"/>
      <c r="F52" s="172"/>
      <c r="G52" s="172"/>
      <c r="H52" s="172"/>
    </row>
  </sheetData>
  <mergeCells count="4">
    <mergeCell ref="A1:G1"/>
    <mergeCell ref="A2:A3"/>
    <mergeCell ref="B2:D2"/>
    <mergeCell ref="E2:G2"/>
  </mergeCells>
  <printOptions horizontalCentered="1" verticalCentered="1"/>
  <pageMargins left="0.39370078740157499" right="0.39370078740157499" top="0.45" bottom="0.55000000000000004" header="0" footer="0"/>
  <pageSetup paperSize="9" scale="86"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E7AD4-1902-4FF6-8215-1842AF559995}">
  <sheetPr>
    <tabColor rgb="FF92D050"/>
    <pageSetUpPr fitToPage="1"/>
  </sheetPr>
  <dimension ref="A1:H401"/>
  <sheetViews>
    <sheetView rightToLeft="1" view="pageBreakPreview" topLeftCell="A337" zoomScale="98" zoomScaleNormal="100" zoomScaleSheetLayoutView="98" workbookViewId="0">
      <selection activeCell="A22" sqref="A22:A32"/>
    </sheetView>
  </sheetViews>
  <sheetFormatPr defaultColWidth="9" defaultRowHeight="21.75"/>
  <cols>
    <col min="1" max="1" width="18.42578125" style="460" customWidth="1"/>
    <col min="2" max="2" width="38.42578125" style="461" bestFit="1" customWidth="1"/>
    <col min="3" max="4" width="13.28515625" style="462" customWidth="1"/>
    <col min="5" max="5" width="13.140625" style="462" customWidth="1"/>
    <col min="6" max="7" width="12.85546875" style="462" customWidth="1"/>
    <col min="8" max="8" width="13.7109375" style="463" customWidth="1"/>
    <col min="9" max="228" width="9" style="439"/>
    <col min="229" max="229" width="15.85546875" style="439" customWidth="1"/>
    <col min="230" max="230" width="26" style="439" customWidth="1"/>
    <col min="231" max="231" width="11.5703125" style="439" customWidth="1"/>
    <col min="232" max="232" width="11" style="439" customWidth="1"/>
    <col min="233" max="233" width="13.85546875" style="439" customWidth="1"/>
    <col min="234" max="234" width="11.5703125" style="439" customWidth="1"/>
    <col min="235" max="235" width="8" style="439" customWidth="1"/>
    <col min="236" max="236" width="8.7109375" style="439" customWidth="1"/>
    <col min="237" max="237" width="9.140625" style="439" customWidth="1"/>
    <col min="238" max="238" width="12.42578125" style="439" customWidth="1"/>
    <col min="239" max="239" width="9.85546875" style="439" customWidth="1"/>
    <col min="240" max="240" width="9" style="439"/>
    <col min="241" max="241" width="9.42578125" style="439" customWidth="1"/>
    <col min="242" max="242" width="9.28515625" style="439" customWidth="1"/>
    <col min="243" max="484" width="9" style="439"/>
    <col min="485" max="485" width="15.85546875" style="439" customWidth="1"/>
    <col min="486" max="486" width="26" style="439" customWidth="1"/>
    <col min="487" max="487" width="11.5703125" style="439" customWidth="1"/>
    <col min="488" max="488" width="11" style="439" customWidth="1"/>
    <col min="489" max="489" width="13.85546875" style="439" customWidth="1"/>
    <col min="490" max="490" width="11.5703125" style="439" customWidth="1"/>
    <col min="491" max="491" width="8" style="439" customWidth="1"/>
    <col min="492" max="492" width="8.7109375" style="439" customWidth="1"/>
    <col min="493" max="493" width="9.140625" style="439" customWidth="1"/>
    <col min="494" max="494" width="12.42578125" style="439" customWidth="1"/>
    <col min="495" max="495" width="9.85546875" style="439" customWidth="1"/>
    <col min="496" max="496" width="9" style="439"/>
    <col min="497" max="497" width="9.42578125" style="439" customWidth="1"/>
    <col min="498" max="498" width="9.28515625" style="439" customWidth="1"/>
    <col min="499" max="740" width="9" style="439"/>
    <col min="741" max="741" width="15.85546875" style="439" customWidth="1"/>
    <col min="742" max="742" width="26" style="439" customWidth="1"/>
    <col min="743" max="743" width="11.5703125" style="439" customWidth="1"/>
    <col min="744" max="744" width="11" style="439" customWidth="1"/>
    <col min="745" max="745" width="13.85546875" style="439" customWidth="1"/>
    <col min="746" max="746" width="11.5703125" style="439" customWidth="1"/>
    <col min="747" max="747" width="8" style="439" customWidth="1"/>
    <col min="748" max="748" width="8.7109375" style="439" customWidth="1"/>
    <col min="749" max="749" width="9.140625" style="439" customWidth="1"/>
    <col min="750" max="750" width="12.42578125" style="439" customWidth="1"/>
    <col min="751" max="751" width="9.85546875" style="439" customWidth="1"/>
    <col min="752" max="752" width="9" style="439"/>
    <col min="753" max="753" width="9.42578125" style="439" customWidth="1"/>
    <col min="754" max="754" width="9.28515625" style="439" customWidth="1"/>
    <col min="755" max="996" width="9" style="439"/>
    <col min="997" max="997" width="15.85546875" style="439" customWidth="1"/>
    <col min="998" max="998" width="26" style="439" customWidth="1"/>
    <col min="999" max="999" width="11.5703125" style="439" customWidth="1"/>
    <col min="1000" max="1000" width="11" style="439" customWidth="1"/>
    <col min="1001" max="1001" width="13.85546875" style="439" customWidth="1"/>
    <col min="1002" max="1002" width="11.5703125" style="439" customWidth="1"/>
    <col min="1003" max="1003" width="8" style="439" customWidth="1"/>
    <col min="1004" max="1004" width="8.7109375" style="439" customWidth="1"/>
    <col min="1005" max="1005" width="9.140625" style="439" customWidth="1"/>
    <col min="1006" max="1006" width="12.42578125" style="439" customWidth="1"/>
    <col min="1007" max="1007" width="9.85546875" style="439" customWidth="1"/>
    <col min="1008" max="1008" width="9" style="439"/>
    <col min="1009" max="1009" width="9.42578125" style="439" customWidth="1"/>
    <col min="1010" max="1010" width="9.28515625" style="439" customWidth="1"/>
    <col min="1011" max="1252" width="9" style="439"/>
    <col min="1253" max="1253" width="15.85546875" style="439" customWidth="1"/>
    <col min="1254" max="1254" width="26" style="439" customWidth="1"/>
    <col min="1255" max="1255" width="11.5703125" style="439" customWidth="1"/>
    <col min="1256" max="1256" width="11" style="439" customWidth="1"/>
    <col min="1257" max="1257" width="13.85546875" style="439" customWidth="1"/>
    <col min="1258" max="1258" width="11.5703125" style="439" customWidth="1"/>
    <col min="1259" max="1259" width="8" style="439" customWidth="1"/>
    <col min="1260" max="1260" width="8.7109375" style="439" customWidth="1"/>
    <col min="1261" max="1261" width="9.140625" style="439" customWidth="1"/>
    <col min="1262" max="1262" width="12.42578125" style="439" customWidth="1"/>
    <col min="1263" max="1263" width="9.85546875" style="439" customWidth="1"/>
    <col min="1264" max="1264" width="9" style="439"/>
    <col min="1265" max="1265" width="9.42578125" style="439" customWidth="1"/>
    <col min="1266" max="1266" width="9.28515625" style="439" customWidth="1"/>
    <col min="1267" max="1508" width="9" style="439"/>
    <col min="1509" max="1509" width="15.85546875" style="439" customWidth="1"/>
    <col min="1510" max="1510" width="26" style="439" customWidth="1"/>
    <col min="1511" max="1511" width="11.5703125" style="439" customWidth="1"/>
    <col min="1512" max="1512" width="11" style="439" customWidth="1"/>
    <col min="1513" max="1513" width="13.85546875" style="439" customWidth="1"/>
    <col min="1514" max="1514" width="11.5703125" style="439" customWidth="1"/>
    <col min="1515" max="1515" width="8" style="439" customWidth="1"/>
    <col min="1516" max="1516" width="8.7109375" style="439" customWidth="1"/>
    <col min="1517" max="1517" width="9.140625" style="439" customWidth="1"/>
    <col min="1518" max="1518" width="12.42578125" style="439" customWidth="1"/>
    <col min="1519" max="1519" width="9.85546875" style="439" customWidth="1"/>
    <col min="1520" max="1520" width="9" style="439"/>
    <col min="1521" max="1521" width="9.42578125" style="439" customWidth="1"/>
    <col min="1522" max="1522" width="9.28515625" style="439" customWidth="1"/>
    <col min="1523" max="1764" width="9" style="439"/>
    <col min="1765" max="1765" width="15.85546875" style="439" customWidth="1"/>
    <col min="1766" max="1766" width="26" style="439" customWidth="1"/>
    <col min="1767" max="1767" width="11.5703125" style="439" customWidth="1"/>
    <col min="1768" max="1768" width="11" style="439" customWidth="1"/>
    <col min="1769" max="1769" width="13.85546875" style="439" customWidth="1"/>
    <col min="1770" max="1770" width="11.5703125" style="439" customWidth="1"/>
    <col min="1771" max="1771" width="8" style="439" customWidth="1"/>
    <col min="1772" max="1772" width="8.7109375" style="439" customWidth="1"/>
    <col min="1773" max="1773" width="9.140625" style="439" customWidth="1"/>
    <col min="1774" max="1774" width="12.42578125" style="439" customWidth="1"/>
    <col min="1775" max="1775" width="9.85546875" style="439" customWidth="1"/>
    <col min="1776" max="1776" width="9" style="439"/>
    <col min="1777" max="1777" width="9.42578125" style="439" customWidth="1"/>
    <col min="1778" max="1778" width="9.28515625" style="439" customWidth="1"/>
    <col min="1779" max="2020" width="9" style="439"/>
    <col min="2021" max="2021" width="15.85546875" style="439" customWidth="1"/>
    <col min="2022" max="2022" width="26" style="439" customWidth="1"/>
    <col min="2023" max="2023" width="11.5703125" style="439" customWidth="1"/>
    <col min="2024" max="2024" width="11" style="439" customWidth="1"/>
    <col min="2025" max="2025" width="13.85546875" style="439" customWidth="1"/>
    <col min="2026" max="2026" width="11.5703125" style="439" customWidth="1"/>
    <col min="2027" max="2027" width="8" style="439" customWidth="1"/>
    <col min="2028" max="2028" width="8.7109375" style="439" customWidth="1"/>
    <col min="2029" max="2029" width="9.140625" style="439" customWidth="1"/>
    <col min="2030" max="2030" width="12.42578125" style="439" customWidth="1"/>
    <col min="2031" max="2031" width="9.85546875" style="439" customWidth="1"/>
    <col min="2032" max="2032" width="9" style="439"/>
    <col min="2033" max="2033" width="9.42578125" style="439" customWidth="1"/>
    <col min="2034" max="2034" width="9.28515625" style="439" customWidth="1"/>
    <col min="2035" max="2276" width="9" style="439"/>
    <col min="2277" max="2277" width="15.85546875" style="439" customWidth="1"/>
    <col min="2278" max="2278" width="26" style="439" customWidth="1"/>
    <col min="2279" max="2279" width="11.5703125" style="439" customWidth="1"/>
    <col min="2280" max="2280" width="11" style="439" customWidth="1"/>
    <col min="2281" max="2281" width="13.85546875" style="439" customWidth="1"/>
    <col min="2282" max="2282" width="11.5703125" style="439" customWidth="1"/>
    <col min="2283" max="2283" width="8" style="439" customWidth="1"/>
    <col min="2284" max="2284" width="8.7109375" style="439" customWidth="1"/>
    <col min="2285" max="2285" width="9.140625" style="439" customWidth="1"/>
    <col min="2286" max="2286" width="12.42578125" style="439" customWidth="1"/>
    <col min="2287" max="2287" width="9.85546875" style="439" customWidth="1"/>
    <col min="2288" max="2288" width="9" style="439"/>
    <col min="2289" max="2289" width="9.42578125" style="439" customWidth="1"/>
    <col min="2290" max="2290" width="9.28515625" style="439" customWidth="1"/>
    <col min="2291" max="2532" width="9" style="439"/>
    <col min="2533" max="2533" width="15.85546875" style="439" customWidth="1"/>
    <col min="2534" max="2534" width="26" style="439" customWidth="1"/>
    <col min="2535" max="2535" width="11.5703125" style="439" customWidth="1"/>
    <col min="2536" max="2536" width="11" style="439" customWidth="1"/>
    <col min="2537" max="2537" width="13.85546875" style="439" customWidth="1"/>
    <col min="2538" max="2538" width="11.5703125" style="439" customWidth="1"/>
    <col min="2539" max="2539" width="8" style="439" customWidth="1"/>
    <col min="2540" max="2540" width="8.7109375" style="439" customWidth="1"/>
    <col min="2541" max="2541" width="9.140625" style="439" customWidth="1"/>
    <col min="2542" max="2542" width="12.42578125" style="439" customWidth="1"/>
    <col min="2543" max="2543" width="9.85546875" style="439" customWidth="1"/>
    <col min="2544" max="2544" width="9" style="439"/>
    <col min="2545" max="2545" width="9.42578125" style="439" customWidth="1"/>
    <col min="2546" max="2546" width="9.28515625" style="439" customWidth="1"/>
    <col min="2547" max="2788" width="9" style="439"/>
    <col min="2789" max="2789" width="15.85546875" style="439" customWidth="1"/>
    <col min="2790" max="2790" width="26" style="439" customWidth="1"/>
    <col min="2791" max="2791" width="11.5703125" style="439" customWidth="1"/>
    <col min="2792" max="2792" width="11" style="439" customWidth="1"/>
    <col min="2793" max="2793" width="13.85546875" style="439" customWidth="1"/>
    <col min="2794" max="2794" width="11.5703125" style="439" customWidth="1"/>
    <col min="2795" max="2795" width="8" style="439" customWidth="1"/>
    <col min="2796" max="2796" width="8.7109375" style="439" customWidth="1"/>
    <col min="2797" max="2797" width="9.140625" style="439" customWidth="1"/>
    <col min="2798" max="2798" width="12.42578125" style="439" customWidth="1"/>
    <col min="2799" max="2799" width="9.85546875" style="439" customWidth="1"/>
    <col min="2800" max="2800" width="9" style="439"/>
    <col min="2801" max="2801" width="9.42578125" style="439" customWidth="1"/>
    <col min="2802" max="2802" width="9.28515625" style="439" customWidth="1"/>
    <col min="2803" max="3044" width="9" style="439"/>
    <col min="3045" max="3045" width="15.85546875" style="439" customWidth="1"/>
    <col min="3046" max="3046" width="26" style="439" customWidth="1"/>
    <col min="3047" max="3047" width="11.5703125" style="439" customWidth="1"/>
    <col min="3048" max="3048" width="11" style="439" customWidth="1"/>
    <col min="3049" max="3049" width="13.85546875" style="439" customWidth="1"/>
    <col min="3050" max="3050" width="11.5703125" style="439" customWidth="1"/>
    <col min="3051" max="3051" width="8" style="439" customWidth="1"/>
    <col min="3052" max="3052" width="8.7109375" style="439" customWidth="1"/>
    <col min="3053" max="3053" width="9.140625" style="439" customWidth="1"/>
    <col min="3054" max="3054" width="12.42578125" style="439" customWidth="1"/>
    <col min="3055" max="3055" width="9.85546875" style="439" customWidth="1"/>
    <col min="3056" max="3056" width="9" style="439"/>
    <col min="3057" max="3057" width="9.42578125" style="439" customWidth="1"/>
    <col min="3058" max="3058" width="9.28515625" style="439" customWidth="1"/>
    <col min="3059" max="3300" width="9" style="439"/>
    <col min="3301" max="3301" width="15.85546875" style="439" customWidth="1"/>
    <col min="3302" max="3302" width="26" style="439" customWidth="1"/>
    <col min="3303" max="3303" width="11.5703125" style="439" customWidth="1"/>
    <col min="3304" max="3304" width="11" style="439" customWidth="1"/>
    <col min="3305" max="3305" width="13.85546875" style="439" customWidth="1"/>
    <col min="3306" max="3306" width="11.5703125" style="439" customWidth="1"/>
    <col min="3307" max="3307" width="8" style="439" customWidth="1"/>
    <col min="3308" max="3308" width="8.7109375" style="439" customWidth="1"/>
    <col min="3309" max="3309" width="9.140625" style="439" customWidth="1"/>
    <col min="3310" max="3310" width="12.42578125" style="439" customWidth="1"/>
    <col min="3311" max="3311" width="9.85546875" style="439" customWidth="1"/>
    <col min="3312" max="3312" width="9" style="439"/>
    <col min="3313" max="3313" width="9.42578125" style="439" customWidth="1"/>
    <col min="3314" max="3314" width="9.28515625" style="439" customWidth="1"/>
    <col min="3315" max="3556" width="9" style="439"/>
    <col min="3557" max="3557" width="15.85546875" style="439" customWidth="1"/>
    <col min="3558" max="3558" width="26" style="439" customWidth="1"/>
    <col min="3559" max="3559" width="11.5703125" style="439" customWidth="1"/>
    <col min="3560" max="3560" width="11" style="439" customWidth="1"/>
    <col min="3561" max="3561" width="13.85546875" style="439" customWidth="1"/>
    <col min="3562" max="3562" width="11.5703125" style="439" customWidth="1"/>
    <col min="3563" max="3563" width="8" style="439" customWidth="1"/>
    <col min="3564" max="3564" width="8.7109375" style="439" customWidth="1"/>
    <col min="3565" max="3565" width="9.140625" style="439" customWidth="1"/>
    <col min="3566" max="3566" width="12.42578125" style="439" customWidth="1"/>
    <col min="3567" max="3567" width="9.85546875" style="439" customWidth="1"/>
    <col min="3568" max="3568" width="9" style="439"/>
    <col min="3569" max="3569" width="9.42578125" style="439" customWidth="1"/>
    <col min="3570" max="3570" width="9.28515625" style="439" customWidth="1"/>
    <col min="3571" max="3812" width="9" style="439"/>
    <col min="3813" max="3813" width="15.85546875" style="439" customWidth="1"/>
    <col min="3814" max="3814" width="26" style="439" customWidth="1"/>
    <col min="3815" max="3815" width="11.5703125" style="439" customWidth="1"/>
    <col min="3816" max="3816" width="11" style="439" customWidth="1"/>
    <col min="3817" max="3817" width="13.85546875" style="439" customWidth="1"/>
    <col min="3818" max="3818" width="11.5703125" style="439" customWidth="1"/>
    <col min="3819" max="3819" width="8" style="439" customWidth="1"/>
    <col min="3820" max="3820" width="8.7109375" style="439" customWidth="1"/>
    <col min="3821" max="3821" width="9.140625" style="439" customWidth="1"/>
    <col min="3822" max="3822" width="12.42578125" style="439" customWidth="1"/>
    <col min="3823" max="3823" width="9.85546875" style="439" customWidth="1"/>
    <col min="3824" max="3824" width="9" style="439"/>
    <col min="3825" max="3825" width="9.42578125" style="439" customWidth="1"/>
    <col min="3826" max="3826" width="9.28515625" style="439" customWidth="1"/>
    <col min="3827" max="4068" width="9" style="439"/>
    <col min="4069" max="4069" width="15.85546875" style="439" customWidth="1"/>
    <col min="4070" max="4070" width="26" style="439" customWidth="1"/>
    <col min="4071" max="4071" width="11.5703125" style="439" customWidth="1"/>
    <col min="4072" max="4072" width="11" style="439" customWidth="1"/>
    <col min="4073" max="4073" width="13.85546875" style="439" customWidth="1"/>
    <col min="4074" max="4074" width="11.5703125" style="439" customWidth="1"/>
    <col min="4075" max="4075" width="8" style="439" customWidth="1"/>
    <col min="4076" max="4076" width="8.7109375" style="439" customWidth="1"/>
    <col min="4077" max="4077" width="9.140625" style="439" customWidth="1"/>
    <col min="4078" max="4078" width="12.42578125" style="439" customWidth="1"/>
    <col min="4079" max="4079" width="9.85546875" style="439" customWidth="1"/>
    <col min="4080" max="4080" width="9" style="439"/>
    <col min="4081" max="4081" width="9.42578125" style="439" customWidth="1"/>
    <col min="4082" max="4082" width="9.28515625" style="439" customWidth="1"/>
    <col min="4083" max="4324" width="9" style="439"/>
    <col min="4325" max="4325" width="15.85546875" style="439" customWidth="1"/>
    <col min="4326" max="4326" width="26" style="439" customWidth="1"/>
    <col min="4327" max="4327" width="11.5703125" style="439" customWidth="1"/>
    <col min="4328" max="4328" width="11" style="439" customWidth="1"/>
    <col min="4329" max="4329" width="13.85546875" style="439" customWidth="1"/>
    <col min="4330" max="4330" width="11.5703125" style="439" customWidth="1"/>
    <col min="4331" max="4331" width="8" style="439" customWidth="1"/>
    <col min="4332" max="4332" width="8.7109375" style="439" customWidth="1"/>
    <col min="4333" max="4333" width="9.140625" style="439" customWidth="1"/>
    <col min="4334" max="4334" width="12.42578125" style="439" customWidth="1"/>
    <col min="4335" max="4335" width="9.85546875" style="439" customWidth="1"/>
    <col min="4336" max="4336" width="9" style="439"/>
    <col min="4337" max="4337" width="9.42578125" style="439" customWidth="1"/>
    <col min="4338" max="4338" width="9.28515625" style="439" customWidth="1"/>
    <col min="4339" max="4580" width="9" style="439"/>
    <col min="4581" max="4581" width="15.85546875" style="439" customWidth="1"/>
    <col min="4582" max="4582" width="26" style="439" customWidth="1"/>
    <col min="4583" max="4583" width="11.5703125" style="439" customWidth="1"/>
    <col min="4584" max="4584" width="11" style="439" customWidth="1"/>
    <col min="4585" max="4585" width="13.85546875" style="439" customWidth="1"/>
    <col min="4586" max="4586" width="11.5703125" style="439" customWidth="1"/>
    <col min="4587" max="4587" width="8" style="439" customWidth="1"/>
    <col min="4588" max="4588" width="8.7109375" style="439" customWidth="1"/>
    <col min="4589" max="4589" width="9.140625" style="439" customWidth="1"/>
    <col min="4590" max="4590" width="12.42578125" style="439" customWidth="1"/>
    <col min="4591" max="4591" width="9.85546875" style="439" customWidth="1"/>
    <col min="4592" max="4592" width="9" style="439"/>
    <col min="4593" max="4593" width="9.42578125" style="439" customWidth="1"/>
    <col min="4594" max="4594" width="9.28515625" style="439" customWidth="1"/>
    <col min="4595" max="4836" width="9" style="439"/>
    <col min="4837" max="4837" width="15.85546875" style="439" customWidth="1"/>
    <col min="4838" max="4838" width="26" style="439" customWidth="1"/>
    <col min="4839" max="4839" width="11.5703125" style="439" customWidth="1"/>
    <col min="4840" max="4840" width="11" style="439" customWidth="1"/>
    <col min="4841" max="4841" width="13.85546875" style="439" customWidth="1"/>
    <col min="4842" max="4842" width="11.5703125" style="439" customWidth="1"/>
    <col min="4843" max="4843" width="8" style="439" customWidth="1"/>
    <col min="4844" max="4844" width="8.7109375" style="439" customWidth="1"/>
    <col min="4845" max="4845" width="9.140625" style="439" customWidth="1"/>
    <col min="4846" max="4846" width="12.42578125" style="439" customWidth="1"/>
    <col min="4847" max="4847" width="9.85546875" style="439" customWidth="1"/>
    <col min="4848" max="4848" width="9" style="439"/>
    <col min="4849" max="4849" width="9.42578125" style="439" customWidth="1"/>
    <col min="4850" max="4850" width="9.28515625" style="439" customWidth="1"/>
    <col min="4851" max="5092" width="9" style="439"/>
    <col min="5093" max="5093" width="15.85546875" style="439" customWidth="1"/>
    <col min="5094" max="5094" width="26" style="439" customWidth="1"/>
    <col min="5095" max="5095" width="11.5703125" style="439" customWidth="1"/>
    <col min="5096" max="5096" width="11" style="439" customWidth="1"/>
    <col min="5097" max="5097" width="13.85546875" style="439" customWidth="1"/>
    <col min="5098" max="5098" width="11.5703125" style="439" customWidth="1"/>
    <col min="5099" max="5099" width="8" style="439" customWidth="1"/>
    <col min="5100" max="5100" width="8.7109375" style="439" customWidth="1"/>
    <col min="5101" max="5101" width="9.140625" style="439" customWidth="1"/>
    <col min="5102" max="5102" width="12.42578125" style="439" customWidth="1"/>
    <col min="5103" max="5103" width="9.85546875" style="439" customWidth="1"/>
    <col min="5104" max="5104" width="9" style="439"/>
    <col min="5105" max="5105" width="9.42578125" style="439" customWidth="1"/>
    <col min="5106" max="5106" width="9.28515625" style="439" customWidth="1"/>
    <col min="5107" max="5348" width="9" style="439"/>
    <col min="5349" max="5349" width="15.85546875" style="439" customWidth="1"/>
    <col min="5350" max="5350" width="26" style="439" customWidth="1"/>
    <col min="5351" max="5351" width="11.5703125" style="439" customWidth="1"/>
    <col min="5352" max="5352" width="11" style="439" customWidth="1"/>
    <col min="5353" max="5353" width="13.85546875" style="439" customWidth="1"/>
    <col min="5354" max="5354" width="11.5703125" style="439" customWidth="1"/>
    <col min="5355" max="5355" width="8" style="439" customWidth="1"/>
    <col min="5356" max="5356" width="8.7109375" style="439" customWidth="1"/>
    <col min="5357" max="5357" width="9.140625" style="439" customWidth="1"/>
    <col min="5358" max="5358" width="12.42578125" style="439" customWidth="1"/>
    <col min="5359" max="5359" width="9.85546875" style="439" customWidth="1"/>
    <col min="5360" max="5360" width="9" style="439"/>
    <col min="5361" max="5361" width="9.42578125" style="439" customWidth="1"/>
    <col min="5362" max="5362" width="9.28515625" style="439" customWidth="1"/>
    <col min="5363" max="5604" width="9" style="439"/>
    <col min="5605" max="5605" width="15.85546875" style="439" customWidth="1"/>
    <col min="5606" max="5606" width="26" style="439" customWidth="1"/>
    <col min="5607" max="5607" width="11.5703125" style="439" customWidth="1"/>
    <col min="5608" max="5608" width="11" style="439" customWidth="1"/>
    <col min="5609" max="5609" width="13.85546875" style="439" customWidth="1"/>
    <col min="5610" max="5610" width="11.5703125" style="439" customWidth="1"/>
    <col min="5611" max="5611" width="8" style="439" customWidth="1"/>
    <col min="5612" max="5612" width="8.7109375" style="439" customWidth="1"/>
    <col min="5613" max="5613" width="9.140625" style="439" customWidth="1"/>
    <col min="5614" max="5614" width="12.42578125" style="439" customWidth="1"/>
    <col min="5615" max="5615" width="9.85546875" style="439" customWidth="1"/>
    <col min="5616" max="5616" width="9" style="439"/>
    <col min="5617" max="5617" width="9.42578125" style="439" customWidth="1"/>
    <col min="5618" max="5618" width="9.28515625" style="439" customWidth="1"/>
    <col min="5619" max="5860" width="9" style="439"/>
    <col min="5861" max="5861" width="15.85546875" style="439" customWidth="1"/>
    <col min="5862" max="5862" width="26" style="439" customWidth="1"/>
    <col min="5863" max="5863" width="11.5703125" style="439" customWidth="1"/>
    <col min="5864" max="5864" width="11" style="439" customWidth="1"/>
    <col min="5865" max="5865" width="13.85546875" style="439" customWidth="1"/>
    <col min="5866" max="5866" width="11.5703125" style="439" customWidth="1"/>
    <col min="5867" max="5867" width="8" style="439" customWidth="1"/>
    <col min="5868" max="5868" width="8.7109375" style="439" customWidth="1"/>
    <col min="5869" max="5869" width="9.140625" style="439" customWidth="1"/>
    <col min="5870" max="5870" width="12.42578125" style="439" customWidth="1"/>
    <col min="5871" max="5871" width="9.85546875" style="439" customWidth="1"/>
    <col min="5872" max="5872" width="9" style="439"/>
    <col min="5873" max="5873" width="9.42578125" style="439" customWidth="1"/>
    <col min="5874" max="5874" width="9.28515625" style="439" customWidth="1"/>
    <col min="5875" max="6116" width="9" style="439"/>
    <col min="6117" max="6117" width="15.85546875" style="439" customWidth="1"/>
    <col min="6118" max="6118" width="26" style="439" customWidth="1"/>
    <col min="6119" max="6119" width="11.5703125" style="439" customWidth="1"/>
    <col min="6120" max="6120" width="11" style="439" customWidth="1"/>
    <col min="6121" max="6121" width="13.85546875" style="439" customWidth="1"/>
    <col min="6122" max="6122" width="11.5703125" style="439" customWidth="1"/>
    <col min="6123" max="6123" width="8" style="439" customWidth="1"/>
    <col min="6124" max="6124" width="8.7109375" style="439" customWidth="1"/>
    <col min="6125" max="6125" width="9.140625" style="439" customWidth="1"/>
    <col min="6126" max="6126" width="12.42578125" style="439" customWidth="1"/>
    <col min="6127" max="6127" width="9.85546875" style="439" customWidth="1"/>
    <col min="6128" max="6128" width="9" style="439"/>
    <col min="6129" max="6129" width="9.42578125" style="439" customWidth="1"/>
    <col min="6130" max="6130" width="9.28515625" style="439" customWidth="1"/>
    <col min="6131" max="6372" width="9" style="439"/>
    <col min="6373" max="6373" width="15.85546875" style="439" customWidth="1"/>
    <col min="6374" max="6374" width="26" style="439" customWidth="1"/>
    <col min="6375" max="6375" width="11.5703125" style="439" customWidth="1"/>
    <col min="6376" max="6376" width="11" style="439" customWidth="1"/>
    <col min="6377" max="6377" width="13.85546875" style="439" customWidth="1"/>
    <col min="6378" max="6378" width="11.5703125" style="439" customWidth="1"/>
    <col min="6379" max="6379" width="8" style="439" customWidth="1"/>
    <col min="6380" max="6380" width="8.7109375" style="439" customWidth="1"/>
    <col min="6381" max="6381" width="9.140625" style="439" customWidth="1"/>
    <col min="6382" max="6382" width="12.42578125" style="439" customWidth="1"/>
    <col min="6383" max="6383" width="9.85546875" style="439" customWidth="1"/>
    <col min="6384" max="6384" width="9" style="439"/>
    <col min="6385" max="6385" width="9.42578125" style="439" customWidth="1"/>
    <col min="6386" max="6386" width="9.28515625" style="439" customWidth="1"/>
    <col min="6387" max="6628" width="9" style="439"/>
    <col min="6629" max="6629" width="15.85546875" style="439" customWidth="1"/>
    <col min="6630" max="6630" width="26" style="439" customWidth="1"/>
    <col min="6631" max="6631" width="11.5703125" style="439" customWidth="1"/>
    <col min="6632" max="6632" width="11" style="439" customWidth="1"/>
    <col min="6633" max="6633" width="13.85546875" style="439" customWidth="1"/>
    <col min="6634" max="6634" width="11.5703125" style="439" customWidth="1"/>
    <col min="6635" max="6635" width="8" style="439" customWidth="1"/>
    <col min="6636" max="6636" width="8.7109375" style="439" customWidth="1"/>
    <col min="6637" max="6637" width="9.140625" style="439" customWidth="1"/>
    <col min="6638" max="6638" width="12.42578125" style="439" customWidth="1"/>
    <col min="6639" max="6639" width="9.85546875" style="439" customWidth="1"/>
    <col min="6640" max="6640" width="9" style="439"/>
    <col min="6641" max="6641" width="9.42578125" style="439" customWidth="1"/>
    <col min="6642" max="6642" width="9.28515625" style="439" customWidth="1"/>
    <col min="6643" max="6884" width="9" style="439"/>
    <col min="6885" max="6885" width="15.85546875" style="439" customWidth="1"/>
    <col min="6886" max="6886" width="26" style="439" customWidth="1"/>
    <col min="6887" max="6887" width="11.5703125" style="439" customWidth="1"/>
    <col min="6888" max="6888" width="11" style="439" customWidth="1"/>
    <col min="6889" max="6889" width="13.85546875" style="439" customWidth="1"/>
    <col min="6890" max="6890" width="11.5703125" style="439" customWidth="1"/>
    <col min="6891" max="6891" width="8" style="439" customWidth="1"/>
    <col min="6892" max="6892" width="8.7109375" style="439" customWidth="1"/>
    <col min="6893" max="6893" width="9.140625" style="439" customWidth="1"/>
    <col min="6894" max="6894" width="12.42578125" style="439" customWidth="1"/>
    <col min="6895" max="6895" width="9.85546875" style="439" customWidth="1"/>
    <col min="6896" max="6896" width="9" style="439"/>
    <col min="6897" max="6897" width="9.42578125" style="439" customWidth="1"/>
    <col min="6898" max="6898" width="9.28515625" style="439" customWidth="1"/>
    <col min="6899" max="7140" width="9" style="439"/>
    <col min="7141" max="7141" width="15.85546875" style="439" customWidth="1"/>
    <col min="7142" max="7142" width="26" style="439" customWidth="1"/>
    <col min="7143" max="7143" width="11.5703125" style="439" customWidth="1"/>
    <col min="7144" max="7144" width="11" style="439" customWidth="1"/>
    <col min="7145" max="7145" width="13.85546875" style="439" customWidth="1"/>
    <col min="7146" max="7146" width="11.5703125" style="439" customWidth="1"/>
    <col min="7147" max="7147" width="8" style="439" customWidth="1"/>
    <col min="7148" max="7148" width="8.7109375" style="439" customWidth="1"/>
    <col min="7149" max="7149" width="9.140625" style="439" customWidth="1"/>
    <col min="7150" max="7150" width="12.42578125" style="439" customWidth="1"/>
    <col min="7151" max="7151" width="9.85546875" style="439" customWidth="1"/>
    <col min="7152" max="7152" width="9" style="439"/>
    <col min="7153" max="7153" width="9.42578125" style="439" customWidth="1"/>
    <col min="7154" max="7154" width="9.28515625" style="439" customWidth="1"/>
    <col min="7155" max="7396" width="9" style="439"/>
    <col min="7397" max="7397" width="15.85546875" style="439" customWidth="1"/>
    <col min="7398" max="7398" width="26" style="439" customWidth="1"/>
    <col min="7399" max="7399" width="11.5703125" style="439" customWidth="1"/>
    <col min="7400" max="7400" width="11" style="439" customWidth="1"/>
    <col min="7401" max="7401" width="13.85546875" style="439" customWidth="1"/>
    <col min="7402" max="7402" width="11.5703125" style="439" customWidth="1"/>
    <col min="7403" max="7403" width="8" style="439" customWidth="1"/>
    <col min="7404" max="7404" width="8.7109375" style="439" customWidth="1"/>
    <col min="7405" max="7405" width="9.140625" style="439" customWidth="1"/>
    <col min="7406" max="7406" width="12.42578125" style="439" customWidth="1"/>
    <col min="7407" max="7407" width="9.85546875" style="439" customWidth="1"/>
    <col min="7408" max="7408" width="9" style="439"/>
    <col min="7409" max="7409" width="9.42578125" style="439" customWidth="1"/>
    <col min="7410" max="7410" width="9.28515625" style="439" customWidth="1"/>
    <col min="7411" max="7652" width="9" style="439"/>
    <col min="7653" max="7653" width="15.85546875" style="439" customWidth="1"/>
    <col min="7654" max="7654" width="26" style="439" customWidth="1"/>
    <col min="7655" max="7655" width="11.5703125" style="439" customWidth="1"/>
    <col min="7656" max="7656" width="11" style="439" customWidth="1"/>
    <col min="7657" max="7657" width="13.85546875" style="439" customWidth="1"/>
    <col min="7658" max="7658" width="11.5703125" style="439" customWidth="1"/>
    <col min="7659" max="7659" width="8" style="439" customWidth="1"/>
    <col min="7660" max="7660" width="8.7109375" style="439" customWidth="1"/>
    <col min="7661" max="7661" width="9.140625" style="439" customWidth="1"/>
    <col min="7662" max="7662" width="12.42578125" style="439" customWidth="1"/>
    <col min="7663" max="7663" width="9.85546875" style="439" customWidth="1"/>
    <col min="7664" max="7664" width="9" style="439"/>
    <col min="7665" max="7665" width="9.42578125" style="439" customWidth="1"/>
    <col min="7666" max="7666" width="9.28515625" style="439" customWidth="1"/>
    <col min="7667" max="7908" width="9" style="439"/>
    <col min="7909" max="7909" width="15.85546875" style="439" customWidth="1"/>
    <col min="7910" max="7910" width="26" style="439" customWidth="1"/>
    <col min="7911" max="7911" width="11.5703125" style="439" customWidth="1"/>
    <col min="7912" max="7912" width="11" style="439" customWidth="1"/>
    <col min="7913" max="7913" width="13.85546875" style="439" customWidth="1"/>
    <col min="7914" max="7914" width="11.5703125" style="439" customWidth="1"/>
    <col min="7915" max="7915" width="8" style="439" customWidth="1"/>
    <col min="7916" max="7916" width="8.7109375" style="439" customWidth="1"/>
    <col min="7917" max="7917" width="9.140625" style="439" customWidth="1"/>
    <col min="7918" max="7918" width="12.42578125" style="439" customWidth="1"/>
    <col min="7919" max="7919" width="9.85546875" style="439" customWidth="1"/>
    <col min="7920" max="7920" width="9" style="439"/>
    <col min="7921" max="7921" width="9.42578125" style="439" customWidth="1"/>
    <col min="7922" max="7922" width="9.28515625" style="439" customWidth="1"/>
    <col min="7923" max="8164" width="9" style="439"/>
    <col min="8165" max="8165" width="15.85546875" style="439" customWidth="1"/>
    <col min="8166" max="8166" width="26" style="439" customWidth="1"/>
    <col min="8167" max="8167" width="11.5703125" style="439" customWidth="1"/>
    <col min="8168" max="8168" width="11" style="439" customWidth="1"/>
    <col min="8169" max="8169" width="13.85546875" style="439" customWidth="1"/>
    <col min="8170" max="8170" width="11.5703125" style="439" customWidth="1"/>
    <col min="8171" max="8171" width="8" style="439" customWidth="1"/>
    <col min="8172" max="8172" width="8.7109375" style="439" customWidth="1"/>
    <col min="8173" max="8173" width="9.140625" style="439" customWidth="1"/>
    <col min="8174" max="8174" width="12.42578125" style="439" customWidth="1"/>
    <col min="8175" max="8175" width="9.85546875" style="439" customWidth="1"/>
    <col min="8176" max="8176" width="9" style="439"/>
    <col min="8177" max="8177" width="9.42578125" style="439" customWidth="1"/>
    <col min="8178" max="8178" width="9.28515625" style="439" customWidth="1"/>
    <col min="8179" max="8420" width="9" style="439"/>
    <col min="8421" max="8421" width="15.85546875" style="439" customWidth="1"/>
    <col min="8422" max="8422" width="26" style="439" customWidth="1"/>
    <col min="8423" max="8423" width="11.5703125" style="439" customWidth="1"/>
    <col min="8424" max="8424" width="11" style="439" customWidth="1"/>
    <col min="8425" max="8425" width="13.85546875" style="439" customWidth="1"/>
    <col min="8426" max="8426" width="11.5703125" style="439" customWidth="1"/>
    <col min="8427" max="8427" width="8" style="439" customWidth="1"/>
    <col min="8428" max="8428" width="8.7109375" style="439" customWidth="1"/>
    <col min="8429" max="8429" width="9.140625" style="439" customWidth="1"/>
    <col min="8430" max="8430" width="12.42578125" style="439" customWidth="1"/>
    <col min="8431" max="8431" width="9.85546875" style="439" customWidth="1"/>
    <col min="8432" max="8432" width="9" style="439"/>
    <col min="8433" max="8433" width="9.42578125" style="439" customWidth="1"/>
    <col min="8434" max="8434" width="9.28515625" style="439" customWidth="1"/>
    <col min="8435" max="8676" width="9" style="439"/>
    <col min="8677" max="8677" width="15.85546875" style="439" customWidth="1"/>
    <col min="8678" max="8678" width="26" style="439" customWidth="1"/>
    <col min="8679" max="8679" width="11.5703125" style="439" customWidth="1"/>
    <col min="8680" max="8680" width="11" style="439" customWidth="1"/>
    <col min="8681" max="8681" width="13.85546875" style="439" customWidth="1"/>
    <col min="8682" max="8682" width="11.5703125" style="439" customWidth="1"/>
    <col min="8683" max="8683" width="8" style="439" customWidth="1"/>
    <col min="8684" max="8684" width="8.7109375" style="439" customWidth="1"/>
    <col min="8685" max="8685" width="9.140625" style="439" customWidth="1"/>
    <col min="8686" max="8686" width="12.42578125" style="439" customWidth="1"/>
    <col min="8687" max="8687" width="9.85546875" style="439" customWidth="1"/>
    <col min="8688" max="8688" width="9" style="439"/>
    <col min="8689" max="8689" width="9.42578125" style="439" customWidth="1"/>
    <col min="8690" max="8690" width="9.28515625" style="439" customWidth="1"/>
    <col min="8691" max="8932" width="9" style="439"/>
    <col min="8933" max="8933" width="15.85546875" style="439" customWidth="1"/>
    <col min="8934" max="8934" width="26" style="439" customWidth="1"/>
    <col min="8935" max="8935" width="11.5703125" style="439" customWidth="1"/>
    <col min="8936" max="8936" width="11" style="439" customWidth="1"/>
    <col min="8937" max="8937" width="13.85546875" style="439" customWidth="1"/>
    <col min="8938" max="8938" width="11.5703125" style="439" customWidth="1"/>
    <col min="8939" max="8939" width="8" style="439" customWidth="1"/>
    <col min="8940" max="8940" width="8.7109375" style="439" customWidth="1"/>
    <col min="8941" max="8941" width="9.140625" style="439" customWidth="1"/>
    <col min="8942" max="8942" width="12.42578125" style="439" customWidth="1"/>
    <col min="8943" max="8943" width="9.85546875" style="439" customWidth="1"/>
    <col min="8944" max="8944" width="9" style="439"/>
    <col min="8945" max="8945" width="9.42578125" style="439" customWidth="1"/>
    <col min="8946" max="8946" width="9.28515625" style="439" customWidth="1"/>
    <col min="8947" max="9188" width="9" style="439"/>
    <col min="9189" max="9189" width="15.85546875" style="439" customWidth="1"/>
    <col min="9190" max="9190" width="26" style="439" customWidth="1"/>
    <col min="9191" max="9191" width="11.5703125" style="439" customWidth="1"/>
    <col min="9192" max="9192" width="11" style="439" customWidth="1"/>
    <col min="9193" max="9193" width="13.85546875" style="439" customWidth="1"/>
    <col min="9194" max="9194" width="11.5703125" style="439" customWidth="1"/>
    <col min="9195" max="9195" width="8" style="439" customWidth="1"/>
    <col min="9196" max="9196" width="8.7109375" style="439" customWidth="1"/>
    <col min="9197" max="9197" width="9.140625" style="439" customWidth="1"/>
    <col min="9198" max="9198" width="12.42578125" style="439" customWidth="1"/>
    <col min="9199" max="9199" width="9.85546875" style="439" customWidth="1"/>
    <col min="9200" max="9200" width="9" style="439"/>
    <col min="9201" max="9201" width="9.42578125" style="439" customWidth="1"/>
    <col min="9202" max="9202" width="9.28515625" style="439" customWidth="1"/>
    <col min="9203" max="9444" width="9" style="439"/>
    <col min="9445" max="9445" width="15.85546875" style="439" customWidth="1"/>
    <col min="9446" max="9446" width="26" style="439" customWidth="1"/>
    <col min="9447" max="9447" width="11.5703125" style="439" customWidth="1"/>
    <col min="9448" max="9448" width="11" style="439" customWidth="1"/>
    <col min="9449" max="9449" width="13.85546875" style="439" customWidth="1"/>
    <col min="9450" max="9450" width="11.5703125" style="439" customWidth="1"/>
    <col min="9451" max="9451" width="8" style="439" customWidth="1"/>
    <col min="9452" max="9452" width="8.7109375" style="439" customWidth="1"/>
    <col min="9453" max="9453" width="9.140625" style="439" customWidth="1"/>
    <col min="9454" max="9454" width="12.42578125" style="439" customWidth="1"/>
    <col min="9455" max="9455" width="9.85546875" style="439" customWidth="1"/>
    <col min="9456" max="9456" width="9" style="439"/>
    <col min="9457" max="9457" width="9.42578125" style="439" customWidth="1"/>
    <col min="9458" max="9458" width="9.28515625" style="439" customWidth="1"/>
    <col min="9459" max="9700" width="9" style="439"/>
    <col min="9701" max="9701" width="15.85546875" style="439" customWidth="1"/>
    <col min="9702" max="9702" width="26" style="439" customWidth="1"/>
    <col min="9703" max="9703" width="11.5703125" style="439" customWidth="1"/>
    <col min="9704" max="9704" width="11" style="439" customWidth="1"/>
    <col min="9705" max="9705" width="13.85546875" style="439" customWidth="1"/>
    <col min="9706" max="9706" width="11.5703125" style="439" customWidth="1"/>
    <col min="9707" max="9707" width="8" style="439" customWidth="1"/>
    <col min="9708" max="9708" width="8.7109375" style="439" customWidth="1"/>
    <col min="9709" max="9709" width="9.140625" style="439" customWidth="1"/>
    <col min="9710" max="9710" width="12.42578125" style="439" customWidth="1"/>
    <col min="9711" max="9711" width="9.85546875" style="439" customWidth="1"/>
    <col min="9712" max="9712" width="9" style="439"/>
    <col min="9713" max="9713" width="9.42578125" style="439" customWidth="1"/>
    <col min="9714" max="9714" width="9.28515625" style="439" customWidth="1"/>
    <col min="9715" max="9956" width="9" style="439"/>
    <col min="9957" max="9957" width="15.85546875" style="439" customWidth="1"/>
    <col min="9958" max="9958" width="26" style="439" customWidth="1"/>
    <col min="9959" max="9959" width="11.5703125" style="439" customWidth="1"/>
    <col min="9960" max="9960" width="11" style="439" customWidth="1"/>
    <col min="9961" max="9961" width="13.85546875" style="439" customWidth="1"/>
    <col min="9962" max="9962" width="11.5703125" style="439" customWidth="1"/>
    <col min="9963" max="9963" width="8" style="439" customWidth="1"/>
    <col min="9964" max="9964" width="8.7109375" style="439" customWidth="1"/>
    <col min="9965" max="9965" width="9.140625" style="439" customWidth="1"/>
    <col min="9966" max="9966" width="12.42578125" style="439" customWidth="1"/>
    <col min="9967" max="9967" width="9.85546875" style="439" customWidth="1"/>
    <col min="9968" max="9968" width="9" style="439"/>
    <col min="9969" max="9969" width="9.42578125" style="439" customWidth="1"/>
    <col min="9970" max="9970" width="9.28515625" style="439" customWidth="1"/>
    <col min="9971" max="10212" width="9" style="439"/>
    <col min="10213" max="10213" width="15.85546875" style="439" customWidth="1"/>
    <col min="10214" max="10214" width="26" style="439" customWidth="1"/>
    <col min="10215" max="10215" width="11.5703125" style="439" customWidth="1"/>
    <col min="10216" max="10216" width="11" style="439" customWidth="1"/>
    <col min="10217" max="10217" width="13.85546875" style="439" customWidth="1"/>
    <col min="10218" max="10218" width="11.5703125" style="439" customWidth="1"/>
    <col min="10219" max="10219" width="8" style="439" customWidth="1"/>
    <col min="10220" max="10220" width="8.7109375" style="439" customWidth="1"/>
    <col min="10221" max="10221" width="9.140625" style="439" customWidth="1"/>
    <col min="10222" max="10222" width="12.42578125" style="439" customWidth="1"/>
    <col min="10223" max="10223" width="9.85546875" style="439" customWidth="1"/>
    <col min="10224" max="10224" width="9" style="439"/>
    <col min="10225" max="10225" width="9.42578125" style="439" customWidth="1"/>
    <col min="10226" max="10226" width="9.28515625" style="439" customWidth="1"/>
    <col min="10227" max="10468" width="9" style="439"/>
    <col min="10469" max="10469" width="15.85546875" style="439" customWidth="1"/>
    <col min="10470" max="10470" width="26" style="439" customWidth="1"/>
    <col min="10471" max="10471" width="11.5703125" style="439" customWidth="1"/>
    <col min="10472" max="10472" width="11" style="439" customWidth="1"/>
    <col min="10473" max="10473" width="13.85546875" style="439" customWidth="1"/>
    <col min="10474" max="10474" width="11.5703125" style="439" customWidth="1"/>
    <col min="10475" max="10475" width="8" style="439" customWidth="1"/>
    <col min="10476" max="10476" width="8.7109375" style="439" customWidth="1"/>
    <col min="10477" max="10477" width="9.140625" style="439" customWidth="1"/>
    <col min="10478" max="10478" width="12.42578125" style="439" customWidth="1"/>
    <col min="10479" max="10479" width="9.85546875" style="439" customWidth="1"/>
    <col min="10480" max="10480" width="9" style="439"/>
    <col min="10481" max="10481" width="9.42578125" style="439" customWidth="1"/>
    <col min="10482" max="10482" width="9.28515625" style="439" customWidth="1"/>
    <col min="10483" max="10724" width="9" style="439"/>
    <col min="10725" max="10725" width="15.85546875" style="439" customWidth="1"/>
    <col min="10726" max="10726" width="26" style="439" customWidth="1"/>
    <col min="10727" max="10727" width="11.5703125" style="439" customWidth="1"/>
    <col min="10728" max="10728" width="11" style="439" customWidth="1"/>
    <col min="10729" max="10729" width="13.85546875" style="439" customWidth="1"/>
    <col min="10730" max="10730" width="11.5703125" style="439" customWidth="1"/>
    <col min="10731" max="10731" width="8" style="439" customWidth="1"/>
    <col min="10732" max="10732" width="8.7109375" style="439" customWidth="1"/>
    <col min="10733" max="10733" width="9.140625" style="439" customWidth="1"/>
    <col min="10734" max="10734" width="12.42578125" style="439" customWidth="1"/>
    <col min="10735" max="10735" width="9.85546875" style="439" customWidth="1"/>
    <col min="10736" max="10736" width="9" style="439"/>
    <col min="10737" max="10737" width="9.42578125" style="439" customWidth="1"/>
    <col min="10738" max="10738" width="9.28515625" style="439" customWidth="1"/>
    <col min="10739" max="10980" width="9" style="439"/>
    <col min="10981" max="10981" width="15.85546875" style="439" customWidth="1"/>
    <col min="10982" max="10982" width="26" style="439" customWidth="1"/>
    <col min="10983" max="10983" width="11.5703125" style="439" customWidth="1"/>
    <col min="10984" max="10984" width="11" style="439" customWidth="1"/>
    <col min="10985" max="10985" width="13.85546875" style="439" customWidth="1"/>
    <col min="10986" max="10986" width="11.5703125" style="439" customWidth="1"/>
    <col min="10987" max="10987" width="8" style="439" customWidth="1"/>
    <col min="10988" max="10988" width="8.7109375" style="439" customWidth="1"/>
    <col min="10989" max="10989" width="9.140625" style="439" customWidth="1"/>
    <col min="10990" max="10990" width="12.42578125" style="439" customWidth="1"/>
    <col min="10991" max="10991" width="9.85546875" style="439" customWidth="1"/>
    <col min="10992" max="10992" width="9" style="439"/>
    <col min="10993" max="10993" width="9.42578125" style="439" customWidth="1"/>
    <col min="10994" max="10994" width="9.28515625" style="439" customWidth="1"/>
    <col min="10995" max="11236" width="9" style="439"/>
    <col min="11237" max="11237" width="15.85546875" style="439" customWidth="1"/>
    <col min="11238" max="11238" width="26" style="439" customWidth="1"/>
    <col min="11239" max="11239" width="11.5703125" style="439" customWidth="1"/>
    <col min="11240" max="11240" width="11" style="439" customWidth="1"/>
    <col min="11241" max="11241" width="13.85546875" style="439" customWidth="1"/>
    <col min="11242" max="11242" width="11.5703125" style="439" customWidth="1"/>
    <col min="11243" max="11243" width="8" style="439" customWidth="1"/>
    <col min="11244" max="11244" width="8.7109375" style="439" customWidth="1"/>
    <col min="11245" max="11245" width="9.140625" style="439" customWidth="1"/>
    <col min="11246" max="11246" width="12.42578125" style="439" customWidth="1"/>
    <col min="11247" max="11247" width="9.85546875" style="439" customWidth="1"/>
    <col min="11248" max="11248" width="9" style="439"/>
    <col min="11249" max="11249" width="9.42578125" style="439" customWidth="1"/>
    <col min="11250" max="11250" width="9.28515625" style="439" customWidth="1"/>
    <col min="11251" max="11492" width="9" style="439"/>
    <col min="11493" max="11493" width="15.85546875" style="439" customWidth="1"/>
    <col min="11494" max="11494" width="26" style="439" customWidth="1"/>
    <col min="11495" max="11495" width="11.5703125" style="439" customWidth="1"/>
    <col min="11496" max="11496" width="11" style="439" customWidth="1"/>
    <col min="11497" max="11497" width="13.85546875" style="439" customWidth="1"/>
    <col min="11498" max="11498" width="11.5703125" style="439" customWidth="1"/>
    <col min="11499" max="11499" width="8" style="439" customWidth="1"/>
    <col min="11500" max="11500" width="8.7109375" style="439" customWidth="1"/>
    <col min="11501" max="11501" width="9.140625" style="439" customWidth="1"/>
    <col min="11502" max="11502" width="12.42578125" style="439" customWidth="1"/>
    <col min="11503" max="11503" width="9.85546875" style="439" customWidth="1"/>
    <col min="11504" max="11504" width="9" style="439"/>
    <col min="11505" max="11505" width="9.42578125" style="439" customWidth="1"/>
    <col min="11506" max="11506" width="9.28515625" style="439" customWidth="1"/>
    <col min="11507" max="11748" width="9" style="439"/>
    <col min="11749" max="11749" width="15.85546875" style="439" customWidth="1"/>
    <col min="11750" max="11750" width="26" style="439" customWidth="1"/>
    <col min="11751" max="11751" width="11.5703125" style="439" customWidth="1"/>
    <col min="11752" max="11752" width="11" style="439" customWidth="1"/>
    <col min="11753" max="11753" width="13.85546875" style="439" customWidth="1"/>
    <col min="11754" max="11754" width="11.5703125" style="439" customWidth="1"/>
    <col min="11755" max="11755" width="8" style="439" customWidth="1"/>
    <col min="11756" max="11756" width="8.7109375" style="439" customWidth="1"/>
    <col min="11757" max="11757" width="9.140625" style="439" customWidth="1"/>
    <col min="11758" max="11758" width="12.42578125" style="439" customWidth="1"/>
    <col min="11759" max="11759" width="9.85546875" style="439" customWidth="1"/>
    <col min="11760" max="11760" width="9" style="439"/>
    <col min="11761" max="11761" width="9.42578125" style="439" customWidth="1"/>
    <col min="11762" max="11762" width="9.28515625" style="439" customWidth="1"/>
    <col min="11763" max="12004" width="9" style="439"/>
    <col min="12005" max="12005" width="15.85546875" style="439" customWidth="1"/>
    <col min="12006" max="12006" width="26" style="439" customWidth="1"/>
    <col min="12007" max="12007" width="11.5703125" style="439" customWidth="1"/>
    <col min="12008" max="12008" width="11" style="439" customWidth="1"/>
    <col min="12009" max="12009" width="13.85546875" style="439" customWidth="1"/>
    <col min="12010" max="12010" width="11.5703125" style="439" customWidth="1"/>
    <col min="12011" max="12011" width="8" style="439" customWidth="1"/>
    <col min="12012" max="12012" width="8.7109375" style="439" customWidth="1"/>
    <col min="12013" max="12013" width="9.140625" style="439" customWidth="1"/>
    <col min="12014" max="12014" width="12.42578125" style="439" customWidth="1"/>
    <col min="12015" max="12015" width="9.85546875" style="439" customWidth="1"/>
    <col min="12016" max="12016" width="9" style="439"/>
    <col min="12017" max="12017" width="9.42578125" style="439" customWidth="1"/>
    <col min="12018" max="12018" width="9.28515625" style="439" customWidth="1"/>
    <col min="12019" max="12260" width="9" style="439"/>
    <col min="12261" max="12261" width="15.85546875" style="439" customWidth="1"/>
    <col min="12262" max="12262" width="26" style="439" customWidth="1"/>
    <col min="12263" max="12263" width="11.5703125" style="439" customWidth="1"/>
    <col min="12264" max="12264" width="11" style="439" customWidth="1"/>
    <col min="12265" max="12265" width="13.85546875" style="439" customWidth="1"/>
    <col min="12266" max="12266" width="11.5703125" style="439" customWidth="1"/>
    <col min="12267" max="12267" width="8" style="439" customWidth="1"/>
    <col min="12268" max="12268" width="8.7109375" style="439" customWidth="1"/>
    <col min="12269" max="12269" width="9.140625" style="439" customWidth="1"/>
    <col min="12270" max="12270" width="12.42578125" style="439" customWidth="1"/>
    <col min="12271" max="12271" width="9.85546875" style="439" customWidth="1"/>
    <col min="12272" max="12272" width="9" style="439"/>
    <col min="12273" max="12273" width="9.42578125" style="439" customWidth="1"/>
    <col min="12274" max="12274" width="9.28515625" style="439" customWidth="1"/>
    <col min="12275" max="12516" width="9" style="439"/>
    <col min="12517" max="12517" width="15.85546875" style="439" customWidth="1"/>
    <col min="12518" max="12518" width="26" style="439" customWidth="1"/>
    <col min="12519" max="12519" width="11.5703125" style="439" customWidth="1"/>
    <col min="12520" max="12520" width="11" style="439" customWidth="1"/>
    <col min="12521" max="12521" width="13.85546875" style="439" customWidth="1"/>
    <col min="12522" max="12522" width="11.5703125" style="439" customWidth="1"/>
    <col min="12523" max="12523" width="8" style="439" customWidth="1"/>
    <col min="12524" max="12524" width="8.7109375" style="439" customWidth="1"/>
    <col min="12525" max="12525" width="9.140625" style="439" customWidth="1"/>
    <col min="12526" max="12526" width="12.42578125" style="439" customWidth="1"/>
    <col min="12527" max="12527" width="9.85546875" style="439" customWidth="1"/>
    <col min="12528" max="12528" width="9" style="439"/>
    <col min="12529" max="12529" width="9.42578125" style="439" customWidth="1"/>
    <col min="12530" max="12530" width="9.28515625" style="439" customWidth="1"/>
    <col min="12531" max="12772" width="9" style="439"/>
    <col min="12773" max="12773" width="15.85546875" style="439" customWidth="1"/>
    <col min="12774" max="12774" width="26" style="439" customWidth="1"/>
    <col min="12775" max="12775" width="11.5703125" style="439" customWidth="1"/>
    <col min="12776" max="12776" width="11" style="439" customWidth="1"/>
    <col min="12777" max="12777" width="13.85546875" style="439" customWidth="1"/>
    <col min="12778" max="12778" width="11.5703125" style="439" customWidth="1"/>
    <col min="12779" max="12779" width="8" style="439" customWidth="1"/>
    <col min="12780" max="12780" width="8.7109375" style="439" customWidth="1"/>
    <col min="12781" max="12781" width="9.140625" style="439" customWidth="1"/>
    <col min="12782" max="12782" width="12.42578125" style="439" customWidth="1"/>
    <col min="12783" max="12783" width="9.85546875" style="439" customWidth="1"/>
    <col min="12784" max="12784" width="9" style="439"/>
    <col min="12785" max="12785" width="9.42578125" style="439" customWidth="1"/>
    <col min="12786" max="12786" width="9.28515625" style="439" customWidth="1"/>
    <col min="12787" max="13028" width="9" style="439"/>
    <col min="13029" max="13029" width="15.85546875" style="439" customWidth="1"/>
    <col min="13030" max="13030" width="26" style="439" customWidth="1"/>
    <col min="13031" max="13031" width="11.5703125" style="439" customWidth="1"/>
    <col min="13032" max="13032" width="11" style="439" customWidth="1"/>
    <col min="13033" max="13033" width="13.85546875" style="439" customWidth="1"/>
    <col min="13034" max="13034" width="11.5703125" style="439" customWidth="1"/>
    <col min="13035" max="13035" width="8" style="439" customWidth="1"/>
    <col min="13036" max="13036" width="8.7109375" style="439" customWidth="1"/>
    <col min="13037" max="13037" width="9.140625" style="439" customWidth="1"/>
    <col min="13038" max="13038" width="12.42578125" style="439" customWidth="1"/>
    <col min="13039" max="13039" width="9.85546875" style="439" customWidth="1"/>
    <col min="13040" max="13040" width="9" style="439"/>
    <col min="13041" max="13041" width="9.42578125" style="439" customWidth="1"/>
    <col min="13042" max="13042" width="9.28515625" style="439" customWidth="1"/>
    <col min="13043" max="13284" width="9" style="439"/>
    <col min="13285" max="13285" width="15.85546875" style="439" customWidth="1"/>
    <col min="13286" max="13286" width="26" style="439" customWidth="1"/>
    <col min="13287" max="13287" width="11.5703125" style="439" customWidth="1"/>
    <col min="13288" max="13288" width="11" style="439" customWidth="1"/>
    <col min="13289" max="13289" width="13.85546875" style="439" customWidth="1"/>
    <col min="13290" max="13290" width="11.5703125" style="439" customWidth="1"/>
    <col min="13291" max="13291" width="8" style="439" customWidth="1"/>
    <col min="13292" max="13292" width="8.7109375" style="439" customWidth="1"/>
    <col min="13293" max="13293" width="9.140625" style="439" customWidth="1"/>
    <col min="13294" max="13294" width="12.42578125" style="439" customWidth="1"/>
    <col min="13295" max="13295" width="9.85546875" style="439" customWidth="1"/>
    <col min="13296" max="13296" width="9" style="439"/>
    <col min="13297" max="13297" width="9.42578125" style="439" customWidth="1"/>
    <col min="13298" max="13298" width="9.28515625" style="439" customWidth="1"/>
    <col min="13299" max="13540" width="9" style="439"/>
    <col min="13541" max="13541" width="15.85546875" style="439" customWidth="1"/>
    <col min="13542" max="13542" width="26" style="439" customWidth="1"/>
    <col min="13543" max="13543" width="11.5703125" style="439" customWidth="1"/>
    <col min="13544" max="13544" width="11" style="439" customWidth="1"/>
    <col min="13545" max="13545" width="13.85546875" style="439" customWidth="1"/>
    <col min="13546" max="13546" width="11.5703125" style="439" customWidth="1"/>
    <col min="13547" max="13547" width="8" style="439" customWidth="1"/>
    <col min="13548" max="13548" width="8.7109375" style="439" customWidth="1"/>
    <col min="13549" max="13549" width="9.140625" style="439" customWidth="1"/>
    <col min="13550" max="13550" width="12.42578125" style="439" customWidth="1"/>
    <col min="13551" max="13551" width="9.85546875" style="439" customWidth="1"/>
    <col min="13552" max="13552" width="9" style="439"/>
    <col min="13553" max="13553" width="9.42578125" style="439" customWidth="1"/>
    <col min="13554" max="13554" width="9.28515625" style="439" customWidth="1"/>
    <col min="13555" max="13796" width="9" style="439"/>
    <col min="13797" max="13797" width="15.85546875" style="439" customWidth="1"/>
    <col min="13798" max="13798" width="26" style="439" customWidth="1"/>
    <col min="13799" max="13799" width="11.5703125" style="439" customWidth="1"/>
    <col min="13800" max="13800" width="11" style="439" customWidth="1"/>
    <col min="13801" max="13801" width="13.85546875" style="439" customWidth="1"/>
    <col min="13802" max="13802" width="11.5703125" style="439" customWidth="1"/>
    <col min="13803" max="13803" width="8" style="439" customWidth="1"/>
    <col min="13804" max="13804" width="8.7109375" style="439" customWidth="1"/>
    <col min="13805" max="13805" width="9.140625" style="439" customWidth="1"/>
    <col min="13806" max="13806" width="12.42578125" style="439" customWidth="1"/>
    <col min="13807" max="13807" width="9.85546875" style="439" customWidth="1"/>
    <col min="13808" max="13808" width="9" style="439"/>
    <col min="13809" max="13809" width="9.42578125" style="439" customWidth="1"/>
    <col min="13810" max="13810" width="9.28515625" style="439" customWidth="1"/>
    <col min="13811" max="14052" width="9" style="439"/>
    <col min="14053" max="14053" width="15.85546875" style="439" customWidth="1"/>
    <col min="14054" max="14054" width="26" style="439" customWidth="1"/>
    <col min="14055" max="14055" width="11.5703125" style="439" customWidth="1"/>
    <col min="14056" max="14056" width="11" style="439" customWidth="1"/>
    <col min="14057" max="14057" width="13.85546875" style="439" customWidth="1"/>
    <col min="14058" max="14058" width="11.5703125" style="439" customWidth="1"/>
    <col min="14059" max="14059" width="8" style="439" customWidth="1"/>
    <col min="14060" max="14060" width="8.7109375" style="439" customWidth="1"/>
    <col min="14061" max="14061" width="9.140625" style="439" customWidth="1"/>
    <col min="14062" max="14062" width="12.42578125" style="439" customWidth="1"/>
    <col min="14063" max="14063" width="9.85546875" style="439" customWidth="1"/>
    <col min="14064" max="14064" width="9" style="439"/>
    <col min="14065" max="14065" width="9.42578125" style="439" customWidth="1"/>
    <col min="14066" max="14066" width="9.28515625" style="439" customWidth="1"/>
    <col min="14067" max="14308" width="9" style="439"/>
    <col min="14309" max="14309" width="15.85546875" style="439" customWidth="1"/>
    <col min="14310" max="14310" width="26" style="439" customWidth="1"/>
    <col min="14311" max="14311" width="11.5703125" style="439" customWidth="1"/>
    <col min="14312" max="14312" width="11" style="439" customWidth="1"/>
    <col min="14313" max="14313" width="13.85546875" style="439" customWidth="1"/>
    <col min="14314" max="14314" width="11.5703125" style="439" customWidth="1"/>
    <col min="14315" max="14315" width="8" style="439" customWidth="1"/>
    <col min="14316" max="14316" width="8.7109375" style="439" customWidth="1"/>
    <col min="14317" max="14317" width="9.140625" style="439" customWidth="1"/>
    <col min="14318" max="14318" width="12.42578125" style="439" customWidth="1"/>
    <col min="14319" max="14319" width="9.85546875" style="439" customWidth="1"/>
    <col min="14320" max="14320" width="9" style="439"/>
    <col min="14321" max="14321" width="9.42578125" style="439" customWidth="1"/>
    <col min="14322" max="14322" width="9.28515625" style="439" customWidth="1"/>
    <col min="14323" max="14564" width="9" style="439"/>
    <col min="14565" max="14565" width="15.85546875" style="439" customWidth="1"/>
    <col min="14566" max="14566" width="26" style="439" customWidth="1"/>
    <col min="14567" max="14567" width="11.5703125" style="439" customWidth="1"/>
    <col min="14568" max="14568" width="11" style="439" customWidth="1"/>
    <col min="14569" max="14569" width="13.85546875" style="439" customWidth="1"/>
    <col min="14570" max="14570" width="11.5703125" style="439" customWidth="1"/>
    <col min="14571" max="14571" width="8" style="439" customWidth="1"/>
    <col min="14572" max="14572" width="8.7109375" style="439" customWidth="1"/>
    <col min="14573" max="14573" width="9.140625" style="439" customWidth="1"/>
    <col min="14574" max="14574" width="12.42578125" style="439" customWidth="1"/>
    <col min="14575" max="14575" width="9.85546875" style="439" customWidth="1"/>
    <col min="14576" max="14576" width="9" style="439"/>
    <col min="14577" max="14577" width="9.42578125" style="439" customWidth="1"/>
    <col min="14578" max="14578" width="9.28515625" style="439" customWidth="1"/>
    <col min="14579" max="14820" width="9" style="439"/>
    <col min="14821" max="14821" width="15.85546875" style="439" customWidth="1"/>
    <col min="14822" max="14822" width="26" style="439" customWidth="1"/>
    <col min="14823" max="14823" width="11.5703125" style="439" customWidth="1"/>
    <col min="14824" max="14824" width="11" style="439" customWidth="1"/>
    <col min="14825" max="14825" width="13.85546875" style="439" customWidth="1"/>
    <col min="14826" max="14826" width="11.5703125" style="439" customWidth="1"/>
    <col min="14827" max="14827" width="8" style="439" customWidth="1"/>
    <col min="14828" max="14828" width="8.7109375" style="439" customWidth="1"/>
    <col min="14829" max="14829" width="9.140625" style="439" customWidth="1"/>
    <col min="14830" max="14830" width="12.42578125" style="439" customWidth="1"/>
    <col min="14831" max="14831" width="9.85546875" style="439" customWidth="1"/>
    <col min="14832" max="14832" width="9" style="439"/>
    <col min="14833" max="14833" width="9.42578125" style="439" customWidth="1"/>
    <col min="14834" max="14834" width="9.28515625" style="439" customWidth="1"/>
    <col min="14835" max="15076" width="9" style="439"/>
    <col min="15077" max="15077" width="15.85546875" style="439" customWidth="1"/>
    <col min="15078" max="15078" width="26" style="439" customWidth="1"/>
    <col min="15079" max="15079" width="11.5703125" style="439" customWidth="1"/>
    <col min="15080" max="15080" width="11" style="439" customWidth="1"/>
    <col min="15081" max="15081" width="13.85546875" style="439" customWidth="1"/>
    <col min="15082" max="15082" width="11.5703125" style="439" customWidth="1"/>
    <col min="15083" max="15083" width="8" style="439" customWidth="1"/>
    <col min="15084" max="15084" width="8.7109375" style="439" customWidth="1"/>
    <col min="15085" max="15085" width="9.140625" style="439" customWidth="1"/>
    <col min="15086" max="15086" width="12.42578125" style="439" customWidth="1"/>
    <col min="15087" max="15087" width="9.85546875" style="439" customWidth="1"/>
    <col min="15088" max="15088" width="9" style="439"/>
    <col min="15089" max="15089" width="9.42578125" style="439" customWidth="1"/>
    <col min="15090" max="15090" width="9.28515625" style="439" customWidth="1"/>
    <col min="15091" max="15332" width="9" style="439"/>
    <col min="15333" max="15333" width="15.85546875" style="439" customWidth="1"/>
    <col min="15334" max="15334" width="26" style="439" customWidth="1"/>
    <col min="15335" max="15335" width="11.5703125" style="439" customWidth="1"/>
    <col min="15336" max="15336" width="11" style="439" customWidth="1"/>
    <col min="15337" max="15337" width="13.85546875" style="439" customWidth="1"/>
    <col min="15338" max="15338" width="11.5703125" style="439" customWidth="1"/>
    <col min="15339" max="15339" width="8" style="439" customWidth="1"/>
    <col min="15340" max="15340" width="8.7109375" style="439" customWidth="1"/>
    <col min="15341" max="15341" width="9.140625" style="439" customWidth="1"/>
    <col min="15342" max="15342" width="12.42578125" style="439" customWidth="1"/>
    <col min="15343" max="15343" width="9.85546875" style="439" customWidth="1"/>
    <col min="15344" max="15344" width="9" style="439"/>
    <col min="15345" max="15345" width="9.42578125" style="439" customWidth="1"/>
    <col min="15346" max="15346" width="9.28515625" style="439" customWidth="1"/>
    <col min="15347" max="15588" width="9" style="439"/>
    <col min="15589" max="15589" width="15.85546875" style="439" customWidth="1"/>
    <col min="15590" max="15590" width="26" style="439" customWidth="1"/>
    <col min="15591" max="15591" width="11.5703125" style="439" customWidth="1"/>
    <col min="15592" max="15592" width="11" style="439" customWidth="1"/>
    <col min="15593" max="15593" width="13.85546875" style="439" customWidth="1"/>
    <col min="15594" max="15594" width="11.5703125" style="439" customWidth="1"/>
    <col min="15595" max="15595" width="8" style="439" customWidth="1"/>
    <col min="15596" max="15596" width="8.7109375" style="439" customWidth="1"/>
    <col min="15597" max="15597" width="9.140625" style="439" customWidth="1"/>
    <col min="15598" max="15598" width="12.42578125" style="439" customWidth="1"/>
    <col min="15599" max="15599" width="9.85546875" style="439" customWidth="1"/>
    <col min="15600" max="15600" width="9" style="439"/>
    <col min="15601" max="15601" width="9.42578125" style="439" customWidth="1"/>
    <col min="15602" max="15602" width="9.28515625" style="439" customWidth="1"/>
    <col min="15603" max="15844" width="9" style="439"/>
    <col min="15845" max="15845" width="15.85546875" style="439" customWidth="1"/>
    <col min="15846" max="15846" width="26" style="439" customWidth="1"/>
    <col min="15847" max="15847" width="11.5703125" style="439" customWidth="1"/>
    <col min="15848" max="15848" width="11" style="439" customWidth="1"/>
    <col min="15849" max="15849" width="13.85546875" style="439" customWidth="1"/>
    <col min="15850" max="15850" width="11.5703125" style="439" customWidth="1"/>
    <col min="15851" max="15851" width="8" style="439" customWidth="1"/>
    <col min="15852" max="15852" width="8.7109375" style="439" customWidth="1"/>
    <col min="15853" max="15853" width="9.140625" style="439" customWidth="1"/>
    <col min="15854" max="15854" width="12.42578125" style="439" customWidth="1"/>
    <col min="15855" max="15855" width="9.85546875" style="439" customWidth="1"/>
    <col min="15856" max="15856" width="9" style="439"/>
    <col min="15857" max="15857" width="9.42578125" style="439" customWidth="1"/>
    <col min="15858" max="15858" width="9.28515625" style="439" customWidth="1"/>
    <col min="15859" max="16100" width="9" style="439"/>
    <col min="16101" max="16101" width="15.85546875" style="439" customWidth="1"/>
    <col min="16102" max="16102" width="26" style="439" customWidth="1"/>
    <col min="16103" max="16103" width="11.5703125" style="439" customWidth="1"/>
    <col min="16104" max="16104" width="11" style="439" customWidth="1"/>
    <col min="16105" max="16105" width="13.85546875" style="439" customWidth="1"/>
    <col min="16106" max="16106" width="11.5703125" style="439" customWidth="1"/>
    <col min="16107" max="16107" width="8" style="439" customWidth="1"/>
    <col min="16108" max="16108" width="8.7109375" style="439" customWidth="1"/>
    <col min="16109" max="16109" width="9.140625" style="439" customWidth="1"/>
    <col min="16110" max="16110" width="12.42578125" style="439" customWidth="1"/>
    <col min="16111" max="16111" width="9.85546875" style="439" customWidth="1"/>
    <col min="16112" max="16112" width="9" style="439"/>
    <col min="16113" max="16113" width="9.42578125" style="439" customWidth="1"/>
    <col min="16114" max="16114" width="9.28515625" style="439" customWidth="1"/>
    <col min="16115" max="16384" width="9" style="439"/>
  </cols>
  <sheetData>
    <row r="1" spans="1:8" ht="30.75" customHeight="1" thickBot="1">
      <c r="A1" s="1035" t="s">
        <v>1049</v>
      </c>
      <c r="B1" s="1035"/>
      <c r="C1" s="1035"/>
      <c r="D1" s="1035"/>
      <c r="E1" s="1035"/>
      <c r="F1" s="1035"/>
      <c r="G1" s="1035"/>
      <c r="H1" s="1035"/>
    </row>
    <row r="2" spans="1:8" s="451" customFormat="1" ht="64.5" customHeight="1">
      <c r="A2" s="224" t="s">
        <v>1036</v>
      </c>
      <c r="B2" s="286" t="s">
        <v>1016</v>
      </c>
      <c r="C2" s="453" t="s">
        <v>1046</v>
      </c>
      <c r="D2" s="453" t="s">
        <v>1045</v>
      </c>
      <c r="E2" s="453" t="s">
        <v>1044</v>
      </c>
      <c r="F2" s="453" t="s">
        <v>1043</v>
      </c>
      <c r="G2" s="453" t="s">
        <v>1042</v>
      </c>
      <c r="H2" s="453" t="s">
        <v>1041</v>
      </c>
    </row>
    <row r="3" spans="1:8" thickBot="1">
      <c r="A3" s="200" t="s">
        <v>493</v>
      </c>
      <c r="B3" s="200">
        <v>1402</v>
      </c>
      <c r="C3" s="454">
        <v>3.4991847830737712</v>
      </c>
      <c r="D3" s="454">
        <v>6.1161244572345907</v>
      </c>
      <c r="E3" s="449">
        <v>2.1415673201875811</v>
      </c>
      <c r="F3" s="454">
        <v>1.2521055461885875</v>
      </c>
      <c r="G3" s="454">
        <v>1.4165478046869804</v>
      </c>
      <c r="H3" s="454">
        <v>2.1451195824127414</v>
      </c>
    </row>
    <row r="4" spans="1:8" s="421" customFormat="1" ht="23.25" customHeight="1" thickBot="1">
      <c r="A4" s="1011" t="s">
        <v>119</v>
      </c>
      <c r="B4" s="455" t="s">
        <v>494</v>
      </c>
      <c r="C4" s="456">
        <v>3.4507491854284442</v>
      </c>
      <c r="D4" s="457">
        <v>5.7594240575942406</v>
      </c>
      <c r="E4" s="456">
        <v>2.1637047163362952</v>
      </c>
      <c r="F4" s="457">
        <v>1.4405594405594406</v>
      </c>
      <c r="G4" s="456">
        <v>1.3783367556468173</v>
      </c>
      <c r="H4" s="457">
        <v>1.5383584589614741</v>
      </c>
    </row>
    <row r="5" spans="1:8" s="421" customFormat="1" ht="23.25" customHeight="1" thickBot="1">
      <c r="A5" s="1011"/>
      <c r="B5" s="455" t="s">
        <v>495</v>
      </c>
      <c r="C5" s="456">
        <v>3.616921177576887</v>
      </c>
      <c r="D5" s="457">
        <v>6.9625700321850044</v>
      </c>
      <c r="E5" s="456">
        <v>2.3273340832395952</v>
      </c>
      <c r="F5" s="457">
        <v>1.2472439200044318</v>
      </c>
      <c r="G5" s="456">
        <v>1.3135645278382755</v>
      </c>
      <c r="H5" s="457">
        <v>1.5320397111913358</v>
      </c>
    </row>
    <row r="6" spans="1:8" s="421" customFormat="1" ht="23.25" customHeight="1" thickBot="1">
      <c r="A6" s="1011"/>
      <c r="B6" s="455" t="s">
        <v>496</v>
      </c>
      <c r="C6" s="456">
        <v>3.3040750063842981</v>
      </c>
      <c r="D6" s="457">
        <v>6.2732563874913678</v>
      </c>
      <c r="E6" s="458">
        <v>0</v>
      </c>
      <c r="F6" s="457">
        <v>1.1628113879003559</v>
      </c>
      <c r="G6" s="456">
        <v>1.3988359201773837</v>
      </c>
      <c r="H6" s="459">
        <v>0</v>
      </c>
    </row>
    <row r="7" spans="1:8" s="421" customFormat="1" ht="23.25" customHeight="1" thickBot="1">
      <c r="A7" s="1011"/>
      <c r="B7" s="455" t="s">
        <v>497</v>
      </c>
      <c r="C7" s="456">
        <v>4.0615862573099415</v>
      </c>
      <c r="D7" s="457">
        <v>6.440896781913219</v>
      </c>
      <c r="E7" s="458">
        <v>0</v>
      </c>
      <c r="F7" s="457">
        <v>1.189584552369807</v>
      </c>
      <c r="G7" s="458">
        <v>0</v>
      </c>
      <c r="H7" s="459">
        <v>0</v>
      </c>
    </row>
    <row r="8" spans="1:8" s="421" customFormat="1" ht="23.25" customHeight="1" thickBot="1">
      <c r="A8" s="1011"/>
      <c r="B8" s="455" t="s">
        <v>498</v>
      </c>
      <c r="C8" s="456">
        <v>3.6647569452388904</v>
      </c>
      <c r="D8" s="457">
        <v>5.8869211859730095</v>
      </c>
      <c r="E8" s="458">
        <v>0</v>
      </c>
      <c r="F8" s="457">
        <v>1.160185919963723</v>
      </c>
      <c r="G8" s="458">
        <v>0</v>
      </c>
      <c r="H8" s="459">
        <v>0</v>
      </c>
    </row>
    <row r="9" spans="1:8" s="421" customFormat="1" ht="23.25" customHeight="1" thickBot="1">
      <c r="A9" s="1011"/>
      <c r="B9" s="455" t="s">
        <v>499</v>
      </c>
      <c r="C9" s="456">
        <v>3.1333942482800485</v>
      </c>
      <c r="D9" s="457">
        <v>4.1932050160396619</v>
      </c>
      <c r="E9" s="458">
        <v>0</v>
      </c>
      <c r="F9" s="459">
        <v>0</v>
      </c>
      <c r="G9" s="458">
        <v>0</v>
      </c>
      <c r="H9" s="459">
        <v>0</v>
      </c>
    </row>
    <row r="10" spans="1:8" s="421" customFormat="1" ht="23.25" customHeight="1" thickBot="1">
      <c r="A10" s="1011"/>
      <c r="B10" s="455" t="s">
        <v>500</v>
      </c>
      <c r="C10" s="456">
        <v>3.9180224333063864</v>
      </c>
      <c r="D10" s="457">
        <v>6.539621016365202</v>
      </c>
      <c r="E10" s="458">
        <v>0</v>
      </c>
      <c r="F10" s="459">
        <v>0</v>
      </c>
      <c r="G10" s="458">
        <v>0</v>
      </c>
      <c r="H10" s="459">
        <v>0</v>
      </c>
    </row>
    <row r="11" spans="1:8" s="421" customFormat="1" ht="23.25" customHeight="1" thickBot="1">
      <c r="A11" s="1011"/>
      <c r="B11" s="455" t="s">
        <v>501</v>
      </c>
      <c r="C11" s="456">
        <v>4.2501251181671575</v>
      </c>
      <c r="D11" s="457">
        <v>6.1205707118218875</v>
      </c>
      <c r="E11" s="458">
        <v>0</v>
      </c>
      <c r="F11" s="459">
        <v>0</v>
      </c>
      <c r="G11" s="458">
        <v>0</v>
      </c>
      <c r="H11" s="459">
        <v>0</v>
      </c>
    </row>
    <row r="12" spans="1:8" s="421" customFormat="1" ht="23.25" customHeight="1" thickBot="1">
      <c r="A12" s="1011"/>
      <c r="B12" s="455" t="s">
        <v>502</v>
      </c>
      <c r="C12" s="456">
        <v>3.7887025595763459</v>
      </c>
      <c r="D12" s="457">
        <v>7.4284150612959721</v>
      </c>
      <c r="E12" s="458">
        <v>0</v>
      </c>
      <c r="F12" s="459">
        <v>0</v>
      </c>
      <c r="G12" s="458">
        <v>0</v>
      </c>
      <c r="H12" s="459">
        <v>0</v>
      </c>
    </row>
    <row r="13" spans="1:8" s="421" customFormat="1" ht="23.25" customHeight="1" thickBot="1">
      <c r="A13" s="1011"/>
      <c r="B13" s="455" t="s">
        <v>503</v>
      </c>
      <c r="C13" s="456">
        <v>3.6629474207619808</v>
      </c>
      <c r="D13" s="457">
        <v>7.8107882082375077</v>
      </c>
      <c r="E13" s="458">
        <v>0</v>
      </c>
      <c r="F13" s="457">
        <v>1.2141105451801546</v>
      </c>
      <c r="G13" s="456">
        <v>1.8421052631578947</v>
      </c>
      <c r="H13" s="459">
        <v>0</v>
      </c>
    </row>
    <row r="14" spans="1:8" s="421" customFormat="1" ht="23.25" customHeight="1" thickBot="1">
      <c r="A14" s="1011"/>
      <c r="B14" s="455" t="s">
        <v>504</v>
      </c>
      <c r="C14" s="456">
        <v>3.3145817822313899</v>
      </c>
      <c r="D14" s="457">
        <v>4.71927882334335</v>
      </c>
      <c r="E14" s="458">
        <v>0</v>
      </c>
      <c r="F14" s="459">
        <v>0</v>
      </c>
      <c r="G14" s="458">
        <v>0</v>
      </c>
      <c r="H14" s="459">
        <v>0</v>
      </c>
    </row>
    <row r="15" spans="1:8" s="421" customFormat="1" ht="23.25" customHeight="1" thickBot="1">
      <c r="A15" s="1011"/>
      <c r="B15" s="455" t="s">
        <v>505</v>
      </c>
      <c r="C15" s="456">
        <v>3.128868186704187</v>
      </c>
      <c r="D15" s="457">
        <v>6.4887888956680904</v>
      </c>
      <c r="E15" s="458">
        <v>0</v>
      </c>
      <c r="F15" s="459">
        <v>0</v>
      </c>
      <c r="G15" s="458">
        <v>0</v>
      </c>
      <c r="H15" s="459">
        <v>0</v>
      </c>
    </row>
    <row r="16" spans="1:8" s="421" customFormat="1" ht="23.25" customHeight="1" thickBot="1">
      <c r="A16" s="1011"/>
      <c r="B16" s="455" t="s">
        <v>506</v>
      </c>
      <c r="C16" s="456">
        <v>3.2234643547791322</v>
      </c>
      <c r="D16" s="457">
        <v>4.0002634120642728</v>
      </c>
      <c r="E16" s="458">
        <v>0</v>
      </c>
      <c r="F16" s="459">
        <v>0</v>
      </c>
      <c r="G16" s="458">
        <v>0</v>
      </c>
      <c r="H16" s="459">
        <v>0</v>
      </c>
    </row>
    <row r="17" spans="1:8" s="421" customFormat="1" ht="23.25" customHeight="1" thickBot="1">
      <c r="A17" s="1011"/>
      <c r="B17" s="455" t="s">
        <v>507</v>
      </c>
      <c r="C17" s="456">
        <v>3.6748663101604278</v>
      </c>
      <c r="D17" s="457">
        <v>5.6810631229235877</v>
      </c>
      <c r="E17" s="458">
        <v>0</v>
      </c>
      <c r="F17" s="459">
        <v>0</v>
      </c>
      <c r="G17" s="458">
        <v>0</v>
      </c>
      <c r="H17" s="459">
        <v>0</v>
      </c>
    </row>
    <row r="18" spans="1:8" s="421" customFormat="1" ht="23.25" customHeight="1" thickBot="1">
      <c r="A18" s="1011"/>
      <c r="B18" s="455" t="s">
        <v>508</v>
      </c>
      <c r="C18" s="456">
        <v>3.919917629561835</v>
      </c>
      <c r="D18" s="457">
        <v>5.7742443324937032</v>
      </c>
      <c r="E18" s="458">
        <v>0</v>
      </c>
      <c r="F18" s="459">
        <v>0</v>
      </c>
      <c r="G18" s="458">
        <v>0</v>
      </c>
      <c r="H18" s="459">
        <v>0</v>
      </c>
    </row>
    <row r="19" spans="1:8" s="421" customFormat="1" ht="23.25" customHeight="1" thickBot="1">
      <c r="A19" s="1011"/>
      <c r="B19" s="455" t="s">
        <v>509</v>
      </c>
      <c r="C19" s="456">
        <v>3.2632163595051753</v>
      </c>
      <c r="D19" s="457">
        <v>6.8015927977839334</v>
      </c>
      <c r="E19" s="458">
        <v>0</v>
      </c>
      <c r="F19" s="459">
        <v>0</v>
      </c>
      <c r="G19" s="458">
        <v>0</v>
      </c>
      <c r="H19" s="459">
        <v>0</v>
      </c>
    </row>
    <row r="20" spans="1:8" s="421" customFormat="1" ht="23.25" customHeight="1" thickBot="1">
      <c r="A20" s="1011"/>
      <c r="B20" s="455" t="s">
        <v>510</v>
      </c>
      <c r="C20" s="456">
        <v>2.8791782493728388</v>
      </c>
      <c r="D20" s="457">
        <v>4.7785748445719749</v>
      </c>
      <c r="E20" s="458">
        <v>0</v>
      </c>
      <c r="F20" s="459">
        <v>0</v>
      </c>
      <c r="G20" s="458">
        <v>0</v>
      </c>
      <c r="H20" s="459">
        <v>0</v>
      </c>
    </row>
    <row r="21" spans="1:8" s="421" customFormat="1" ht="23.25" customHeight="1" thickBot="1">
      <c r="A21" s="1011"/>
      <c r="B21" s="455" t="s">
        <v>511</v>
      </c>
      <c r="C21" s="456">
        <v>4.0187566259820047</v>
      </c>
      <c r="D21" s="459">
        <v>0</v>
      </c>
      <c r="E21" s="458">
        <v>0</v>
      </c>
      <c r="F21" s="459">
        <v>0</v>
      </c>
      <c r="G21" s="458">
        <v>0</v>
      </c>
      <c r="H21" s="459">
        <v>0</v>
      </c>
    </row>
    <row r="22" spans="1:8" s="421" customFormat="1" ht="23.25" customHeight="1" thickBot="1">
      <c r="A22" s="1011" t="s">
        <v>120</v>
      </c>
      <c r="B22" s="455" t="s">
        <v>512</v>
      </c>
      <c r="C22" s="456">
        <v>3.4082801275459245</v>
      </c>
      <c r="D22" s="457">
        <v>7.6240329694165281</v>
      </c>
      <c r="E22" s="456">
        <v>2.0050813008130079</v>
      </c>
      <c r="F22" s="457">
        <v>1.3847515405795201</v>
      </c>
      <c r="G22" s="456">
        <v>1.251448082433998</v>
      </c>
      <c r="H22" s="457">
        <v>1.5299513413992636</v>
      </c>
    </row>
    <row r="23" spans="1:8" s="421" customFormat="1" ht="23.25" customHeight="1" thickBot="1">
      <c r="A23" s="1011"/>
      <c r="B23" s="455" t="s">
        <v>513</v>
      </c>
      <c r="C23" s="456">
        <v>3.6247739657970905</v>
      </c>
      <c r="D23" s="457">
        <v>6.0567774764822069</v>
      </c>
      <c r="E23" s="458">
        <v>0</v>
      </c>
      <c r="F23" s="457">
        <v>1.0616695745537512</v>
      </c>
      <c r="G23" s="456">
        <v>1.7727406535178099</v>
      </c>
      <c r="H23" s="459">
        <v>0</v>
      </c>
    </row>
    <row r="24" spans="1:8" s="421" customFormat="1" ht="23.25" customHeight="1" thickBot="1">
      <c r="A24" s="1011"/>
      <c r="B24" s="455" t="s">
        <v>514</v>
      </c>
      <c r="C24" s="456">
        <v>3.4105209506506746</v>
      </c>
      <c r="D24" s="457">
        <v>6.4632977703954513</v>
      </c>
      <c r="E24" s="458">
        <v>0</v>
      </c>
      <c r="F24" s="457">
        <v>1.0502248875562219</v>
      </c>
      <c r="G24" s="458">
        <v>0</v>
      </c>
      <c r="H24" s="459">
        <v>0</v>
      </c>
    </row>
    <row r="25" spans="1:8" s="421" customFormat="1" ht="23.25" customHeight="1" thickBot="1">
      <c r="A25" s="1011"/>
      <c r="B25" s="455" t="s">
        <v>515</v>
      </c>
      <c r="C25" s="456">
        <v>3.6740825921651163</v>
      </c>
      <c r="D25" s="457">
        <v>6.4089940648303152</v>
      </c>
      <c r="E25" s="456">
        <v>2.962025316455696</v>
      </c>
      <c r="F25" s="457">
        <v>1.0820064351126144</v>
      </c>
      <c r="G25" s="456">
        <v>1.3759594298245614</v>
      </c>
      <c r="H25" s="459">
        <v>0</v>
      </c>
    </row>
    <row r="26" spans="1:8" s="421" customFormat="1" ht="23.25" customHeight="1" thickBot="1">
      <c r="A26" s="1011"/>
      <c r="B26" s="455" t="s">
        <v>516</v>
      </c>
      <c r="C26" s="456">
        <v>3.6337349986556839</v>
      </c>
      <c r="D26" s="457">
        <v>6.8071736662883087</v>
      </c>
      <c r="E26" s="458">
        <v>0</v>
      </c>
      <c r="F26" s="457">
        <v>1.1278755943966072</v>
      </c>
      <c r="G26" s="458">
        <v>0</v>
      </c>
      <c r="H26" s="459">
        <v>0</v>
      </c>
    </row>
    <row r="27" spans="1:8" s="421" customFormat="1" ht="23.25" customHeight="1" thickBot="1">
      <c r="A27" s="1011"/>
      <c r="B27" s="455" t="s">
        <v>517</v>
      </c>
      <c r="C27" s="456">
        <v>3.2575703051407161</v>
      </c>
      <c r="D27" s="457">
        <v>7.0074124498903263</v>
      </c>
      <c r="E27" s="458">
        <v>0</v>
      </c>
      <c r="F27" s="457">
        <v>1.2251212577354074</v>
      </c>
      <c r="G27" s="458">
        <v>0</v>
      </c>
      <c r="H27" s="459">
        <v>0</v>
      </c>
    </row>
    <row r="28" spans="1:8" s="421" customFormat="1" ht="23.25" customHeight="1" thickBot="1">
      <c r="A28" s="1011"/>
      <c r="B28" s="455" t="s">
        <v>518</v>
      </c>
      <c r="C28" s="456">
        <v>3.4266336448985513</v>
      </c>
      <c r="D28" s="457">
        <v>6.8472238321548629</v>
      </c>
      <c r="E28" s="458">
        <v>0</v>
      </c>
      <c r="F28" s="457">
        <v>1.1422243315931024</v>
      </c>
      <c r="G28" s="458">
        <v>0</v>
      </c>
      <c r="H28" s="459">
        <v>0</v>
      </c>
    </row>
    <row r="29" spans="1:8" s="421" customFormat="1" ht="23.25" customHeight="1" thickBot="1">
      <c r="A29" s="1011"/>
      <c r="B29" s="455" t="s">
        <v>519</v>
      </c>
      <c r="C29" s="456">
        <v>3.8176580371207454</v>
      </c>
      <c r="D29" s="457">
        <v>7.9879034416314294</v>
      </c>
      <c r="E29" s="458">
        <v>0</v>
      </c>
      <c r="F29" s="457">
        <v>1.0544493100884078</v>
      </c>
      <c r="G29" s="458">
        <v>0</v>
      </c>
      <c r="H29" s="459">
        <v>0</v>
      </c>
    </row>
    <row r="30" spans="1:8" s="421" customFormat="1" ht="23.25" customHeight="1" thickBot="1">
      <c r="A30" s="1011"/>
      <c r="B30" s="455" t="s">
        <v>520</v>
      </c>
      <c r="C30" s="456">
        <v>4.2592311167700334</v>
      </c>
      <c r="D30" s="457">
        <v>7.4307801670517151</v>
      </c>
      <c r="E30" s="458">
        <v>0</v>
      </c>
      <c r="F30" s="459">
        <v>0</v>
      </c>
      <c r="G30" s="458">
        <v>0</v>
      </c>
      <c r="H30" s="459">
        <v>0</v>
      </c>
    </row>
    <row r="31" spans="1:8" s="421" customFormat="1" ht="23.25" customHeight="1" thickBot="1">
      <c r="A31" s="1011"/>
      <c r="B31" s="455" t="s">
        <v>521</v>
      </c>
      <c r="C31" s="456">
        <v>3.2281466861908705</v>
      </c>
      <c r="D31" s="457">
        <v>5.6750211208110395</v>
      </c>
      <c r="E31" s="458">
        <v>0</v>
      </c>
      <c r="F31" s="459">
        <v>0</v>
      </c>
      <c r="G31" s="458">
        <v>0</v>
      </c>
      <c r="H31" s="459">
        <v>0</v>
      </c>
    </row>
    <row r="32" spans="1:8" s="421" customFormat="1" ht="23.25" customHeight="1" thickBot="1">
      <c r="A32" s="1011"/>
      <c r="B32" s="455" t="s">
        <v>522</v>
      </c>
      <c r="C32" s="456">
        <v>3.5136379378291558</v>
      </c>
      <c r="D32" s="457">
        <v>7.6012834526286097</v>
      </c>
      <c r="E32" s="456">
        <v>1.0215686274509803</v>
      </c>
      <c r="F32" s="457">
        <v>1.1765398855604174</v>
      </c>
      <c r="G32" s="458">
        <v>0</v>
      </c>
      <c r="H32" s="459">
        <v>0</v>
      </c>
    </row>
    <row r="33" spans="1:8" s="421" customFormat="1" ht="23.25" customHeight="1" thickBot="1">
      <c r="A33" s="1011" t="s">
        <v>13</v>
      </c>
      <c r="B33" s="455" t="s">
        <v>523</v>
      </c>
      <c r="C33" s="456">
        <v>3.903982381848599</v>
      </c>
      <c r="D33" s="457">
        <v>4.9851770286295105</v>
      </c>
      <c r="E33" s="458">
        <v>0</v>
      </c>
      <c r="F33" s="457">
        <v>1.1953416831465611</v>
      </c>
      <c r="G33" s="458">
        <v>0</v>
      </c>
      <c r="H33" s="459">
        <v>0</v>
      </c>
    </row>
    <row r="34" spans="1:8" s="421" customFormat="1" ht="23.25" customHeight="1" thickBot="1">
      <c r="A34" s="1011"/>
      <c r="B34" s="455" t="s">
        <v>524</v>
      </c>
      <c r="C34" s="456">
        <v>3.4827995770506526</v>
      </c>
      <c r="D34" s="457">
        <v>5.4512496981405461</v>
      </c>
      <c r="E34" s="456">
        <v>1.9696969696969697</v>
      </c>
      <c r="F34" s="457">
        <v>1.1843743292552049</v>
      </c>
      <c r="G34" s="456">
        <v>1.2337164750957854</v>
      </c>
      <c r="H34" s="457">
        <v>2.183059858832157</v>
      </c>
    </row>
    <row r="35" spans="1:8" s="421" customFormat="1" ht="23.25" customHeight="1" thickBot="1">
      <c r="A35" s="1011"/>
      <c r="B35" s="455" t="s">
        <v>525</v>
      </c>
      <c r="C35" s="456">
        <v>3.6504188330444829</v>
      </c>
      <c r="D35" s="457">
        <v>6.0753141831238775</v>
      </c>
      <c r="E35" s="458">
        <v>0</v>
      </c>
      <c r="F35" s="457">
        <v>1.0409799554565702</v>
      </c>
      <c r="G35" s="458">
        <v>0</v>
      </c>
      <c r="H35" s="459">
        <v>0</v>
      </c>
    </row>
    <row r="36" spans="1:8" s="421" customFormat="1" ht="23.25" customHeight="1" thickBot="1">
      <c r="A36" s="1011"/>
      <c r="B36" s="455" t="s">
        <v>526</v>
      </c>
      <c r="C36" s="456">
        <v>3.4652122947932487</v>
      </c>
      <c r="D36" s="457">
        <v>4.4261630388390953</v>
      </c>
      <c r="E36" s="458">
        <v>0</v>
      </c>
      <c r="F36" s="457">
        <v>1.2284181054596359</v>
      </c>
      <c r="G36" s="456">
        <v>1.0204081632653061</v>
      </c>
      <c r="H36" s="459">
        <v>0</v>
      </c>
    </row>
    <row r="37" spans="1:8" s="421" customFormat="1" ht="23.25" customHeight="1" thickBot="1">
      <c r="A37" s="1011"/>
      <c r="B37" s="455" t="s">
        <v>527</v>
      </c>
      <c r="C37" s="456">
        <v>3.2452095211096061</v>
      </c>
      <c r="D37" s="457">
        <v>6.3160220994475136</v>
      </c>
      <c r="E37" s="458">
        <v>0</v>
      </c>
      <c r="F37" s="457">
        <v>1.3016241299303943</v>
      </c>
      <c r="G37" s="458">
        <v>0</v>
      </c>
      <c r="H37" s="459">
        <v>0</v>
      </c>
    </row>
    <row r="38" spans="1:8" s="421" customFormat="1" ht="23.25" customHeight="1" thickBot="1">
      <c r="A38" s="1011"/>
      <c r="B38" s="455" t="s">
        <v>528</v>
      </c>
      <c r="C38" s="456">
        <v>3.9017515348501264</v>
      </c>
      <c r="D38" s="457">
        <v>6.2533670033670035</v>
      </c>
      <c r="E38" s="458">
        <v>0</v>
      </c>
      <c r="F38" s="459">
        <v>0</v>
      </c>
      <c r="G38" s="458">
        <v>0</v>
      </c>
      <c r="H38" s="459">
        <v>0</v>
      </c>
    </row>
    <row r="39" spans="1:8" s="421" customFormat="1" ht="23.25" customHeight="1" thickBot="1">
      <c r="A39" s="1011" t="s">
        <v>14</v>
      </c>
      <c r="B39" s="455" t="s">
        <v>529</v>
      </c>
      <c r="C39" s="456">
        <v>2.8205770338306055</v>
      </c>
      <c r="D39" s="457">
        <v>4.8557416605299029</v>
      </c>
      <c r="E39" s="458">
        <v>0</v>
      </c>
      <c r="F39" s="457">
        <v>1.2450192969646396</v>
      </c>
      <c r="G39" s="456">
        <v>1.1247092503131151</v>
      </c>
      <c r="H39" s="457">
        <v>2.7600381838792436</v>
      </c>
    </row>
    <row r="40" spans="1:8" s="421" customFormat="1" ht="23.25" customHeight="1" thickBot="1">
      <c r="A40" s="1011"/>
      <c r="B40" s="455" t="s">
        <v>530</v>
      </c>
      <c r="C40" s="456">
        <v>2.9345228896159177</v>
      </c>
      <c r="D40" s="457">
        <v>4.2475753481465626</v>
      </c>
      <c r="E40" s="456">
        <v>2.5677334502411222</v>
      </c>
      <c r="F40" s="457">
        <v>1.2595445173827524</v>
      </c>
      <c r="G40" s="456">
        <v>1.2547881601857225</v>
      </c>
      <c r="H40" s="457">
        <v>2.3035240556591985</v>
      </c>
    </row>
    <row r="41" spans="1:8" s="421" customFormat="1" ht="23.25" customHeight="1" thickBot="1">
      <c r="A41" s="1011"/>
      <c r="B41" s="455" t="s">
        <v>531</v>
      </c>
      <c r="C41" s="456">
        <v>3.313649715167339</v>
      </c>
      <c r="D41" s="457">
        <v>4.4216202314616373</v>
      </c>
      <c r="E41" s="456">
        <v>2.3481919262746671</v>
      </c>
      <c r="F41" s="457">
        <v>1.177917741049161</v>
      </c>
      <c r="G41" s="456">
        <v>1.1525696793942324</v>
      </c>
      <c r="H41" s="457">
        <v>1.4146242802074906</v>
      </c>
    </row>
    <row r="42" spans="1:8" s="421" customFormat="1" ht="23.25" customHeight="1" thickBot="1">
      <c r="A42" s="1011"/>
      <c r="B42" s="455" t="s">
        <v>532</v>
      </c>
      <c r="C42" s="456">
        <v>3.4890716059129674</v>
      </c>
      <c r="D42" s="457">
        <v>4.6108835303975422</v>
      </c>
      <c r="E42" s="458">
        <v>0</v>
      </c>
      <c r="F42" s="457">
        <v>1.1713066449908556</v>
      </c>
      <c r="G42" s="458">
        <v>0</v>
      </c>
      <c r="H42" s="459">
        <v>0</v>
      </c>
    </row>
    <row r="43" spans="1:8" s="421" customFormat="1" ht="23.25" customHeight="1" thickBot="1">
      <c r="A43" s="1011"/>
      <c r="B43" s="455" t="s">
        <v>533</v>
      </c>
      <c r="C43" s="456">
        <v>3.359861348407827</v>
      </c>
      <c r="D43" s="457">
        <v>4.544252839031425</v>
      </c>
      <c r="E43" s="458">
        <v>0</v>
      </c>
      <c r="F43" s="459">
        <v>0</v>
      </c>
      <c r="G43" s="458">
        <v>0</v>
      </c>
      <c r="H43" s="459">
        <v>0</v>
      </c>
    </row>
    <row r="44" spans="1:8" s="421" customFormat="1" ht="23.25" customHeight="1" thickBot="1">
      <c r="A44" s="1011"/>
      <c r="B44" s="455" t="s">
        <v>534</v>
      </c>
      <c r="C44" s="456">
        <v>3.459055283121673</v>
      </c>
      <c r="D44" s="457">
        <v>4.9472046109510091</v>
      </c>
      <c r="E44" s="458">
        <v>0</v>
      </c>
      <c r="F44" s="457">
        <v>1.5985576923076923</v>
      </c>
      <c r="G44" s="458">
        <v>0</v>
      </c>
      <c r="H44" s="459">
        <v>0</v>
      </c>
    </row>
    <row r="45" spans="1:8" s="421" customFormat="1" ht="23.25" customHeight="1" thickBot="1">
      <c r="A45" s="1011"/>
      <c r="B45" s="455" t="s">
        <v>535</v>
      </c>
      <c r="C45" s="456">
        <v>3.6778742112576595</v>
      </c>
      <c r="D45" s="457">
        <v>5.6253424176441662</v>
      </c>
      <c r="E45" s="458">
        <v>0</v>
      </c>
      <c r="F45" s="457">
        <v>1</v>
      </c>
      <c r="G45" s="458">
        <v>0</v>
      </c>
      <c r="H45" s="459">
        <v>0</v>
      </c>
    </row>
    <row r="46" spans="1:8" s="421" customFormat="1" ht="23.25" customHeight="1" thickBot="1">
      <c r="A46" s="1011"/>
      <c r="B46" s="455" t="s">
        <v>536</v>
      </c>
      <c r="C46" s="456">
        <v>3.8412517870824545</v>
      </c>
      <c r="D46" s="457">
        <v>6.1943294266264299</v>
      </c>
      <c r="E46" s="458">
        <v>0</v>
      </c>
      <c r="F46" s="457">
        <v>1.0581534772182255</v>
      </c>
      <c r="G46" s="456">
        <v>1.1014072847682119</v>
      </c>
      <c r="H46" s="457">
        <v>1.6272890484739677</v>
      </c>
    </row>
    <row r="47" spans="1:8" s="421" customFormat="1" ht="23.25" customHeight="1" thickBot="1">
      <c r="A47" s="1011"/>
      <c r="B47" s="455" t="s">
        <v>537</v>
      </c>
      <c r="C47" s="456">
        <v>3.471840061861649</v>
      </c>
      <c r="D47" s="457">
        <v>6.1189212451585142</v>
      </c>
      <c r="E47" s="458">
        <v>0</v>
      </c>
      <c r="F47" s="457">
        <v>1.1148996820524066</v>
      </c>
      <c r="G47" s="458">
        <v>0</v>
      </c>
      <c r="H47" s="459">
        <v>0</v>
      </c>
    </row>
    <row r="48" spans="1:8" s="421" customFormat="1" ht="23.25" customHeight="1" thickBot="1">
      <c r="A48" s="1011"/>
      <c r="B48" s="455" t="s">
        <v>538</v>
      </c>
      <c r="C48" s="456">
        <v>3.0850385170919594</v>
      </c>
      <c r="D48" s="457">
        <v>6.8225638740344623</v>
      </c>
      <c r="E48" s="458">
        <v>0</v>
      </c>
      <c r="F48" s="457">
        <v>1.0053920467310717</v>
      </c>
      <c r="G48" s="458">
        <v>0</v>
      </c>
      <c r="H48" s="457">
        <v>2.0535152151101785</v>
      </c>
    </row>
    <row r="49" spans="1:8" s="421" customFormat="1" ht="23.25" customHeight="1" thickBot="1">
      <c r="A49" s="1011" t="s">
        <v>14</v>
      </c>
      <c r="B49" s="455" t="s">
        <v>539</v>
      </c>
      <c r="C49" s="456">
        <v>4.7052070192301274</v>
      </c>
      <c r="D49" s="457">
        <v>6.0255752131267757</v>
      </c>
      <c r="E49" s="458">
        <v>0</v>
      </c>
      <c r="F49" s="457">
        <v>1</v>
      </c>
      <c r="G49" s="456">
        <v>1.2694029850746269</v>
      </c>
      <c r="H49" s="459">
        <v>0</v>
      </c>
    </row>
    <row r="50" spans="1:8" s="421" customFormat="1" ht="23.25" customHeight="1" thickBot="1">
      <c r="A50" s="1011"/>
      <c r="B50" s="455" t="s">
        <v>540</v>
      </c>
      <c r="C50" s="456">
        <v>3.4452653786027594</v>
      </c>
      <c r="D50" s="457">
        <v>6.3255633255633255</v>
      </c>
      <c r="E50" s="458">
        <v>0</v>
      </c>
      <c r="F50" s="457">
        <v>1.0318454711563561</v>
      </c>
      <c r="G50" s="458">
        <v>0</v>
      </c>
      <c r="H50" s="459">
        <v>0</v>
      </c>
    </row>
    <row r="51" spans="1:8" s="421" customFormat="1" ht="23.25" customHeight="1" thickBot="1">
      <c r="A51" s="1011"/>
      <c r="B51" s="455" t="s">
        <v>541</v>
      </c>
      <c r="C51" s="456">
        <v>3.1864267680722702</v>
      </c>
      <c r="D51" s="457">
        <v>5.2928498616572011</v>
      </c>
      <c r="E51" s="458">
        <v>0</v>
      </c>
      <c r="F51" s="457">
        <v>1.0405787641427329</v>
      </c>
      <c r="G51" s="458">
        <v>0</v>
      </c>
      <c r="H51" s="459">
        <v>0</v>
      </c>
    </row>
    <row r="52" spans="1:8" s="421" customFormat="1" ht="23.25" customHeight="1" thickBot="1">
      <c r="A52" s="1011"/>
      <c r="B52" s="455" t="s">
        <v>542</v>
      </c>
      <c r="C52" s="456">
        <v>3.7290961836098213</v>
      </c>
      <c r="D52" s="457">
        <v>5.3024304296004559</v>
      </c>
      <c r="E52" s="458">
        <v>0</v>
      </c>
      <c r="F52" s="457">
        <v>1</v>
      </c>
      <c r="G52" s="458">
        <v>0</v>
      </c>
      <c r="H52" s="459">
        <v>0</v>
      </c>
    </row>
    <row r="53" spans="1:8" s="421" customFormat="1" ht="23.25" customHeight="1" thickBot="1">
      <c r="A53" s="1011"/>
      <c r="B53" s="455" t="s">
        <v>543</v>
      </c>
      <c r="C53" s="456">
        <v>7.2346721816217219</v>
      </c>
      <c r="D53" s="457">
        <v>9.3842821363297908</v>
      </c>
      <c r="E53" s="458">
        <v>0</v>
      </c>
      <c r="F53" s="459">
        <v>0</v>
      </c>
      <c r="G53" s="458">
        <v>0</v>
      </c>
      <c r="H53" s="459">
        <v>0</v>
      </c>
    </row>
    <row r="54" spans="1:8" s="421" customFormat="1" ht="23.25" customHeight="1" thickBot="1">
      <c r="A54" s="1011"/>
      <c r="B54" s="455" t="s">
        <v>544</v>
      </c>
      <c r="C54" s="456">
        <v>4.1712355645251709</v>
      </c>
      <c r="D54" s="459">
        <v>0</v>
      </c>
      <c r="E54" s="458">
        <v>0</v>
      </c>
      <c r="F54" s="459">
        <v>0</v>
      </c>
      <c r="G54" s="458">
        <v>0</v>
      </c>
      <c r="H54" s="459">
        <v>0</v>
      </c>
    </row>
    <row r="55" spans="1:8" s="421" customFormat="1" ht="23.25" customHeight="1" thickBot="1">
      <c r="A55" s="1011"/>
      <c r="B55" s="455" t="s">
        <v>545</v>
      </c>
      <c r="C55" s="456">
        <v>4.8714689128472859</v>
      </c>
      <c r="D55" s="457">
        <v>7.4664317180616742</v>
      </c>
      <c r="E55" s="458">
        <v>0</v>
      </c>
      <c r="F55" s="459">
        <v>0</v>
      </c>
      <c r="G55" s="458">
        <v>0</v>
      </c>
      <c r="H55" s="459">
        <v>0</v>
      </c>
    </row>
    <row r="56" spans="1:8" s="421" customFormat="1" ht="23.25" customHeight="1" thickBot="1">
      <c r="A56" s="1011"/>
      <c r="B56" s="455" t="s">
        <v>546</v>
      </c>
      <c r="C56" s="456">
        <v>3.6735995929788858</v>
      </c>
      <c r="D56" s="457">
        <v>4.929421859916336</v>
      </c>
      <c r="E56" s="458">
        <v>0</v>
      </c>
      <c r="F56" s="459">
        <v>0</v>
      </c>
      <c r="G56" s="458">
        <v>0</v>
      </c>
      <c r="H56" s="459">
        <v>0</v>
      </c>
    </row>
    <row r="57" spans="1:8" s="421" customFormat="1" ht="23.25" customHeight="1" thickBot="1">
      <c r="A57" s="1011"/>
      <c r="B57" s="455" t="s">
        <v>547</v>
      </c>
      <c r="C57" s="456">
        <v>3.3290083410565336</v>
      </c>
      <c r="D57" s="457">
        <v>6.1245206861755799</v>
      </c>
      <c r="E57" s="458">
        <v>0</v>
      </c>
      <c r="F57" s="459">
        <v>0</v>
      </c>
      <c r="G57" s="458">
        <v>0</v>
      </c>
      <c r="H57" s="459">
        <v>0</v>
      </c>
    </row>
    <row r="58" spans="1:8" s="421" customFormat="1" ht="23.25" customHeight="1" thickBot="1">
      <c r="A58" s="1011"/>
      <c r="B58" s="455" t="s">
        <v>548</v>
      </c>
      <c r="C58" s="456">
        <v>3.4561335004829528</v>
      </c>
      <c r="D58" s="457">
        <v>3.9710344827586206</v>
      </c>
      <c r="E58" s="458">
        <v>0</v>
      </c>
      <c r="F58" s="459">
        <v>0</v>
      </c>
      <c r="G58" s="458">
        <v>0</v>
      </c>
      <c r="H58" s="459">
        <v>0</v>
      </c>
    </row>
    <row r="59" spans="1:8" s="421" customFormat="1" ht="23.25" customHeight="1" thickBot="1">
      <c r="A59" s="1011"/>
      <c r="B59" s="455" t="s">
        <v>549</v>
      </c>
      <c r="C59" s="456">
        <v>3.3039174788577497</v>
      </c>
      <c r="D59" s="457">
        <v>6.0354143337066066</v>
      </c>
      <c r="E59" s="458">
        <v>0</v>
      </c>
      <c r="F59" s="459">
        <v>0</v>
      </c>
      <c r="G59" s="458">
        <v>0</v>
      </c>
      <c r="H59" s="459">
        <v>0</v>
      </c>
    </row>
    <row r="60" spans="1:8" s="421" customFormat="1" ht="23.25" customHeight="1" thickBot="1">
      <c r="A60" s="1011"/>
      <c r="B60" s="455" t="s">
        <v>550</v>
      </c>
      <c r="C60" s="456">
        <v>3.0469495397433315</v>
      </c>
      <c r="D60" s="457">
        <v>5.3652651696129956</v>
      </c>
      <c r="E60" s="458">
        <v>0</v>
      </c>
      <c r="F60" s="459">
        <v>0</v>
      </c>
      <c r="G60" s="458">
        <v>0</v>
      </c>
      <c r="H60" s="459">
        <v>0</v>
      </c>
    </row>
    <row r="61" spans="1:8" s="421" customFormat="1" ht="23.25" customHeight="1" thickBot="1">
      <c r="A61" s="1011"/>
      <c r="B61" s="455" t="s">
        <v>551</v>
      </c>
      <c r="C61" s="456">
        <v>3.7312101638362494</v>
      </c>
      <c r="D61" s="457">
        <v>3.7672677781558352</v>
      </c>
      <c r="E61" s="458">
        <v>0</v>
      </c>
      <c r="F61" s="459">
        <v>0</v>
      </c>
      <c r="G61" s="458">
        <v>0</v>
      </c>
      <c r="H61" s="459">
        <v>0</v>
      </c>
    </row>
    <row r="62" spans="1:8" s="421" customFormat="1" ht="23.25" customHeight="1" thickBot="1">
      <c r="A62" s="1011"/>
      <c r="B62" s="455" t="s">
        <v>552</v>
      </c>
      <c r="C62" s="456">
        <v>3.9637685365216635</v>
      </c>
      <c r="D62" s="457">
        <v>8.3127700262058219</v>
      </c>
      <c r="E62" s="458">
        <v>0</v>
      </c>
      <c r="F62" s="459">
        <v>0</v>
      </c>
      <c r="G62" s="458">
        <v>0</v>
      </c>
      <c r="H62" s="459">
        <v>0</v>
      </c>
    </row>
    <row r="63" spans="1:8" s="421" customFormat="1" ht="23.25" customHeight="1" thickBot="1">
      <c r="A63" s="1011"/>
      <c r="B63" s="455" t="s">
        <v>553</v>
      </c>
      <c r="C63" s="456">
        <v>4.8198899831761217</v>
      </c>
      <c r="D63" s="457">
        <v>4.9534050179211473</v>
      </c>
      <c r="E63" s="458">
        <v>0</v>
      </c>
      <c r="F63" s="457">
        <v>1</v>
      </c>
      <c r="G63" s="458">
        <v>0</v>
      </c>
      <c r="H63" s="459">
        <v>0</v>
      </c>
    </row>
    <row r="64" spans="1:8" s="421" customFormat="1" ht="23.25" customHeight="1" thickBot="1">
      <c r="A64" s="1011"/>
      <c r="B64" s="455" t="s">
        <v>554</v>
      </c>
      <c r="C64" s="456">
        <v>3.7901417814679097</v>
      </c>
      <c r="D64" s="457">
        <v>4.6914381410927364</v>
      </c>
      <c r="E64" s="458">
        <v>0</v>
      </c>
      <c r="F64" s="459">
        <v>0</v>
      </c>
      <c r="G64" s="458">
        <v>0</v>
      </c>
      <c r="H64" s="459">
        <v>0</v>
      </c>
    </row>
    <row r="65" spans="1:8" s="421" customFormat="1" ht="23.25" customHeight="1" thickBot="1">
      <c r="A65" s="1011"/>
      <c r="B65" s="455" t="s">
        <v>555</v>
      </c>
      <c r="C65" s="456">
        <v>2.7705650186954713</v>
      </c>
      <c r="D65" s="459">
        <v>0</v>
      </c>
      <c r="E65" s="458">
        <v>0</v>
      </c>
      <c r="F65" s="459">
        <v>0</v>
      </c>
      <c r="G65" s="458">
        <v>0</v>
      </c>
      <c r="H65" s="459">
        <v>0</v>
      </c>
    </row>
    <row r="66" spans="1:8" s="421" customFormat="1" ht="23.25" customHeight="1" thickBot="1">
      <c r="A66" s="1011"/>
      <c r="B66" s="455" t="s">
        <v>556</v>
      </c>
      <c r="C66" s="456">
        <v>3.3632256163441707</v>
      </c>
      <c r="D66" s="457">
        <v>4.2071282500730351</v>
      </c>
      <c r="E66" s="458">
        <v>0</v>
      </c>
      <c r="F66" s="457">
        <v>1.4516129032258065</v>
      </c>
      <c r="G66" s="458">
        <v>0</v>
      </c>
      <c r="H66" s="459">
        <v>0</v>
      </c>
    </row>
    <row r="67" spans="1:8" s="421" customFormat="1" ht="23.25" customHeight="1" thickBot="1">
      <c r="A67" s="1011"/>
      <c r="B67" s="455" t="s">
        <v>557</v>
      </c>
      <c r="C67" s="456">
        <v>3.2527190642314796</v>
      </c>
      <c r="D67" s="457">
        <v>4.602320675105485</v>
      </c>
      <c r="E67" s="458">
        <v>0</v>
      </c>
      <c r="F67" s="459">
        <v>0</v>
      </c>
      <c r="G67" s="458">
        <v>0</v>
      </c>
      <c r="H67" s="459">
        <v>0</v>
      </c>
    </row>
    <row r="68" spans="1:8" s="421" customFormat="1" ht="23.25" customHeight="1" thickBot="1">
      <c r="A68" s="1011"/>
      <c r="B68" s="455" t="s">
        <v>558</v>
      </c>
      <c r="C68" s="458">
        <v>0</v>
      </c>
      <c r="D68" s="459">
        <v>0</v>
      </c>
      <c r="E68" s="458">
        <v>0</v>
      </c>
      <c r="F68" s="457">
        <v>1.0046254399195576</v>
      </c>
      <c r="G68" s="458">
        <v>0</v>
      </c>
      <c r="H68" s="459">
        <v>0</v>
      </c>
    </row>
    <row r="69" spans="1:8" s="421" customFormat="1" ht="23.25" customHeight="1" thickBot="1">
      <c r="A69" s="1011" t="s">
        <v>33</v>
      </c>
      <c r="B69" s="455" t="s">
        <v>559</v>
      </c>
      <c r="C69" s="456">
        <v>3.4622524102979324</v>
      </c>
      <c r="D69" s="457">
        <v>4.9996640631561267</v>
      </c>
      <c r="E69" s="456">
        <v>1.0359138068635276</v>
      </c>
      <c r="F69" s="457">
        <v>1.2274648847674894</v>
      </c>
      <c r="G69" s="456">
        <v>1.1911764705882353</v>
      </c>
      <c r="H69" s="459">
        <v>0</v>
      </c>
    </row>
    <row r="70" spans="1:8" s="421" customFormat="1" ht="23.25" customHeight="1" thickBot="1">
      <c r="A70" s="1011"/>
      <c r="B70" s="455" t="s">
        <v>560</v>
      </c>
      <c r="C70" s="456">
        <v>3.1885719229188747</v>
      </c>
      <c r="D70" s="457">
        <v>7.1802995391705071</v>
      </c>
      <c r="E70" s="458">
        <v>0</v>
      </c>
      <c r="F70" s="459">
        <v>0</v>
      </c>
      <c r="G70" s="458">
        <v>0</v>
      </c>
      <c r="H70" s="459">
        <v>0</v>
      </c>
    </row>
    <row r="71" spans="1:8" s="421" customFormat="1" ht="23.25" customHeight="1" thickBot="1">
      <c r="A71" s="1011"/>
      <c r="B71" s="455" t="s">
        <v>561</v>
      </c>
      <c r="C71" s="456">
        <v>3.6211427682949489</v>
      </c>
      <c r="D71" s="457">
        <v>7.2641655190944814</v>
      </c>
      <c r="E71" s="458">
        <v>0</v>
      </c>
      <c r="F71" s="457">
        <v>1</v>
      </c>
      <c r="G71" s="458">
        <v>0</v>
      </c>
      <c r="H71" s="459">
        <v>0</v>
      </c>
    </row>
    <row r="72" spans="1:8" s="421" customFormat="1" ht="23.25" customHeight="1" thickBot="1">
      <c r="A72" s="1011"/>
      <c r="B72" s="455" t="s">
        <v>562</v>
      </c>
      <c r="C72" s="456">
        <v>3.4417900646813542</v>
      </c>
      <c r="D72" s="457">
        <v>6.4267237782660693</v>
      </c>
      <c r="E72" s="458">
        <v>0</v>
      </c>
      <c r="F72" s="457">
        <v>1.2638867752244711</v>
      </c>
      <c r="G72" s="456">
        <v>1.4630166787527195</v>
      </c>
      <c r="H72" s="459">
        <v>0</v>
      </c>
    </row>
    <row r="73" spans="1:8" s="421" customFormat="1" ht="23.25" customHeight="1" thickBot="1">
      <c r="A73" s="1011"/>
      <c r="B73" s="455" t="s">
        <v>563</v>
      </c>
      <c r="C73" s="456">
        <v>3.3894842013238415</v>
      </c>
      <c r="D73" s="457">
        <v>7.1118421052631575</v>
      </c>
      <c r="E73" s="458">
        <v>0</v>
      </c>
      <c r="F73" s="459">
        <v>0</v>
      </c>
      <c r="G73" s="458">
        <v>0</v>
      </c>
      <c r="H73" s="459">
        <v>0</v>
      </c>
    </row>
    <row r="74" spans="1:8" s="421" customFormat="1" ht="23.25" customHeight="1" thickBot="1">
      <c r="A74" s="1011"/>
      <c r="B74" s="455" t="s">
        <v>564</v>
      </c>
      <c r="C74" s="456">
        <v>3.9962564342536266</v>
      </c>
      <c r="D74" s="457">
        <v>4.3013431204123069</v>
      </c>
      <c r="E74" s="458">
        <v>0</v>
      </c>
      <c r="F74" s="459">
        <v>0</v>
      </c>
      <c r="G74" s="458">
        <v>0</v>
      </c>
      <c r="H74" s="459">
        <v>0</v>
      </c>
    </row>
    <row r="75" spans="1:8" s="421" customFormat="1" ht="23.25" customHeight="1" thickBot="1">
      <c r="A75" s="1011"/>
      <c r="B75" s="455" t="s">
        <v>565</v>
      </c>
      <c r="C75" s="458">
        <v>0</v>
      </c>
      <c r="D75" s="459">
        <v>0</v>
      </c>
      <c r="E75" s="458">
        <v>0</v>
      </c>
      <c r="F75" s="457">
        <v>1.0038753159224936</v>
      </c>
      <c r="G75" s="458">
        <v>0</v>
      </c>
      <c r="H75" s="459">
        <v>0</v>
      </c>
    </row>
    <row r="76" spans="1:8" s="421" customFormat="1" ht="23.25" customHeight="1" thickBot="1">
      <c r="A76" s="1011"/>
      <c r="B76" s="455" t="s">
        <v>566</v>
      </c>
      <c r="C76" s="456">
        <v>3.5601324466457052</v>
      </c>
      <c r="D76" s="457">
        <v>7.018195531252946</v>
      </c>
      <c r="E76" s="458">
        <v>0</v>
      </c>
      <c r="F76" s="457">
        <v>1.0250335270451498</v>
      </c>
      <c r="G76" s="458">
        <v>0</v>
      </c>
      <c r="H76" s="457">
        <v>3.6846189870877097</v>
      </c>
    </row>
    <row r="77" spans="1:8" s="421" customFormat="1" ht="23.25" customHeight="1" thickBot="1">
      <c r="A77" s="1011" t="s">
        <v>15</v>
      </c>
      <c r="B77" s="455" t="s">
        <v>567</v>
      </c>
      <c r="C77" s="456">
        <v>2.9397377626537846</v>
      </c>
      <c r="D77" s="457">
        <v>7.7203728362183757</v>
      </c>
      <c r="E77" s="458">
        <v>0</v>
      </c>
      <c r="F77" s="457">
        <v>1.2324292219362503</v>
      </c>
      <c r="G77" s="456">
        <v>1.0846687697160884</v>
      </c>
      <c r="H77" s="459">
        <v>0</v>
      </c>
    </row>
    <row r="78" spans="1:8" s="421" customFormat="1" ht="23.25" customHeight="1" thickBot="1">
      <c r="A78" s="1011"/>
      <c r="B78" s="455" t="s">
        <v>568</v>
      </c>
      <c r="C78" s="456">
        <v>3.0876620569195206</v>
      </c>
      <c r="D78" s="457">
        <v>8.3249639438835707</v>
      </c>
      <c r="E78" s="458">
        <v>0</v>
      </c>
      <c r="F78" s="457">
        <v>1.4257206208425721</v>
      </c>
      <c r="G78" s="458">
        <v>0</v>
      </c>
      <c r="H78" s="459">
        <v>0</v>
      </c>
    </row>
    <row r="79" spans="1:8" s="421" customFormat="1" ht="23.25" customHeight="1" thickBot="1">
      <c r="A79" s="1011"/>
      <c r="B79" s="455" t="s">
        <v>569</v>
      </c>
      <c r="C79" s="456">
        <v>3.0361485074002843</v>
      </c>
      <c r="D79" s="459">
        <v>0</v>
      </c>
      <c r="E79" s="458">
        <v>0</v>
      </c>
      <c r="F79" s="457">
        <v>1.1632498101746394</v>
      </c>
      <c r="G79" s="458">
        <v>0</v>
      </c>
      <c r="H79" s="459">
        <v>0</v>
      </c>
    </row>
    <row r="80" spans="1:8" s="421" customFormat="1" ht="23.25" customHeight="1" thickBot="1">
      <c r="A80" s="1011"/>
      <c r="B80" s="455" t="s">
        <v>570</v>
      </c>
      <c r="C80" s="456">
        <v>3.0517938647226033</v>
      </c>
      <c r="D80" s="457">
        <v>5.2993786788750814</v>
      </c>
      <c r="E80" s="458">
        <v>0</v>
      </c>
      <c r="F80" s="459">
        <v>0</v>
      </c>
      <c r="G80" s="458">
        <v>0</v>
      </c>
      <c r="H80" s="459">
        <v>0</v>
      </c>
    </row>
    <row r="81" spans="1:8" s="421" customFormat="1" ht="23.25" customHeight="1" thickBot="1">
      <c r="A81" s="1011" t="s">
        <v>16</v>
      </c>
      <c r="B81" s="455" t="s">
        <v>571</v>
      </c>
      <c r="C81" s="456">
        <v>3.1943875740452596</v>
      </c>
      <c r="D81" s="457">
        <v>3.7298467137185707</v>
      </c>
      <c r="E81" s="458">
        <v>0</v>
      </c>
      <c r="F81" s="457">
        <v>1.5091442996239246</v>
      </c>
      <c r="G81" s="456">
        <v>1.8681349911190053</v>
      </c>
      <c r="H81" s="459">
        <v>0</v>
      </c>
    </row>
    <row r="82" spans="1:8" s="421" customFormat="1" ht="23.25" customHeight="1" thickBot="1">
      <c r="A82" s="1011"/>
      <c r="B82" s="455" t="s">
        <v>572</v>
      </c>
      <c r="C82" s="456">
        <v>3.1501103858247399</v>
      </c>
      <c r="D82" s="457">
        <v>4.3622756175792023</v>
      </c>
      <c r="E82" s="456">
        <v>2.0840108401084012</v>
      </c>
      <c r="F82" s="457">
        <v>1.4180715538942712</v>
      </c>
      <c r="G82" s="456">
        <v>2.4267475931352029</v>
      </c>
      <c r="H82" s="457">
        <v>1.2825456053067994</v>
      </c>
    </row>
    <row r="83" spans="1:8" s="421" customFormat="1" ht="23.25" customHeight="1" thickBot="1">
      <c r="A83" s="1011"/>
      <c r="B83" s="455" t="s">
        <v>573</v>
      </c>
      <c r="C83" s="456">
        <v>3.4317688809824194</v>
      </c>
      <c r="D83" s="457">
        <v>7.1936076164569878</v>
      </c>
      <c r="E83" s="458">
        <v>0</v>
      </c>
      <c r="F83" s="457">
        <v>1.3904996915484269</v>
      </c>
      <c r="G83" s="456">
        <v>1.1193040596520298</v>
      </c>
      <c r="H83" s="459">
        <v>0</v>
      </c>
    </row>
    <row r="84" spans="1:8" s="421" customFormat="1" ht="23.25" customHeight="1" thickBot="1">
      <c r="A84" s="1011"/>
      <c r="B84" s="455" t="s">
        <v>574</v>
      </c>
      <c r="C84" s="456">
        <v>3.5743434045689022</v>
      </c>
      <c r="D84" s="457">
        <v>7.3748665005339982</v>
      </c>
      <c r="E84" s="458">
        <v>0</v>
      </c>
      <c r="F84" s="457">
        <v>1.0188031097450732</v>
      </c>
      <c r="G84" s="458">
        <v>0</v>
      </c>
      <c r="H84" s="459">
        <v>0</v>
      </c>
    </row>
    <row r="85" spans="1:8" s="421" customFormat="1" ht="23.25" customHeight="1" thickBot="1">
      <c r="A85" s="1011"/>
      <c r="B85" s="455" t="s">
        <v>575</v>
      </c>
      <c r="C85" s="456">
        <v>2.9330320883881034</v>
      </c>
      <c r="D85" s="457">
        <v>6.1188476940963703</v>
      </c>
      <c r="E85" s="458">
        <v>0</v>
      </c>
      <c r="F85" s="457">
        <v>1.0406922564899046</v>
      </c>
      <c r="G85" s="458">
        <v>0</v>
      </c>
      <c r="H85" s="459">
        <v>0</v>
      </c>
    </row>
    <row r="86" spans="1:8" s="421" customFormat="1" ht="23.25" customHeight="1" thickBot="1">
      <c r="A86" s="1011"/>
      <c r="B86" s="455" t="s">
        <v>576</v>
      </c>
      <c r="C86" s="456">
        <v>3.8027584369085283</v>
      </c>
      <c r="D86" s="457">
        <v>6.3281394917455014</v>
      </c>
      <c r="E86" s="458">
        <v>0</v>
      </c>
      <c r="F86" s="457">
        <v>1.1795844239089792</v>
      </c>
      <c r="G86" s="458">
        <v>0</v>
      </c>
      <c r="H86" s="459">
        <v>0</v>
      </c>
    </row>
    <row r="87" spans="1:8" s="421" customFormat="1" ht="23.25" customHeight="1" thickBot="1">
      <c r="A87" s="1011"/>
      <c r="B87" s="455" t="s">
        <v>577</v>
      </c>
      <c r="C87" s="456">
        <v>3.8942372187674081</v>
      </c>
      <c r="D87" s="457">
        <v>5.9117781068458823</v>
      </c>
      <c r="E87" s="458">
        <v>0</v>
      </c>
      <c r="F87" s="457">
        <v>1.071927763003278</v>
      </c>
      <c r="G87" s="458">
        <v>0</v>
      </c>
      <c r="H87" s="459">
        <v>0</v>
      </c>
    </row>
    <row r="88" spans="1:8" s="421" customFormat="1" ht="23.25" customHeight="1" thickBot="1">
      <c r="A88" s="1011"/>
      <c r="B88" s="455" t="s">
        <v>578</v>
      </c>
      <c r="C88" s="456">
        <v>3.0973001871157444</v>
      </c>
      <c r="D88" s="457">
        <v>4.1873646209386282</v>
      </c>
      <c r="E88" s="458">
        <v>0</v>
      </c>
      <c r="F88" s="459">
        <v>0</v>
      </c>
      <c r="G88" s="458">
        <v>0</v>
      </c>
      <c r="H88" s="459">
        <v>0</v>
      </c>
    </row>
    <row r="89" spans="1:8" s="421" customFormat="1" ht="23.25" customHeight="1" thickBot="1">
      <c r="A89" s="1011"/>
      <c r="B89" s="455" t="s">
        <v>579</v>
      </c>
      <c r="C89" s="456">
        <v>3.2687832912811885</v>
      </c>
      <c r="D89" s="457">
        <v>5.9702951322345728</v>
      </c>
      <c r="E89" s="458">
        <v>0</v>
      </c>
      <c r="F89" s="459">
        <v>0</v>
      </c>
      <c r="G89" s="458">
        <v>0</v>
      </c>
      <c r="H89" s="459">
        <v>0</v>
      </c>
    </row>
    <row r="90" spans="1:8" s="421" customFormat="1" ht="23.25" customHeight="1" thickBot="1">
      <c r="A90" s="1011"/>
      <c r="B90" s="455" t="s">
        <v>580</v>
      </c>
      <c r="C90" s="456">
        <v>3.6209474063400577</v>
      </c>
      <c r="D90" s="457">
        <v>6.7244701348747595</v>
      </c>
      <c r="E90" s="458">
        <v>0</v>
      </c>
      <c r="F90" s="459">
        <v>0</v>
      </c>
      <c r="G90" s="458">
        <v>0</v>
      </c>
      <c r="H90" s="459">
        <v>0</v>
      </c>
    </row>
    <row r="91" spans="1:8" s="421" customFormat="1" ht="23.25" customHeight="1" thickBot="1">
      <c r="A91" s="1011"/>
      <c r="B91" s="455" t="s">
        <v>581</v>
      </c>
      <c r="C91" s="456">
        <v>3.2204009543581322</v>
      </c>
      <c r="D91" s="457">
        <v>7.0461725394896719</v>
      </c>
      <c r="E91" s="458">
        <v>0</v>
      </c>
      <c r="F91" s="459">
        <v>0</v>
      </c>
      <c r="G91" s="458">
        <v>0</v>
      </c>
      <c r="H91" s="459">
        <v>0</v>
      </c>
    </row>
    <row r="92" spans="1:8" s="421" customFormat="1" ht="23.25" customHeight="1" thickBot="1">
      <c r="A92" s="1011" t="s">
        <v>475</v>
      </c>
      <c r="B92" s="455" t="s">
        <v>582</v>
      </c>
      <c r="C92" s="456">
        <v>3.2637038860847798</v>
      </c>
      <c r="D92" s="457">
        <v>5.2926193033604418</v>
      </c>
      <c r="E92" s="458">
        <v>0</v>
      </c>
      <c r="F92" s="457">
        <v>1.2364559045398436</v>
      </c>
      <c r="G92" s="456">
        <v>1.1868131868131868</v>
      </c>
      <c r="H92" s="459">
        <v>0</v>
      </c>
    </row>
    <row r="93" spans="1:8" s="421" customFormat="1" ht="23.25" customHeight="1" thickBot="1">
      <c r="A93" s="1011"/>
      <c r="B93" s="455" t="s">
        <v>583</v>
      </c>
      <c r="C93" s="456">
        <v>3.2128191425172825</v>
      </c>
      <c r="D93" s="457">
        <v>6.1263953129818072</v>
      </c>
      <c r="E93" s="456">
        <v>2.8283378746594003</v>
      </c>
      <c r="F93" s="457">
        <v>1.3661615146520882</v>
      </c>
      <c r="G93" s="456">
        <v>1.1513933176209621</v>
      </c>
      <c r="H93" s="457">
        <v>1.601784582378468</v>
      </c>
    </row>
    <row r="94" spans="1:8" s="421" customFormat="1" ht="23.25" customHeight="1" thickBot="1">
      <c r="A94" s="1011"/>
      <c r="B94" s="455" t="s">
        <v>584</v>
      </c>
      <c r="C94" s="456">
        <v>3.5192654976287319</v>
      </c>
      <c r="D94" s="457">
        <v>7.4811675109411073</v>
      </c>
      <c r="E94" s="456">
        <v>2.4842435241709291</v>
      </c>
      <c r="F94" s="457">
        <v>1.3668977660393968</v>
      </c>
      <c r="G94" s="456">
        <v>1.1680627576120197</v>
      </c>
      <c r="H94" s="457">
        <v>1.722581127002502</v>
      </c>
    </row>
    <row r="95" spans="1:8" s="421" customFormat="1" ht="23.25" customHeight="1" thickBot="1">
      <c r="A95" s="1011" t="s">
        <v>475</v>
      </c>
      <c r="B95" s="455" t="s">
        <v>585</v>
      </c>
      <c r="C95" s="456">
        <v>4.2196362227033388</v>
      </c>
      <c r="D95" s="457">
        <v>9.5250813449023859</v>
      </c>
      <c r="E95" s="458">
        <v>0</v>
      </c>
      <c r="F95" s="457">
        <v>1</v>
      </c>
      <c r="G95" s="456">
        <v>1.1279478173607627</v>
      </c>
      <c r="H95" s="459">
        <v>0</v>
      </c>
    </row>
    <row r="96" spans="1:8" s="421" customFormat="1" ht="23.25" customHeight="1" thickBot="1">
      <c r="A96" s="1011"/>
      <c r="B96" s="455" t="s">
        <v>586</v>
      </c>
      <c r="C96" s="456">
        <v>3.1250185849918224</v>
      </c>
      <c r="D96" s="457">
        <v>5.0963669950738915</v>
      </c>
      <c r="E96" s="456">
        <v>1</v>
      </c>
      <c r="F96" s="457">
        <v>1.294801998657618</v>
      </c>
      <c r="G96" s="456">
        <v>1.4932838813151563</v>
      </c>
      <c r="H96" s="457">
        <v>1.4983983616026886</v>
      </c>
    </row>
    <row r="97" spans="1:8" s="421" customFormat="1" ht="23.25" customHeight="1" thickBot="1">
      <c r="A97" s="1011"/>
      <c r="B97" s="455" t="s">
        <v>587</v>
      </c>
      <c r="C97" s="456">
        <v>3.8258610699168147</v>
      </c>
      <c r="D97" s="457">
        <v>5.249197622585438</v>
      </c>
      <c r="E97" s="456">
        <v>1.0561426684280053</v>
      </c>
      <c r="F97" s="457">
        <v>1.2900075131480091</v>
      </c>
      <c r="G97" s="456">
        <v>1.1500395882818686</v>
      </c>
      <c r="H97" s="457">
        <v>1.5821506742921698</v>
      </c>
    </row>
    <row r="98" spans="1:8" s="421" customFormat="1" ht="23.25" customHeight="1" thickBot="1">
      <c r="A98" s="1011"/>
      <c r="B98" s="455" t="s">
        <v>588</v>
      </c>
      <c r="C98" s="456">
        <v>3.5844667432735209</v>
      </c>
      <c r="D98" s="457">
        <v>8.5310469091693104</v>
      </c>
      <c r="E98" s="456">
        <v>3.4442916093535074</v>
      </c>
      <c r="F98" s="457">
        <v>1.4367308386810012</v>
      </c>
      <c r="G98" s="456">
        <v>1.2163359540746288</v>
      </c>
      <c r="H98" s="457">
        <v>2.5815215986350593</v>
      </c>
    </row>
    <row r="99" spans="1:8" s="421" customFormat="1" ht="23.25" customHeight="1" thickBot="1">
      <c r="A99" s="1011"/>
      <c r="B99" s="455" t="s">
        <v>589</v>
      </c>
      <c r="C99" s="456">
        <v>4.433861024806431</v>
      </c>
      <c r="D99" s="457">
        <v>11.90124201133486</v>
      </c>
      <c r="E99" s="456">
        <v>2.2476038338658149</v>
      </c>
      <c r="F99" s="457">
        <v>1.0769340361874911</v>
      </c>
      <c r="G99" s="456">
        <v>1.2447257383966244</v>
      </c>
      <c r="H99" s="457">
        <v>1.0714285714285714</v>
      </c>
    </row>
    <row r="100" spans="1:8" s="421" customFormat="1" ht="23.25" customHeight="1" thickBot="1">
      <c r="A100" s="1011"/>
      <c r="B100" s="455" t="s">
        <v>590</v>
      </c>
      <c r="C100" s="456">
        <v>4.1054376362746403</v>
      </c>
      <c r="D100" s="457">
        <v>9.522025805718183</v>
      </c>
      <c r="E100" s="458">
        <v>0</v>
      </c>
      <c r="F100" s="457">
        <v>1.2677779409604935</v>
      </c>
      <c r="G100" s="456">
        <v>1.425</v>
      </c>
      <c r="H100" s="457">
        <v>1.1648229861467418</v>
      </c>
    </row>
    <row r="101" spans="1:8" s="421" customFormat="1" ht="23.25" customHeight="1" thickBot="1">
      <c r="A101" s="1011"/>
      <c r="B101" s="455" t="s">
        <v>591</v>
      </c>
      <c r="C101" s="456">
        <v>3.2371513952202791</v>
      </c>
      <c r="D101" s="457">
        <v>8.6661194507436115</v>
      </c>
      <c r="E101" s="456">
        <v>3.7274193548387098</v>
      </c>
      <c r="F101" s="457">
        <v>1.0878037854183</v>
      </c>
      <c r="G101" s="456">
        <v>1.1278875125544023</v>
      </c>
      <c r="H101" s="457">
        <v>1.9593908629441625</v>
      </c>
    </row>
    <row r="102" spans="1:8" s="421" customFormat="1" ht="23.25" customHeight="1" thickBot="1">
      <c r="A102" s="1011"/>
      <c r="B102" s="455" t="s">
        <v>592</v>
      </c>
      <c r="C102" s="456">
        <v>3.4818713615554175</v>
      </c>
      <c r="D102" s="457">
        <v>7.3339004678860062</v>
      </c>
      <c r="E102" s="456">
        <v>2</v>
      </c>
      <c r="F102" s="457">
        <v>1.1894553881807648</v>
      </c>
      <c r="G102" s="456">
        <v>1.122432210353328</v>
      </c>
      <c r="H102" s="459">
        <v>0</v>
      </c>
    </row>
    <row r="103" spans="1:8" s="421" customFormat="1" ht="23.25" customHeight="1" thickBot="1">
      <c r="A103" s="1011"/>
      <c r="B103" s="455" t="s">
        <v>593</v>
      </c>
      <c r="C103" s="456">
        <v>3.5203426300732912</v>
      </c>
      <c r="D103" s="457">
        <v>5.8132042532931285</v>
      </c>
      <c r="E103" s="458">
        <v>0</v>
      </c>
      <c r="F103" s="459">
        <v>0</v>
      </c>
      <c r="G103" s="458">
        <v>0</v>
      </c>
      <c r="H103" s="459">
        <v>0</v>
      </c>
    </row>
    <row r="104" spans="1:8" s="421" customFormat="1" ht="23.25" customHeight="1" thickBot="1">
      <c r="A104" s="1011"/>
      <c r="B104" s="455" t="s">
        <v>594</v>
      </c>
      <c r="C104" s="456">
        <v>3.7444572862196788</v>
      </c>
      <c r="D104" s="457">
        <v>6.6106188611855208</v>
      </c>
      <c r="E104" s="458">
        <v>0</v>
      </c>
      <c r="F104" s="457">
        <v>1.0596392195361395</v>
      </c>
      <c r="G104" s="458">
        <v>0</v>
      </c>
      <c r="H104" s="459">
        <v>0</v>
      </c>
    </row>
    <row r="105" spans="1:8" s="421" customFormat="1" ht="23.25" customHeight="1" thickBot="1">
      <c r="A105" s="1011"/>
      <c r="B105" s="455" t="s">
        <v>595</v>
      </c>
      <c r="C105" s="456">
        <v>3.9135375716191039</v>
      </c>
      <c r="D105" s="457">
        <v>6.4159302972254837</v>
      </c>
      <c r="E105" s="458">
        <v>0</v>
      </c>
      <c r="F105" s="457">
        <v>1.0097508125677139</v>
      </c>
      <c r="G105" s="458">
        <v>0</v>
      </c>
      <c r="H105" s="459">
        <v>0</v>
      </c>
    </row>
    <row r="106" spans="1:8" s="421" customFormat="1" ht="23.25" customHeight="1" thickBot="1">
      <c r="A106" s="1011"/>
      <c r="B106" s="455" t="s">
        <v>596</v>
      </c>
      <c r="C106" s="456">
        <v>3.8026219997087911</v>
      </c>
      <c r="D106" s="457">
        <v>7.3035930561162701</v>
      </c>
      <c r="E106" s="458">
        <v>0</v>
      </c>
      <c r="F106" s="457">
        <v>1.0765097786374382</v>
      </c>
      <c r="G106" s="456">
        <v>1.319068255687974</v>
      </c>
      <c r="H106" s="459">
        <v>0</v>
      </c>
    </row>
    <row r="107" spans="1:8" s="421" customFormat="1" ht="23.25" customHeight="1" thickBot="1">
      <c r="A107" s="1011"/>
      <c r="B107" s="455" t="s">
        <v>597</v>
      </c>
      <c r="C107" s="456">
        <v>4.2342869043899976</v>
      </c>
      <c r="D107" s="457">
        <v>6.751683701766896</v>
      </c>
      <c r="E107" s="458">
        <v>0</v>
      </c>
      <c r="F107" s="457">
        <v>1.0194029850746269</v>
      </c>
      <c r="G107" s="458">
        <v>0</v>
      </c>
      <c r="H107" s="459">
        <v>0</v>
      </c>
    </row>
    <row r="108" spans="1:8" s="421" customFormat="1" ht="23.25" customHeight="1" thickBot="1">
      <c r="A108" s="1011"/>
      <c r="B108" s="455" t="s">
        <v>598</v>
      </c>
      <c r="C108" s="456">
        <v>3.4219819644381864</v>
      </c>
      <c r="D108" s="457">
        <v>6.8496318345605518</v>
      </c>
      <c r="E108" s="458">
        <v>0</v>
      </c>
      <c r="F108" s="457">
        <v>1.1588411588411589</v>
      </c>
      <c r="G108" s="458">
        <v>0</v>
      </c>
      <c r="H108" s="459">
        <v>0</v>
      </c>
    </row>
    <row r="109" spans="1:8" s="421" customFormat="1" ht="23.25" customHeight="1" thickBot="1">
      <c r="A109" s="1011"/>
      <c r="B109" s="455" t="s">
        <v>599</v>
      </c>
      <c r="C109" s="456">
        <v>3.1059434510558317</v>
      </c>
      <c r="D109" s="457">
        <v>6.5578914091519795</v>
      </c>
      <c r="E109" s="458">
        <v>0</v>
      </c>
      <c r="F109" s="457">
        <v>1.1342925659472423</v>
      </c>
      <c r="G109" s="458">
        <v>0</v>
      </c>
      <c r="H109" s="459">
        <v>0</v>
      </c>
    </row>
    <row r="110" spans="1:8" s="421" customFormat="1" ht="23.25" customHeight="1" thickBot="1">
      <c r="A110" s="1011"/>
      <c r="B110" s="455" t="s">
        <v>600</v>
      </c>
      <c r="C110" s="456">
        <v>3.3012244639005202</v>
      </c>
      <c r="D110" s="457">
        <v>4.7404057371753456</v>
      </c>
      <c r="E110" s="458">
        <v>0</v>
      </c>
      <c r="F110" s="459">
        <v>0</v>
      </c>
      <c r="G110" s="458">
        <v>0</v>
      </c>
      <c r="H110" s="459">
        <v>0</v>
      </c>
    </row>
    <row r="111" spans="1:8" s="421" customFormat="1" ht="23.25" customHeight="1" thickBot="1">
      <c r="A111" s="1011"/>
      <c r="B111" s="455" t="s">
        <v>601</v>
      </c>
      <c r="C111" s="456">
        <v>4.0242821916663187</v>
      </c>
      <c r="D111" s="457">
        <v>8.6398026315789469</v>
      </c>
      <c r="E111" s="458">
        <v>0</v>
      </c>
      <c r="F111" s="459">
        <v>0</v>
      </c>
      <c r="G111" s="458">
        <v>0</v>
      </c>
      <c r="H111" s="459">
        <v>0</v>
      </c>
    </row>
    <row r="112" spans="1:8" s="421" customFormat="1" ht="23.25" customHeight="1" thickBot="1">
      <c r="A112" s="1011"/>
      <c r="B112" s="455" t="s">
        <v>602</v>
      </c>
      <c r="C112" s="456">
        <v>3.4558195685892001</v>
      </c>
      <c r="D112" s="457">
        <v>7.5075045759609518</v>
      </c>
      <c r="E112" s="458">
        <v>0</v>
      </c>
      <c r="F112" s="457">
        <v>1.1725485688010115</v>
      </c>
      <c r="G112" s="458">
        <v>0</v>
      </c>
      <c r="H112" s="459">
        <v>0</v>
      </c>
    </row>
    <row r="113" spans="1:8" s="421" customFormat="1" ht="23.25" customHeight="1" thickBot="1">
      <c r="A113" s="1011"/>
      <c r="B113" s="455" t="s">
        <v>603</v>
      </c>
      <c r="C113" s="456">
        <v>3.3950917053288818</v>
      </c>
      <c r="D113" s="457">
        <v>6.5234012974976832</v>
      </c>
      <c r="E113" s="458">
        <v>0</v>
      </c>
      <c r="F113" s="459">
        <v>0</v>
      </c>
      <c r="G113" s="458">
        <v>0</v>
      </c>
      <c r="H113" s="459">
        <v>0</v>
      </c>
    </row>
    <row r="114" spans="1:8" s="421" customFormat="1" ht="23.25" customHeight="1" thickBot="1">
      <c r="A114" s="1011"/>
      <c r="B114" s="455" t="s">
        <v>604</v>
      </c>
      <c r="C114" s="456">
        <v>3.8585352604114975</v>
      </c>
      <c r="D114" s="457">
        <v>7.427618372889361</v>
      </c>
      <c r="E114" s="458">
        <v>0</v>
      </c>
      <c r="F114" s="457">
        <v>1.0309542586750788</v>
      </c>
      <c r="G114" s="458">
        <v>0</v>
      </c>
      <c r="H114" s="459">
        <v>0</v>
      </c>
    </row>
    <row r="115" spans="1:8" s="421" customFormat="1" ht="23.25" customHeight="1" thickBot="1">
      <c r="A115" s="1011"/>
      <c r="B115" s="455" t="s">
        <v>605</v>
      </c>
      <c r="C115" s="456">
        <v>4.4453198716739006</v>
      </c>
      <c r="D115" s="457">
        <v>7.4860186418109187</v>
      </c>
      <c r="E115" s="458">
        <v>0</v>
      </c>
      <c r="F115" s="457">
        <v>1.0027173913043479</v>
      </c>
      <c r="G115" s="458">
        <v>0</v>
      </c>
      <c r="H115" s="457">
        <v>3.2454183266932271</v>
      </c>
    </row>
    <row r="116" spans="1:8" s="421" customFormat="1" ht="23.25" customHeight="1" thickBot="1">
      <c r="A116" s="1011"/>
      <c r="B116" s="455" t="s">
        <v>606</v>
      </c>
      <c r="C116" s="456">
        <v>3.7114348546830298</v>
      </c>
      <c r="D116" s="457">
        <v>6.7337063247989919</v>
      </c>
      <c r="E116" s="458">
        <v>0</v>
      </c>
      <c r="F116" s="457">
        <v>1.1853015712113533</v>
      </c>
      <c r="G116" s="458">
        <v>0</v>
      </c>
      <c r="H116" s="459">
        <v>0</v>
      </c>
    </row>
    <row r="117" spans="1:8" s="421" customFormat="1" ht="23.25" customHeight="1" thickBot="1">
      <c r="A117" s="1011"/>
      <c r="B117" s="455" t="s">
        <v>607</v>
      </c>
      <c r="C117" s="456">
        <v>3.8708032483630701</v>
      </c>
      <c r="D117" s="457">
        <v>8.6639508539560826</v>
      </c>
      <c r="E117" s="458">
        <v>0</v>
      </c>
      <c r="F117" s="457">
        <v>1.0844036697247705</v>
      </c>
      <c r="G117" s="458">
        <v>0</v>
      </c>
      <c r="H117" s="459">
        <v>0</v>
      </c>
    </row>
    <row r="118" spans="1:8" s="421" customFormat="1" ht="23.25" customHeight="1" thickBot="1">
      <c r="A118" s="1011"/>
      <c r="B118" s="455" t="s">
        <v>608</v>
      </c>
      <c r="C118" s="456">
        <v>3.5836249046785986</v>
      </c>
      <c r="D118" s="457">
        <v>7.6934529490360752</v>
      </c>
      <c r="E118" s="458">
        <v>0</v>
      </c>
      <c r="F118" s="457">
        <v>1.0513435003631082</v>
      </c>
      <c r="G118" s="456">
        <v>1.4405463310123192</v>
      </c>
      <c r="H118" s="459">
        <v>0</v>
      </c>
    </row>
    <row r="119" spans="1:8" s="421" customFormat="1" ht="23.25" customHeight="1" thickBot="1">
      <c r="A119" s="1011"/>
      <c r="B119" s="455" t="s">
        <v>609</v>
      </c>
      <c r="C119" s="456">
        <v>3.8840016038492382</v>
      </c>
      <c r="D119" s="457">
        <v>6.5894448788115714</v>
      </c>
      <c r="E119" s="458">
        <v>0</v>
      </c>
      <c r="F119" s="457">
        <v>1.0273826458036985</v>
      </c>
      <c r="G119" s="458">
        <v>0</v>
      </c>
      <c r="H119" s="459">
        <v>0</v>
      </c>
    </row>
    <row r="120" spans="1:8" s="421" customFormat="1" ht="23.25" customHeight="1" thickBot="1">
      <c r="A120" s="1011"/>
      <c r="B120" s="455" t="s">
        <v>610</v>
      </c>
      <c r="C120" s="456">
        <v>3.0963405209386066</v>
      </c>
      <c r="D120" s="457">
        <v>6.363927799846679</v>
      </c>
      <c r="E120" s="458">
        <v>0</v>
      </c>
      <c r="F120" s="457">
        <v>1.0858934169278998</v>
      </c>
      <c r="G120" s="458">
        <v>0</v>
      </c>
      <c r="H120" s="459">
        <v>0</v>
      </c>
    </row>
    <row r="121" spans="1:8" s="421" customFormat="1" ht="23.25" customHeight="1" thickBot="1">
      <c r="A121" s="1011"/>
      <c r="B121" s="455" t="s">
        <v>611</v>
      </c>
      <c r="C121" s="456">
        <v>3.5420352226327902</v>
      </c>
      <c r="D121" s="459">
        <v>0</v>
      </c>
      <c r="E121" s="458">
        <v>0</v>
      </c>
      <c r="F121" s="459">
        <v>0</v>
      </c>
      <c r="G121" s="458">
        <v>0</v>
      </c>
      <c r="H121" s="459">
        <v>0</v>
      </c>
    </row>
    <row r="122" spans="1:8" s="421" customFormat="1" ht="23.25" customHeight="1" thickBot="1">
      <c r="A122" s="1011"/>
      <c r="B122" s="455" t="s">
        <v>612</v>
      </c>
      <c r="C122" s="456">
        <v>3.3174345267853709</v>
      </c>
      <c r="D122" s="457">
        <v>5.8198518518518521</v>
      </c>
      <c r="E122" s="458">
        <v>0</v>
      </c>
      <c r="F122" s="457">
        <v>1.0261648745519714</v>
      </c>
      <c r="G122" s="458">
        <v>0</v>
      </c>
      <c r="H122" s="459">
        <v>0</v>
      </c>
    </row>
    <row r="123" spans="1:8" s="421" customFormat="1" ht="23.25" customHeight="1" thickBot="1">
      <c r="A123" s="1011"/>
      <c r="B123" s="455" t="s">
        <v>613</v>
      </c>
      <c r="C123" s="456">
        <v>4.0167100643536875</v>
      </c>
      <c r="D123" s="457">
        <v>5.9051755781230879</v>
      </c>
      <c r="E123" s="458">
        <v>0</v>
      </c>
      <c r="F123" s="459">
        <v>0</v>
      </c>
      <c r="G123" s="458">
        <v>0</v>
      </c>
      <c r="H123" s="459">
        <v>0</v>
      </c>
    </row>
    <row r="124" spans="1:8" s="421" customFormat="1" ht="23.25" customHeight="1" thickBot="1">
      <c r="A124" s="1011"/>
      <c r="B124" s="455" t="s">
        <v>614</v>
      </c>
      <c r="C124" s="456">
        <v>3.3321167473356765</v>
      </c>
      <c r="D124" s="457">
        <v>7.6741595384921428</v>
      </c>
      <c r="E124" s="458">
        <v>0</v>
      </c>
      <c r="F124" s="459">
        <v>0</v>
      </c>
      <c r="G124" s="458">
        <v>0</v>
      </c>
      <c r="H124" s="459">
        <v>0</v>
      </c>
    </row>
    <row r="125" spans="1:8" s="421" customFormat="1" ht="23.25" customHeight="1" thickBot="1">
      <c r="A125" s="1011"/>
      <c r="B125" s="455" t="s">
        <v>615</v>
      </c>
      <c r="C125" s="456">
        <v>3.8716653193209378</v>
      </c>
      <c r="D125" s="457">
        <v>6.7388888888888889</v>
      </c>
      <c r="E125" s="458">
        <v>0</v>
      </c>
      <c r="F125" s="457">
        <v>1.0289008455034589</v>
      </c>
      <c r="G125" s="458">
        <v>0</v>
      </c>
      <c r="H125" s="459">
        <v>0</v>
      </c>
    </row>
    <row r="126" spans="1:8" s="421" customFormat="1" ht="23.25" customHeight="1" thickBot="1">
      <c r="A126" s="1011"/>
      <c r="B126" s="455" t="s">
        <v>616</v>
      </c>
      <c r="C126" s="456">
        <v>4.0386381631037214</v>
      </c>
      <c r="D126" s="457">
        <v>5.8904538341158057</v>
      </c>
      <c r="E126" s="458">
        <v>0</v>
      </c>
      <c r="F126" s="459">
        <v>0</v>
      </c>
      <c r="G126" s="458">
        <v>0</v>
      </c>
      <c r="H126" s="459">
        <v>0</v>
      </c>
    </row>
    <row r="127" spans="1:8" s="421" customFormat="1" ht="23.25" customHeight="1" thickBot="1">
      <c r="A127" s="1011"/>
      <c r="B127" s="455" t="s">
        <v>617</v>
      </c>
      <c r="C127" s="456">
        <v>3.6348116484103659</v>
      </c>
      <c r="D127" s="457">
        <v>9.491409995267782</v>
      </c>
      <c r="E127" s="458">
        <v>0</v>
      </c>
      <c r="F127" s="457">
        <v>1.1855238095238094</v>
      </c>
      <c r="G127" s="456">
        <v>1.5028985507246377</v>
      </c>
      <c r="H127" s="459">
        <v>0</v>
      </c>
    </row>
    <row r="128" spans="1:8" s="421" customFormat="1" ht="23.25" customHeight="1" thickBot="1">
      <c r="A128" s="1011"/>
      <c r="B128" s="455" t="s">
        <v>618</v>
      </c>
      <c r="C128" s="456">
        <v>3.9542056924615805</v>
      </c>
      <c r="D128" s="457">
        <v>6.4880471022203308</v>
      </c>
      <c r="E128" s="458">
        <v>0</v>
      </c>
      <c r="F128" s="457">
        <v>1.1877621044605413</v>
      </c>
      <c r="G128" s="456">
        <v>1.1809604759881003</v>
      </c>
      <c r="H128" s="459">
        <v>0</v>
      </c>
    </row>
    <row r="129" spans="1:8" s="421" customFormat="1" ht="23.25" customHeight="1" thickBot="1">
      <c r="A129" s="1011" t="s">
        <v>122</v>
      </c>
      <c r="B129" s="455" t="s">
        <v>619</v>
      </c>
      <c r="C129" s="456">
        <v>3.1489763555048733</v>
      </c>
      <c r="D129" s="457">
        <v>5.3736442927569206</v>
      </c>
      <c r="E129" s="456">
        <v>1.007882882882883</v>
      </c>
      <c r="F129" s="457">
        <v>1.2394506189572603</v>
      </c>
      <c r="G129" s="456">
        <v>1.3837613134077036</v>
      </c>
      <c r="H129" s="457">
        <v>1.3236249045072574</v>
      </c>
    </row>
    <row r="130" spans="1:8" s="421" customFormat="1" ht="23.25" customHeight="1" thickBot="1">
      <c r="A130" s="1011"/>
      <c r="B130" s="455" t="s">
        <v>620</v>
      </c>
      <c r="C130" s="456">
        <v>3.6658419383301935</v>
      </c>
      <c r="D130" s="457">
        <v>7.0998530543698832</v>
      </c>
      <c r="E130" s="458">
        <v>0</v>
      </c>
      <c r="F130" s="457">
        <v>1.1249164996659986</v>
      </c>
      <c r="G130" s="458">
        <v>0</v>
      </c>
      <c r="H130" s="459">
        <v>0</v>
      </c>
    </row>
    <row r="131" spans="1:8" s="421" customFormat="1" ht="23.25" customHeight="1" thickBot="1">
      <c r="A131" s="1011"/>
      <c r="B131" s="455" t="s">
        <v>621</v>
      </c>
      <c r="C131" s="456">
        <v>3.7517030953157682</v>
      </c>
      <c r="D131" s="457">
        <v>4.9219282914496123</v>
      </c>
      <c r="E131" s="458">
        <v>0</v>
      </c>
      <c r="F131" s="457">
        <v>1.0944138473642802</v>
      </c>
      <c r="G131" s="456">
        <v>1.2081673306772909</v>
      </c>
      <c r="H131" s="459">
        <v>0</v>
      </c>
    </row>
    <row r="132" spans="1:8" s="421" customFormat="1" ht="23.25" customHeight="1" thickBot="1">
      <c r="A132" s="1011"/>
      <c r="B132" s="455" t="s">
        <v>622</v>
      </c>
      <c r="C132" s="456">
        <v>3.2300256347831069</v>
      </c>
      <c r="D132" s="457">
        <v>5.2075471698113205</v>
      </c>
      <c r="E132" s="458">
        <v>0</v>
      </c>
      <c r="F132" s="459">
        <v>0</v>
      </c>
      <c r="G132" s="458">
        <v>0</v>
      </c>
      <c r="H132" s="459">
        <v>0</v>
      </c>
    </row>
    <row r="133" spans="1:8" s="421" customFormat="1" ht="23.25" customHeight="1" thickBot="1">
      <c r="A133" s="1011"/>
      <c r="B133" s="455" t="s">
        <v>623</v>
      </c>
      <c r="C133" s="456">
        <v>3.6479254542980608</v>
      </c>
      <c r="D133" s="457">
        <v>6.2247850702453347</v>
      </c>
      <c r="E133" s="458">
        <v>0</v>
      </c>
      <c r="F133" s="459">
        <v>0</v>
      </c>
      <c r="G133" s="458">
        <v>0</v>
      </c>
      <c r="H133" s="459">
        <v>0</v>
      </c>
    </row>
    <row r="134" spans="1:8" s="421" customFormat="1" ht="23.25" customHeight="1" thickBot="1">
      <c r="A134" s="1011"/>
      <c r="B134" s="455" t="s">
        <v>624</v>
      </c>
      <c r="C134" s="456">
        <v>3.7350217088489015</v>
      </c>
      <c r="D134" s="457">
        <v>6.2364893171344784</v>
      </c>
      <c r="E134" s="458">
        <v>0</v>
      </c>
      <c r="F134" s="459">
        <v>0</v>
      </c>
      <c r="G134" s="458">
        <v>0</v>
      </c>
      <c r="H134" s="459">
        <v>0</v>
      </c>
    </row>
    <row r="135" spans="1:8" s="421" customFormat="1" ht="23.25" customHeight="1" thickBot="1">
      <c r="A135" s="1011" t="s">
        <v>31</v>
      </c>
      <c r="B135" s="455" t="s">
        <v>625</v>
      </c>
      <c r="C135" s="456">
        <v>3.5830371962378176</v>
      </c>
      <c r="D135" s="457">
        <v>7.0441481050833907</v>
      </c>
      <c r="E135" s="456">
        <v>3</v>
      </c>
      <c r="F135" s="457">
        <v>1.2886386261821803</v>
      </c>
      <c r="G135" s="456">
        <v>1.429721496953873</v>
      </c>
      <c r="H135" s="459">
        <v>0</v>
      </c>
    </row>
    <row r="136" spans="1:8" s="421" customFormat="1" ht="23.25" customHeight="1" thickBot="1">
      <c r="A136" s="1011"/>
      <c r="B136" s="455" t="s">
        <v>626</v>
      </c>
      <c r="C136" s="456">
        <v>3.9639171735119252</v>
      </c>
      <c r="D136" s="457">
        <v>7.2455403087478558</v>
      </c>
      <c r="E136" s="458">
        <v>0</v>
      </c>
      <c r="F136" s="457">
        <v>1.5245440434613893</v>
      </c>
      <c r="G136" s="458">
        <v>0</v>
      </c>
      <c r="H136" s="459">
        <v>0</v>
      </c>
    </row>
    <row r="137" spans="1:8" s="421" customFormat="1" ht="23.25" customHeight="1" thickBot="1">
      <c r="A137" s="1011"/>
      <c r="B137" s="455" t="s">
        <v>627</v>
      </c>
      <c r="C137" s="456">
        <v>3.7159486238532109</v>
      </c>
      <c r="D137" s="457">
        <v>7.4084140865043722</v>
      </c>
      <c r="E137" s="458">
        <v>0</v>
      </c>
      <c r="F137" s="457">
        <v>1.1104750116045181</v>
      </c>
      <c r="G137" s="458">
        <v>0</v>
      </c>
      <c r="H137" s="459">
        <v>0</v>
      </c>
    </row>
    <row r="138" spans="1:8" s="421" customFormat="1" ht="23.25" customHeight="1" thickBot="1">
      <c r="A138" s="1011"/>
      <c r="B138" s="455" t="s">
        <v>628</v>
      </c>
      <c r="C138" s="456">
        <v>4.3846182667449325</v>
      </c>
      <c r="D138" s="457">
        <v>5.8229718875502012</v>
      </c>
      <c r="E138" s="458">
        <v>0</v>
      </c>
      <c r="F138" s="457">
        <v>1.3471539002108222</v>
      </c>
      <c r="G138" s="456">
        <v>1.6751700680272108</v>
      </c>
      <c r="H138" s="459">
        <v>0</v>
      </c>
    </row>
    <row r="139" spans="1:8" s="421" customFormat="1" ht="23.25" customHeight="1" thickBot="1">
      <c r="A139" s="1011"/>
      <c r="B139" s="455" t="s">
        <v>629</v>
      </c>
      <c r="C139" s="456">
        <v>4.1385177170678933</v>
      </c>
      <c r="D139" s="457">
        <v>5.8239538239538238</v>
      </c>
      <c r="E139" s="458">
        <v>0</v>
      </c>
      <c r="F139" s="459">
        <v>0</v>
      </c>
      <c r="G139" s="458">
        <v>0</v>
      </c>
      <c r="H139" s="459">
        <v>0</v>
      </c>
    </row>
    <row r="140" spans="1:8" s="421" customFormat="1" ht="23.25" customHeight="1" thickBot="1">
      <c r="A140" s="227" t="s">
        <v>476</v>
      </c>
      <c r="B140" s="455" t="s">
        <v>630</v>
      </c>
      <c r="C140" s="456">
        <v>3.5414321392626831</v>
      </c>
      <c r="D140" s="457">
        <v>6.9354969865110494</v>
      </c>
      <c r="E140" s="456">
        <v>1.0665571076417419</v>
      </c>
      <c r="F140" s="457">
        <v>1.0920322436910115</v>
      </c>
      <c r="G140" s="456">
        <v>2.2202255267532234</v>
      </c>
      <c r="H140" s="457">
        <v>2.7967056055130683</v>
      </c>
    </row>
    <row r="141" spans="1:8" s="421" customFormat="1" ht="23.25" customHeight="1" thickBot="1">
      <c r="A141" s="1011" t="s">
        <v>476</v>
      </c>
      <c r="B141" s="455" t="s">
        <v>631</v>
      </c>
      <c r="C141" s="456">
        <v>3.7097196722659138</v>
      </c>
      <c r="D141" s="457">
        <v>4.9683097170077914</v>
      </c>
      <c r="E141" s="456">
        <v>1.0892857142857142</v>
      </c>
      <c r="F141" s="457">
        <v>1.3389428593283867</v>
      </c>
      <c r="G141" s="456">
        <v>1.1606905710491369</v>
      </c>
      <c r="H141" s="457">
        <v>2.2441137690713884</v>
      </c>
    </row>
    <row r="142" spans="1:8" s="421" customFormat="1" ht="23.25" customHeight="1" thickBot="1">
      <c r="A142" s="1011"/>
      <c r="B142" s="455" t="s">
        <v>632</v>
      </c>
      <c r="C142" s="456">
        <v>3.7655185427964164</v>
      </c>
      <c r="D142" s="457">
        <v>5.6974827797612608</v>
      </c>
      <c r="E142" s="458">
        <v>0</v>
      </c>
      <c r="F142" s="457">
        <v>1.335928275530829</v>
      </c>
      <c r="G142" s="456">
        <v>1.2458217270194987</v>
      </c>
      <c r="H142" s="457">
        <v>3.8383149343886691</v>
      </c>
    </row>
    <row r="143" spans="1:8" s="421" customFormat="1" ht="23.25" customHeight="1" thickBot="1">
      <c r="A143" s="1011"/>
      <c r="B143" s="455" t="s">
        <v>633</v>
      </c>
      <c r="C143" s="456">
        <v>3.6975103167445549</v>
      </c>
      <c r="D143" s="457">
        <v>5.6533276495976983</v>
      </c>
      <c r="E143" s="458">
        <v>0</v>
      </c>
      <c r="F143" s="457">
        <v>1.1351351351351351</v>
      </c>
      <c r="G143" s="456">
        <v>2.1368534482758621</v>
      </c>
      <c r="H143" s="459">
        <v>0</v>
      </c>
    </row>
    <row r="144" spans="1:8" s="421" customFormat="1" ht="23.25" customHeight="1" thickBot="1">
      <c r="A144" s="1011"/>
      <c r="B144" s="455" t="s">
        <v>634</v>
      </c>
      <c r="C144" s="456">
        <v>3.9223763019164553</v>
      </c>
      <c r="D144" s="457">
        <v>5.8147849895313257</v>
      </c>
      <c r="E144" s="458">
        <v>0</v>
      </c>
      <c r="F144" s="459">
        <v>0</v>
      </c>
      <c r="G144" s="458">
        <v>0</v>
      </c>
      <c r="H144" s="459">
        <v>0</v>
      </c>
    </row>
    <row r="145" spans="1:8" s="421" customFormat="1" ht="23.25" customHeight="1" thickBot="1">
      <c r="A145" s="1011"/>
      <c r="B145" s="455" t="s">
        <v>635</v>
      </c>
      <c r="C145" s="456">
        <v>4.0408591648246199</v>
      </c>
      <c r="D145" s="457">
        <v>5.2456127681086153</v>
      </c>
      <c r="E145" s="456">
        <v>1.9921402660217655</v>
      </c>
      <c r="F145" s="459">
        <v>0</v>
      </c>
      <c r="G145" s="456">
        <v>1.2</v>
      </c>
      <c r="H145" s="459">
        <v>0</v>
      </c>
    </row>
    <row r="146" spans="1:8" s="421" customFormat="1" ht="23.25" customHeight="1" thickBot="1">
      <c r="A146" s="1011"/>
      <c r="B146" s="455" t="s">
        <v>636</v>
      </c>
      <c r="C146" s="456">
        <v>3.9266663187013937</v>
      </c>
      <c r="D146" s="457">
        <v>6.5543655539849954</v>
      </c>
      <c r="E146" s="458">
        <v>0</v>
      </c>
      <c r="F146" s="459">
        <v>0</v>
      </c>
      <c r="G146" s="458">
        <v>0</v>
      </c>
      <c r="H146" s="459">
        <v>0</v>
      </c>
    </row>
    <row r="147" spans="1:8" s="421" customFormat="1" ht="23.25" customHeight="1" thickBot="1">
      <c r="A147" s="1011"/>
      <c r="B147" s="455" t="s">
        <v>637</v>
      </c>
      <c r="C147" s="456">
        <v>3.9617967938251448</v>
      </c>
      <c r="D147" s="457">
        <v>5.2421383647798745</v>
      </c>
      <c r="E147" s="458">
        <v>0</v>
      </c>
      <c r="F147" s="459">
        <v>0</v>
      </c>
      <c r="G147" s="458">
        <v>0</v>
      </c>
      <c r="H147" s="459">
        <v>0</v>
      </c>
    </row>
    <row r="148" spans="1:8" s="421" customFormat="1" ht="23.25" customHeight="1" thickBot="1">
      <c r="A148" s="1011"/>
      <c r="B148" s="455" t="s">
        <v>638</v>
      </c>
      <c r="C148" s="456">
        <v>3.6943092585251476</v>
      </c>
      <c r="D148" s="457">
        <v>5.5146757679180887</v>
      </c>
      <c r="E148" s="458">
        <v>0</v>
      </c>
      <c r="F148" s="457">
        <v>1.0704115467134776</v>
      </c>
      <c r="G148" s="456">
        <v>1.8194065484311051</v>
      </c>
      <c r="H148" s="459">
        <v>0</v>
      </c>
    </row>
    <row r="149" spans="1:8" s="421" customFormat="1" ht="23.25" customHeight="1" thickBot="1">
      <c r="A149" s="1011"/>
      <c r="B149" s="455" t="s">
        <v>639</v>
      </c>
      <c r="C149" s="456">
        <v>3.7896197655195425</v>
      </c>
      <c r="D149" s="457">
        <v>6.9173884938590824</v>
      </c>
      <c r="E149" s="458">
        <v>0</v>
      </c>
      <c r="F149" s="457">
        <v>1.1173300886494004</v>
      </c>
      <c r="G149" s="458">
        <v>0</v>
      </c>
      <c r="H149" s="459">
        <v>0</v>
      </c>
    </row>
    <row r="150" spans="1:8" s="421" customFormat="1" ht="23.25" customHeight="1" thickBot="1">
      <c r="A150" s="1011"/>
      <c r="B150" s="455" t="s">
        <v>640</v>
      </c>
      <c r="C150" s="456">
        <v>3.958651580664371</v>
      </c>
      <c r="D150" s="457">
        <v>7.862567956507835</v>
      </c>
      <c r="E150" s="458">
        <v>0</v>
      </c>
      <c r="F150" s="459">
        <v>0</v>
      </c>
      <c r="G150" s="458">
        <v>0</v>
      </c>
      <c r="H150" s="459">
        <v>0</v>
      </c>
    </row>
    <row r="151" spans="1:8" s="421" customFormat="1" ht="23.25" customHeight="1" thickBot="1">
      <c r="A151" s="1011"/>
      <c r="B151" s="455" t="s">
        <v>641</v>
      </c>
      <c r="C151" s="456">
        <v>3.9512869363816354</v>
      </c>
      <c r="D151" s="457">
        <v>5.8505434782608692</v>
      </c>
      <c r="E151" s="458">
        <v>0</v>
      </c>
      <c r="F151" s="459">
        <v>0</v>
      </c>
      <c r="G151" s="458">
        <v>0</v>
      </c>
      <c r="H151" s="459">
        <v>0</v>
      </c>
    </row>
    <row r="152" spans="1:8" s="421" customFormat="1" ht="23.25" customHeight="1" thickBot="1">
      <c r="A152" s="1011"/>
      <c r="B152" s="455" t="s">
        <v>642</v>
      </c>
      <c r="C152" s="456">
        <v>3.8573175644567219</v>
      </c>
      <c r="D152" s="457">
        <v>5.7805507745266782</v>
      </c>
      <c r="E152" s="458">
        <v>0</v>
      </c>
      <c r="F152" s="459">
        <v>0</v>
      </c>
      <c r="G152" s="458">
        <v>0</v>
      </c>
      <c r="H152" s="459">
        <v>0</v>
      </c>
    </row>
    <row r="153" spans="1:8" s="421" customFormat="1" ht="23.25" customHeight="1" thickBot="1">
      <c r="A153" s="1011"/>
      <c r="B153" s="455" t="s">
        <v>643</v>
      </c>
      <c r="C153" s="456">
        <v>3.6584731692545449</v>
      </c>
      <c r="D153" s="457">
        <v>5.7390792417284819</v>
      </c>
      <c r="E153" s="458">
        <v>0</v>
      </c>
      <c r="F153" s="459">
        <v>0</v>
      </c>
      <c r="G153" s="458">
        <v>0</v>
      </c>
      <c r="H153" s="459">
        <v>0</v>
      </c>
    </row>
    <row r="154" spans="1:8" s="421" customFormat="1" ht="23.25" customHeight="1" thickBot="1">
      <c r="A154" s="1011"/>
      <c r="B154" s="455" t="s">
        <v>644</v>
      </c>
      <c r="C154" s="456">
        <v>3.7662246638961849</v>
      </c>
      <c r="D154" s="457">
        <v>6.015566810665872</v>
      </c>
      <c r="E154" s="458">
        <v>0</v>
      </c>
      <c r="F154" s="459">
        <v>0</v>
      </c>
      <c r="G154" s="458">
        <v>0</v>
      </c>
      <c r="H154" s="459">
        <v>0</v>
      </c>
    </row>
    <row r="155" spans="1:8" s="421" customFormat="1" ht="23.25" customHeight="1" thickBot="1">
      <c r="A155" s="1011"/>
      <c r="B155" s="455" t="s">
        <v>645</v>
      </c>
      <c r="C155" s="456">
        <v>3.9133475603841306</v>
      </c>
      <c r="D155" s="457">
        <v>5.8743558282208586</v>
      </c>
      <c r="E155" s="458">
        <v>0</v>
      </c>
      <c r="F155" s="459">
        <v>0</v>
      </c>
      <c r="G155" s="458">
        <v>0</v>
      </c>
      <c r="H155" s="459">
        <v>0</v>
      </c>
    </row>
    <row r="156" spans="1:8" s="421" customFormat="1" ht="23.25" customHeight="1" thickBot="1">
      <c r="A156" s="1011"/>
      <c r="B156" s="455" t="s">
        <v>646</v>
      </c>
      <c r="C156" s="456">
        <v>3.9542217876949963</v>
      </c>
      <c r="D156" s="459">
        <v>0</v>
      </c>
      <c r="E156" s="458">
        <v>0</v>
      </c>
      <c r="F156" s="459">
        <v>0</v>
      </c>
      <c r="G156" s="458">
        <v>0</v>
      </c>
      <c r="H156" s="459">
        <v>0</v>
      </c>
    </row>
    <row r="157" spans="1:8" s="421" customFormat="1" ht="23.25" customHeight="1" thickBot="1">
      <c r="A157" s="1011"/>
      <c r="B157" s="455" t="s">
        <v>647</v>
      </c>
      <c r="C157" s="456">
        <v>3.7015637004564561</v>
      </c>
      <c r="D157" s="457">
        <v>6.1091907977566668</v>
      </c>
      <c r="E157" s="458">
        <v>0</v>
      </c>
      <c r="F157" s="459">
        <v>0</v>
      </c>
      <c r="G157" s="458">
        <v>0</v>
      </c>
      <c r="H157" s="459">
        <v>0</v>
      </c>
    </row>
    <row r="158" spans="1:8" s="421" customFormat="1" ht="23.25" customHeight="1" thickBot="1">
      <c r="A158" s="1011"/>
      <c r="B158" s="455" t="s">
        <v>648</v>
      </c>
      <c r="C158" s="456">
        <v>4.0082035724236142</v>
      </c>
      <c r="D158" s="457">
        <v>5.605934409161895</v>
      </c>
      <c r="E158" s="458">
        <v>0</v>
      </c>
      <c r="F158" s="459">
        <v>0</v>
      </c>
      <c r="G158" s="458">
        <v>0</v>
      </c>
      <c r="H158" s="459">
        <v>0</v>
      </c>
    </row>
    <row r="159" spans="1:8" s="421" customFormat="1" ht="23.25" customHeight="1" thickBot="1">
      <c r="A159" s="1011"/>
      <c r="B159" s="455" t="s">
        <v>649</v>
      </c>
      <c r="C159" s="456">
        <v>3.9107820763798009</v>
      </c>
      <c r="D159" s="457">
        <v>6.7937783271528636</v>
      </c>
      <c r="E159" s="458">
        <v>0</v>
      </c>
      <c r="F159" s="459">
        <v>0</v>
      </c>
      <c r="G159" s="458">
        <v>0</v>
      </c>
      <c r="H159" s="459">
        <v>0</v>
      </c>
    </row>
    <row r="160" spans="1:8" s="421" customFormat="1" ht="23.25" customHeight="1" thickBot="1">
      <c r="A160" s="1011"/>
      <c r="B160" s="455" t="s">
        <v>650</v>
      </c>
      <c r="C160" s="456">
        <v>3.688113413304253</v>
      </c>
      <c r="D160" s="457">
        <v>5.4482520699172037</v>
      </c>
      <c r="E160" s="458">
        <v>0</v>
      </c>
      <c r="F160" s="459">
        <v>0</v>
      </c>
      <c r="G160" s="458">
        <v>0</v>
      </c>
      <c r="H160" s="459">
        <v>0</v>
      </c>
    </row>
    <row r="161" spans="1:8" s="421" customFormat="1" ht="23.25" customHeight="1" thickBot="1">
      <c r="A161" s="1011" t="s">
        <v>29</v>
      </c>
      <c r="B161" s="455" t="s">
        <v>651</v>
      </c>
      <c r="C161" s="456">
        <v>3.4579840898615544</v>
      </c>
      <c r="D161" s="457">
        <v>4.699580888516345</v>
      </c>
      <c r="E161" s="458">
        <v>0</v>
      </c>
      <c r="F161" s="457">
        <v>1.4626316240047941</v>
      </c>
      <c r="G161" s="456">
        <v>1.4753991830672113</v>
      </c>
      <c r="H161" s="459">
        <v>0</v>
      </c>
    </row>
    <row r="162" spans="1:8" s="421" customFormat="1" ht="23.25" customHeight="1" thickBot="1">
      <c r="A162" s="1011"/>
      <c r="B162" s="455" t="s">
        <v>652</v>
      </c>
      <c r="C162" s="456">
        <v>3.0061451669772832</v>
      </c>
      <c r="D162" s="457">
        <v>4.3171836087842426</v>
      </c>
      <c r="E162" s="458">
        <v>0</v>
      </c>
      <c r="F162" s="459">
        <v>0</v>
      </c>
      <c r="G162" s="458">
        <v>0</v>
      </c>
      <c r="H162" s="459">
        <v>0</v>
      </c>
    </row>
    <row r="163" spans="1:8" s="421" customFormat="1" ht="23.25" customHeight="1" thickBot="1">
      <c r="A163" s="1011"/>
      <c r="B163" s="455" t="s">
        <v>653</v>
      </c>
      <c r="C163" s="456">
        <v>3.083597070259517</v>
      </c>
      <c r="D163" s="457">
        <v>4.3367946440770595</v>
      </c>
      <c r="E163" s="458">
        <v>0</v>
      </c>
      <c r="F163" s="459">
        <v>0</v>
      </c>
      <c r="G163" s="458">
        <v>0</v>
      </c>
      <c r="H163" s="459">
        <v>0</v>
      </c>
    </row>
    <row r="164" spans="1:8" s="421" customFormat="1" ht="23.25" customHeight="1" thickBot="1">
      <c r="A164" s="1011"/>
      <c r="B164" s="455" t="s">
        <v>654</v>
      </c>
      <c r="C164" s="456">
        <v>3.9745092994192457</v>
      </c>
      <c r="D164" s="457">
        <v>4.9644081202214609</v>
      </c>
      <c r="E164" s="458">
        <v>0</v>
      </c>
      <c r="F164" s="459">
        <v>0</v>
      </c>
      <c r="G164" s="458">
        <v>0</v>
      </c>
      <c r="H164" s="459">
        <v>0</v>
      </c>
    </row>
    <row r="165" spans="1:8" s="421" customFormat="1" ht="23.25" customHeight="1" thickBot="1">
      <c r="A165" s="1011" t="s">
        <v>17</v>
      </c>
      <c r="B165" s="455" t="s">
        <v>655</v>
      </c>
      <c r="C165" s="456">
        <v>3.0669725419652152</v>
      </c>
      <c r="D165" s="457">
        <v>6.2756087019161502</v>
      </c>
      <c r="E165" s="458">
        <v>0</v>
      </c>
      <c r="F165" s="457">
        <v>1.4129966725386574</v>
      </c>
      <c r="G165" s="456">
        <v>1.342057761732852</v>
      </c>
      <c r="H165" s="459">
        <v>0</v>
      </c>
    </row>
    <row r="166" spans="1:8" s="421" customFormat="1" ht="23.25" customHeight="1" thickBot="1">
      <c r="A166" s="1011"/>
      <c r="B166" s="455" t="s">
        <v>656</v>
      </c>
      <c r="C166" s="456">
        <v>3.5409070906942364</v>
      </c>
      <c r="D166" s="457">
        <v>4.5519602521815372</v>
      </c>
      <c r="E166" s="458">
        <v>0</v>
      </c>
      <c r="F166" s="457">
        <v>1.2183021750200043</v>
      </c>
      <c r="G166" s="458">
        <v>0</v>
      </c>
      <c r="H166" s="457">
        <v>1.4554317548746518</v>
      </c>
    </row>
    <row r="167" spans="1:8" s="421" customFormat="1" ht="23.25" customHeight="1" thickBot="1">
      <c r="A167" s="1011"/>
      <c r="B167" s="455" t="s">
        <v>657</v>
      </c>
      <c r="C167" s="456">
        <v>3.2974880298436671</v>
      </c>
      <c r="D167" s="457">
        <v>4.5390956334747026</v>
      </c>
      <c r="E167" s="458">
        <v>0</v>
      </c>
      <c r="F167" s="457">
        <v>1.1960666951688756</v>
      </c>
      <c r="G167" s="458">
        <v>0</v>
      </c>
      <c r="H167" s="457">
        <v>1.526023244062658</v>
      </c>
    </row>
    <row r="168" spans="1:8" s="421" customFormat="1" ht="23.25" customHeight="1" thickBot="1">
      <c r="A168" s="1011"/>
      <c r="B168" s="455" t="s">
        <v>658</v>
      </c>
      <c r="C168" s="456">
        <v>3.5933616557934114</v>
      </c>
      <c r="D168" s="457">
        <v>5.3269916009162639</v>
      </c>
      <c r="E168" s="458">
        <v>0</v>
      </c>
      <c r="F168" s="457">
        <v>1.2678940835746793</v>
      </c>
      <c r="G168" s="458">
        <v>0</v>
      </c>
      <c r="H168" s="459">
        <v>0</v>
      </c>
    </row>
    <row r="169" spans="1:8" s="421" customFormat="1" ht="23.25" customHeight="1" thickBot="1">
      <c r="A169" s="1011"/>
      <c r="B169" s="455" t="s">
        <v>659</v>
      </c>
      <c r="C169" s="456">
        <v>3.7371337012640198</v>
      </c>
      <c r="D169" s="457">
        <v>4.5496827174318772</v>
      </c>
      <c r="E169" s="458">
        <v>0</v>
      </c>
      <c r="F169" s="457">
        <v>1.2297193474036245</v>
      </c>
      <c r="G169" s="456">
        <v>1.0943820224719101</v>
      </c>
      <c r="H169" s="457">
        <v>2.3921166552745499</v>
      </c>
    </row>
    <row r="170" spans="1:8" s="421" customFormat="1" ht="23.25" customHeight="1" thickBot="1">
      <c r="A170" s="1011"/>
      <c r="B170" s="455" t="s">
        <v>660</v>
      </c>
      <c r="C170" s="456">
        <v>3.6903949893197203</v>
      </c>
      <c r="D170" s="457">
        <v>6.5013907452227002</v>
      </c>
      <c r="E170" s="458">
        <v>0</v>
      </c>
      <c r="F170" s="457">
        <v>1.3133635578583764</v>
      </c>
      <c r="G170" s="456">
        <v>1.0892473118279571</v>
      </c>
      <c r="H170" s="457">
        <v>3.4271545369253453</v>
      </c>
    </row>
    <row r="171" spans="1:8" s="421" customFormat="1" ht="23.25" customHeight="1" thickBot="1">
      <c r="A171" s="1011"/>
      <c r="B171" s="455" t="s">
        <v>661</v>
      </c>
      <c r="C171" s="456">
        <v>2.9577154152927161</v>
      </c>
      <c r="D171" s="457">
        <v>6.4039008302058456</v>
      </c>
      <c r="E171" s="458">
        <v>0</v>
      </c>
      <c r="F171" s="457">
        <v>1.251249432076329</v>
      </c>
      <c r="G171" s="456">
        <v>1.1657539247900695</v>
      </c>
      <c r="H171" s="457">
        <v>2.0848184376256196</v>
      </c>
    </row>
    <row r="172" spans="1:8" s="421" customFormat="1" ht="23.25" customHeight="1" thickBot="1">
      <c r="A172" s="1011"/>
      <c r="B172" s="455" t="s">
        <v>662</v>
      </c>
      <c r="C172" s="456">
        <v>3.5148876962830453</v>
      </c>
      <c r="D172" s="459">
        <v>0</v>
      </c>
      <c r="E172" s="458">
        <v>0</v>
      </c>
      <c r="F172" s="459">
        <v>0</v>
      </c>
      <c r="G172" s="458">
        <v>0</v>
      </c>
      <c r="H172" s="459">
        <v>0</v>
      </c>
    </row>
    <row r="173" spans="1:8" s="421" customFormat="1" ht="23.25" customHeight="1" thickBot="1">
      <c r="A173" s="1011"/>
      <c r="B173" s="455" t="s">
        <v>663</v>
      </c>
      <c r="C173" s="456">
        <v>3.5899192156321202</v>
      </c>
      <c r="D173" s="457">
        <v>4.7595492957746481</v>
      </c>
      <c r="E173" s="458">
        <v>0</v>
      </c>
      <c r="F173" s="457">
        <v>1.3941205779770802</v>
      </c>
      <c r="G173" s="458">
        <v>0</v>
      </c>
      <c r="H173" s="459">
        <v>0</v>
      </c>
    </row>
    <row r="174" spans="1:8" s="421" customFormat="1" ht="23.25" customHeight="1" thickBot="1">
      <c r="A174" s="1011"/>
      <c r="B174" s="455" t="s">
        <v>664</v>
      </c>
      <c r="C174" s="456">
        <v>3.3065531478448342</v>
      </c>
      <c r="D174" s="457">
        <v>6.0206692079627278</v>
      </c>
      <c r="E174" s="458">
        <v>0</v>
      </c>
      <c r="F174" s="457">
        <v>1.2010968921389398</v>
      </c>
      <c r="G174" s="458">
        <v>0</v>
      </c>
      <c r="H174" s="459">
        <v>0</v>
      </c>
    </row>
    <row r="175" spans="1:8" s="421" customFormat="1" ht="23.25" customHeight="1" thickBot="1">
      <c r="A175" s="1011"/>
      <c r="B175" s="455" t="s">
        <v>665</v>
      </c>
      <c r="C175" s="456">
        <v>3.8650440917107582</v>
      </c>
      <c r="D175" s="459">
        <v>0</v>
      </c>
      <c r="E175" s="458">
        <v>0</v>
      </c>
      <c r="F175" s="459">
        <v>0</v>
      </c>
      <c r="G175" s="458">
        <v>0</v>
      </c>
      <c r="H175" s="459">
        <v>0</v>
      </c>
    </row>
    <row r="176" spans="1:8" s="421" customFormat="1" ht="23.25" customHeight="1" thickBot="1">
      <c r="A176" s="1011"/>
      <c r="B176" s="455" t="s">
        <v>666</v>
      </c>
      <c r="C176" s="456">
        <v>3.3229446005534387</v>
      </c>
      <c r="D176" s="457">
        <v>8.0471092077087789</v>
      </c>
      <c r="E176" s="458">
        <v>0</v>
      </c>
      <c r="F176" s="457">
        <v>1.1261261261261262</v>
      </c>
      <c r="G176" s="456">
        <v>1.0672963400236128</v>
      </c>
      <c r="H176" s="459">
        <v>0</v>
      </c>
    </row>
    <row r="177" spans="1:8" s="421" customFormat="1" ht="23.25" customHeight="1" thickBot="1">
      <c r="A177" s="1011"/>
      <c r="B177" s="455" t="s">
        <v>667</v>
      </c>
      <c r="C177" s="456">
        <v>3.4365845782028042</v>
      </c>
      <c r="D177" s="457">
        <v>5.5869972610638605</v>
      </c>
      <c r="E177" s="458">
        <v>0</v>
      </c>
      <c r="F177" s="457">
        <v>1.2672839506172839</v>
      </c>
      <c r="G177" s="458">
        <v>0</v>
      </c>
      <c r="H177" s="459">
        <v>0</v>
      </c>
    </row>
    <row r="178" spans="1:8" s="421" customFormat="1" ht="23.25" customHeight="1" thickBot="1">
      <c r="A178" s="1011"/>
      <c r="B178" s="455" t="s">
        <v>668</v>
      </c>
      <c r="C178" s="456">
        <v>3.3106203721798799</v>
      </c>
      <c r="D178" s="457">
        <v>6.8913832199546485</v>
      </c>
      <c r="E178" s="458">
        <v>0</v>
      </c>
      <c r="F178" s="457">
        <v>1.2907688818326151</v>
      </c>
      <c r="G178" s="458">
        <v>0</v>
      </c>
      <c r="H178" s="459">
        <v>0</v>
      </c>
    </row>
    <row r="179" spans="1:8" s="421" customFormat="1" ht="23.25" customHeight="1" thickBot="1">
      <c r="A179" s="1011"/>
      <c r="B179" s="455" t="s">
        <v>669</v>
      </c>
      <c r="C179" s="456">
        <v>3.3611325498876283</v>
      </c>
      <c r="D179" s="457">
        <v>6.6630304352568999</v>
      </c>
      <c r="E179" s="458">
        <v>0</v>
      </c>
      <c r="F179" s="457">
        <v>1.1698523023457863</v>
      </c>
      <c r="G179" s="458">
        <v>0</v>
      </c>
      <c r="H179" s="459">
        <v>0</v>
      </c>
    </row>
    <row r="180" spans="1:8" s="421" customFormat="1" ht="23.25" customHeight="1" thickBot="1">
      <c r="A180" s="1011"/>
      <c r="B180" s="455" t="s">
        <v>670</v>
      </c>
      <c r="C180" s="456">
        <v>3.5988026431770184</v>
      </c>
      <c r="D180" s="457">
        <v>5.4139467528127438</v>
      </c>
      <c r="E180" s="458">
        <v>0</v>
      </c>
      <c r="F180" s="457">
        <v>1.2193790515182532</v>
      </c>
      <c r="G180" s="458">
        <v>0</v>
      </c>
      <c r="H180" s="459">
        <v>0</v>
      </c>
    </row>
    <row r="181" spans="1:8" s="421" customFormat="1" ht="23.25" customHeight="1" thickBot="1">
      <c r="A181" s="1011"/>
      <c r="B181" s="455" t="s">
        <v>671</v>
      </c>
      <c r="C181" s="456">
        <v>3.5841099935406477</v>
      </c>
      <c r="D181" s="459">
        <v>0</v>
      </c>
      <c r="E181" s="458">
        <v>0</v>
      </c>
      <c r="F181" s="459">
        <v>0</v>
      </c>
      <c r="G181" s="458">
        <v>0</v>
      </c>
      <c r="H181" s="459">
        <v>0</v>
      </c>
    </row>
    <row r="182" spans="1:8" s="421" customFormat="1" ht="23.25" customHeight="1" thickBot="1">
      <c r="A182" s="1011"/>
      <c r="B182" s="455" t="s">
        <v>672</v>
      </c>
      <c r="C182" s="456">
        <v>3.7570326983529916</v>
      </c>
      <c r="D182" s="457">
        <v>6.4634219618446744</v>
      </c>
      <c r="E182" s="458">
        <v>0</v>
      </c>
      <c r="F182" s="457">
        <v>1.1385176184690158</v>
      </c>
      <c r="G182" s="458">
        <v>0</v>
      </c>
      <c r="H182" s="459">
        <v>0</v>
      </c>
    </row>
    <row r="183" spans="1:8" s="421" customFormat="1" ht="23.25" customHeight="1" thickBot="1">
      <c r="A183" s="1011"/>
      <c r="B183" s="455" t="s">
        <v>673</v>
      </c>
      <c r="C183" s="456">
        <v>3.798465494104752</v>
      </c>
      <c r="D183" s="457">
        <v>10.117047645276783</v>
      </c>
      <c r="E183" s="458">
        <v>0</v>
      </c>
      <c r="F183" s="459">
        <v>0</v>
      </c>
      <c r="G183" s="458">
        <v>0</v>
      </c>
      <c r="H183" s="459">
        <v>0</v>
      </c>
    </row>
    <row r="184" spans="1:8" s="421" customFormat="1" ht="23.25" customHeight="1" thickBot="1">
      <c r="A184" s="1011"/>
      <c r="B184" s="455" t="s">
        <v>674</v>
      </c>
      <c r="C184" s="456">
        <v>4.0053160955399703</v>
      </c>
      <c r="D184" s="457">
        <v>5.3943123938879456</v>
      </c>
      <c r="E184" s="458">
        <v>0</v>
      </c>
      <c r="F184" s="459">
        <v>0</v>
      </c>
      <c r="G184" s="458">
        <v>0</v>
      </c>
      <c r="H184" s="459">
        <v>0</v>
      </c>
    </row>
    <row r="185" spans="1:8" s="421" customFormat="1" ht="23.25" customHeight="1" thickBot="1">
      <c r="A185" s="1011"/>
      <c r="B185" s="455" t="s">
        <v>675</v>
      </c>
      <c r="C185" s="456">
        <v>3.0922253793603773</v>
      </c>
      <c r="D185" s="457">
        <v>8.5227272727272734</v>
      </c>
      <c r="E185" s="458">
        <v>0</v>
      </c>
      <c r="F185" s="459">
        <v>0</v>
      </c>
      <c r="G185" s="458">
        <v>0</v>
      </c>
      <c r="H185" s="459">
        <v>0</v>
      </c>
    </row>
    <row r="186" spans="1:8" s="421" customFormat="1" ht="23.25" customHeight="1" thickBot="1">
      <c r="A186" s="1011"/>
      <c r="B186" s="455" t="s">
        <v>676</v>
      </c>
      <c r="C186" s="456">
        <v>3.926824160174248</v>
      </c>
      <c r="D186" s="457">
        <v>6.9804878048780488</v>
      </c>
      <c r="E186" s="458">
        <v>0</v>
      </c>
      <c r="F186" s="457">
        <v>1.4431599229287091</v>
      </c>
      <c r="G186" s="458">
        <v>0</v>
      </c>
      <c r="H186" s="459">
        <v>0</v>
      </c>
    </row>
    <row r="187" spans="1:8" s="421" customFormat="1" ht="23.25" customHeight="1" thickBot="1">
      <c r="A187" s="1011" t="s">
        <v>17</v>
      </c>
      <c r="B187" s="455" t="s">
        <v>677</v>
      </c>
      <c r="C187" s="456">
        <v>3.7123334775326389</v>
      </c>
      <c r="D187" s="457">
        <v>5.9555639954424615</v>
      </c>
      <c r="E187" s="458">
        <v>0</v>
      </c>
      <c r="F187" s="457">
        <v>0</v>
      </c>
      <c r="G187" s="458">
        <v>0</v>
      </c>
      <c r="H187" s="459">
        <v>0</v>
      </c>
    </row>
    <row r="188" spans="1:8" s="421" customFormat="1" ht="23.25" customHeight="1" thickBot="1">
      <c r="A188" s="1011"/>
      <c r="B188" s="455" t="s">
        <v>678</v>
      </c>
      <c r="C188" s="456">
        <v>3.1589214540618595</v>
      </c>
      <c r="D188" s="457">
        <v>6.5704004428861413</v>
      </c>
      <c r="E188" s="458">
        <v>0</v>
      </c>
      <c r="F188" s="457">
        <v>1.3114268798105388</v>
      </c>
      <c r="G188" s="458">
        <v>0</v>
      </c>
      <c r="H188" s="459">
        <v>0</v>
      </c>
    </row>
    <row r="189" spans="1:8" s="421" customFormat="1" ht="23.25" customHeight="1" thickBot="1">
      <c r="A189" s="1011"/>
      <c r="B189" s="455" t="s">
        <v>679</v>
      </c>
      <c r="C189" s="456">
        <v>3.4626579270643725</v>
      </c>
      <c r="D189" s="457">
        <v>5.9337266223170575</v>
      </c>
      <c r="E189" s="458">
        <v>0</v>
      </c>
      <c r="F189" s="459">
        <v>0</v>
      </c>
      <c r="G189" s="458">
        <v>0</v>
      </c>
      <c r="H189" s="459">
        <v>0</v>
      </c>
    </row>
    <row r="190" spans="1:8" s="421" customFormat="1" ht="23.25" customHeight="1" thickBot="1">
      <c r="A190" s="1011"/>
      <c r="B190" s="455" t="s">
        <v>680</v>
      </c>
      <c r="C190" s="456">
        <v>3.5406910129585101</v>
      </c>
      <c r="D190" s="457">
        <v>7.2374716696046333</v>
      </c>
      <c r="E190" s="458">
        <v>0</v>
      </c>
      <c r="F190" s="459">
        <v>0</v>
      </c>
      <c r="G190" s="458">
        <v>0</v>
      </c>
      <c r="H190" s="459">
        <v>0</v>
      </c>
    </row>
    <row r="191" spans="1:8" s="421" customFormat="1" ht="23.25" customHeight="1" thickBot="1">
      <c r="A191" s="1011"/>
      <c r="B191" s="455" t="s">
        <v>681</v>
      </c>
      <c r="C191" s="456">
        <v>3.13296015533018</v>
      </c>
      <c r="D191" s="459">
        <v>0</v>
      </c>
      <c r="E191" s="458">
        <v>0</v>
      </c>
      <c r="F191" s="459">
        <v>0</v>
      </c>
      <c r="G191" s="458">
        <v>0</v>
      </c>
      <c r="H191" s="459">
        <v>0</v>
      </c>
    </row>
    <row r="192" spans="1:8" s="421" customFormat="1" ht="23.25" customHeight="1" thickBot="1">
      <c r="A192" s="1011"/>
      <c r="B192" s="455" t="s">
        <v>682</v>
      </c>
      <c r="C192" s="456">
        <v>2.7036659877800409</v>
      </c>
      <c r="D192" s="459">
        <v>0</v>
      </c>
      <c r="E192" s="458">
        <v>0</v>
      </c>
      <c r="F192" s="459">
        <v>0</v>
      </c>
      <c r="G192" s="458">
        <v>0</v>
      </c>
      <c r="H192" s="459">
        <v>0</v>
      </c>
    </row>
    <row r="193" spans="1:8" s="421" customFormat="1" ht="23.25" customHeight="1" thickBot="1">
      <c r="A193" s="1011"/>
      <c r="B193" s="455" t="s">
        <v>683</v>
      </c>
      <c r="C193" s="456">
        <v>3.8158764808515047</v>
      </c>
      <c r="D193" s="457">
        <v>5.3780995475113125</v>
      </c>
      <c r="E193" s="458">
        <v>0</v>
      </c>
      <c r="F193" s="459">
        <v>0</v>
      </c>
      <c r="G193" s="458">
        <v>0</v>
      </c>
      <c r="H193" s="459">
        <v>0</v>
      </c>
    </row>
    <row r="194" spans="1:8" s="421" customFormat="1" ht="23.25" customHeight="1" thickBot="1">
      <c r="A194" s="1011"/>
      <c r="B194" s="455" t="s">
        <v>684</v>
      </c>
      <c r="C194" s="456">
        <v>2.8618948032987412</v>
      </c>
      <c r="D194" s="459">
        <v>0</v>
      </c>
      <c r="E194" s="458">
        <v>0</v>
      </c>
      <c r="F194" s="459">
        <v>0</v>
      </c>
      <c r="G194" s="458">
        <v>0</v>
      </c>
      <c r="H194" s="459">
        <v>0</v>
      </c>
    </row>
    <row r="195" spans="1:8" s="421" customFormat="1" ht="23.25" customHeight="1" thickBot="1">
      <c r="A195" s="1011"/>
      <c r="B195" s="455" t="s">
        <v>685</v>
      </c>
      <c r="C195" s="456">
        <v>3.2359266608999473</v>
      </c>
      <c r="D195" s="457">
        <v>6.7453266331658295</v>
      </c>
      <c r="E195" s="458">
        <v>0</v>
      </c>
      <c r="F195" s="457">
        <v>1.1068204613841524</v>
      </c>
      <c r="G195" s="458">
        <v>0</v>
      </c>
      <c r="H195" s="459">
        <v>0</v>
      </c>
    </row>
    <row r="196" spans="1:8" s="421" customFormat="1" ht="23.25" customHeight="1" thickBot="1">
      <c r="A196" s="1011"/>
      <c r="B196" s="455" t="s">
        <v>686</v>
      </c>
      <c r="C196" s="456">
        <v>3.407344241326014</v>
      </c>
      <c r="D196" s="457">
        <v>8.5411609498680736</v>
      </c>
      <c r="E196" s="458">
        <v>0</v>
      </c>
      <c r="F196" s="457">
        <v>1.1756087494841105</v>
      </c>
      <c r="G196" s="458">
        <v>0</v>
      </c>
      <c r="H196" s="459">
        <v>0</v>
      </c>
    </row>
    <row r="197" spans="1:8" s="421" customFormat="1" ht="23.25" customHeight="1" thickBot="1">
      <c r="A197" s="1011" t="s">
        <v>18</v>
      </c>
      <c r="B197" s="455" t="s">
        <v>687</v>
      </c>
      <c r="C197" s="456">
        <v>3.1496859414544165</v>
      </c>
      <c r="D197" s="457">
        <v>4.8526860008431889</v>
      </c>
      <c r="E197" s="458">
        <v>0</v>
      </c>
      <c r="F197" s="457">
        <v>1.2734770384254921</v>
      </c>
      <c r="G197" s="456">
        <v>1.3833137715179968</v>
      </c>
      <c r="H197" s="459">
        <v>0</v>
      </c>
    </row>
    <row r="198" spans="1:8" s="421" customFormat="1" ht="23.25" customHeight="1" thickBot="1">
      <c r="A198" s="1011"/>
      <c r="B198" s="455" t="s">
        <v>688</v>
      </c>
      <c r="C198" s="456">
        <v>3.0444258588550488</v>
      </c>
      <c r="D198" s="457">
        <v>4.5190760919051813</v>
      </c>
      <c r="E198" s="458">
        <v>0</v>
      </c>
      <c r="F198" s="457">
        <v>1.6437601058356608</v>
      </c>
      <c r="G198" s="458">
        <v>0</v>
      </c>
      <c r="H198" s="459">
        <v>0</v>
      </c>
    </row>
    <row r="199" spans="1:8" s="421" customFormat="1" ht="23.25" customHeight="1" thickBot="1">
      <c r="A199" s="1011"/>
      <c r="B199" s="455" t="s">
        <v>689</v>
      </c>
      <c r="C199" s="456">
        <v>3.134407380045841</v>
      </c>
      <c r="D199" s="457">
        <v>5.223582068676131</v>
      </c>
      <c r="E199" s="458">
        <v>0</v>
      </c>
      <c r="F199" s="457">
        <v>1.4038461538461537</v>
      </c>
      <c r="G199" s="458">
        <v>0</v>
      </c>
      <c r="H199" s="459">
        <v>0</v>
      </c>
    </row>
    <row r="200" spans="1:8" s="421" customFormat="1" ht="23.25" customHeight="1" thickBot="1">
      <c r="A200" s="1011"/>
      <c r="B200" s="455" t="s">
        <v>690</v>
      </c>
      <c r="C200" s="456">
        <v>3.2936115687351273</v>
      </c>
      <c r="D200" s="457">
        <v>5.5831729928284064</v>
      </c>
      <c r="E200" s="458">
        <v>0</v>
      </c>
      <c r="F200" s="457">
        <v>1.0628792057363485</v>
      </c>
      <c r="G200" s="458">
        <v>0</v>
      </c>
      <c r="H200" s="459">
        <v>0</v>
      </c>
    </row>
    <row r="201" spans="1:8" s="421" customFormat="1" ht="23.25" customHeight="1" thickBot="1">
      <c r="A201" s="1011"/>
      <c r="B201" s="455" t="s">
        <v>691</v>
      </c>
      <c r="C201" s="456">
        <v>3.1576719576719579</v>
      </c>
      <c r="D201" s="457">
        <v>4.827961870177031</v>
      </c>
      <c r="E201" s="458">
        <v>0</v>
      </c>
      <c r="F201" s="459">
        <v>0</v>
      </c>
      <c r="G201" s="458">
        <v>0</v>
      </c>
      <c r="H201" s="459">
        <v>0</v>
      </c>
    </row>
    <row r="202" spans="1:8" s="421" customFormat="1" ht="23.25" customHeight="1" thickBot="1">
      <c r="A202" s="1011"/>
      <c r="B202" s="455" t="s">
        <v>692</v>
      </c>
      <c r="C202" s="456">
        <v>3.7128537527007404</v>
      </c>
      <c r="D202" s="457">
        <v>4.5061983471074383</v>
      </c>
      <c r="E202" s="458">
        <v>0</v>
      </c>
      <c r="F202" s="459">
        <v>0</v>
      </c>
      <c r="G202" s="458">
        <v>0</v>
      </c>
      <c r="H202" s="459">
        <v>0</v>
      </c>
    </row>
    <row r="203" spans="1:8" s="421" customFormat="1" ht="23.25" customHeight="1" thickBot="1">
      <c r="A203" s="1011"/>
      <c r="B203" s="455" t="s">
        <v>693</v>
      </c>
      <c r="C203" s="456">
        <v>2.5512669416617562</v>
      </c>
      <c r="D203" s="457">
        <v>4.0742574257425739</v>
      </c>
      <c r="E203" s="458">
        <v>0</v>
      </c>
      <c r="F203" s="459">
        <v>0</v>
      </c>
      <c r="G203" s="458">
        <v>0</v>
      </c>
      <c r="H203" s="459">
        <v>0</v>
      </c>
    </row>
    <row r="204" spans="1:8" s="421" customFormat="1" ht="23.25" customHeight="1" thickBot="1">
      <c r="A204" s="1011" t="s">
        <v>19</v>
      </c>
      <c r="B204" s="455" t="s">
        <v>694</v>
      </c>
      <c r="C204" s="456">
        <v>3.3950572993170112</v>
      </c>
      <c r="D204" s="457">
        <v>5.911823284446859</v>
      </c>
      <c r="E204" s="456">
        <v>2.5522388059701493</v>
      </c>
      <c r="F204" s="457">
        <v>1.2407384865084194</v>
      </c>
      <c r="G204" s="456">
        <v>1.4532888465204956</v>
      </c>
      <c r="H204" s="457">
        <v>1.1495626822157434</v>
      </c>
    </row>
    <row r="205" spans="1:8" s="421" customFormat="1" ht="23.25" customHeight="1" thickBot="1">
      <c r="A205" s="1011"/>
      <c r="B205" s="455" t="s">
        <v>695</v>
      </c>
      <c r="C205" s="456">
        <v>3.4212593112382597</v>
      </c>
      <c r="D205" s="457">
        <v>6.7348532167395376</v>
      </c>
      <c r="E205" s="456">
        <v>1</v>
      </c>
      <c r="F205" s="457">
        <v>1.2391273750879663</v>
      </c>
      <c r="G205" s="456">
        <v>1.3985780008364701</v>
      </c>
      <c r="H205" s="459">
        <v>0</v>
      </c>
    </row>
    <row r="206" spans="1:8" s="421" customFormat="1" ht="23.25" customHeight="1" thickBot="1">
      <c r="A206" s="1011"/>
      <c r="B206" s="455" t="s">
        <v>696</v>
      </c>
      <c r="C206" s="456">
        <v>3.3995631932869705</v>
      </c>
      <c r="D206" s="457">
        <v>5.4471608832807572</v>
      </c>
      <c r="E206" s="458">
        <v>0</v>
      </c>
      <c r="F206" s="457">
        <v>1.1416611169251261</v>
      </c>
      <c r="G206" s="458">
        <v>0</v>
      </c>
      <c r="H206" s="459">
        <v>0</v>
      </c>
    </row>
    <row r="207" spans="1:8" s="421" customFormat="1" ht="23.25" customHeight="1" thickBot="1">
      <c r="A207" s="1011"/>
      <c r="B207" s="455" t="s">
        <v>697</v>
      </c>
      <c r="C207" s="456">
        <v>3.5538565558849533</v>
      </c>
      <c r="D207" s="457">
        <v>6.7516616314199398</v>
      </c>
      <c r="E207" s="458">
        <v>0</v>
      </c>
      <c r="F207" s="459">
        <v>0</v>
      </c>
      <c r="G207" s="458">
        <v>0</v>
      </c>
      <c r="H207" s="459">
        <v>0</v>
      </c>
    </row>
    <row r="208" spans="1:8" s="421" customFormat="1" ht="23.25" customHeight="1" thickBot="1">
      <c r="A208" s="1011"/>
      <c r="B208" s="455" t="s">
        <v>698</v>
      </c>
      <c r="C208" s="456">
        <v>3.3385731258980949</v>
      </c>
      <c r="D208" s="457">
        <v>4.9172542237594783</v>
      </c>
      <c r="E208" s="458">
        <v>0</v>
      </c>
      <c r="F208" s="457">
        <v>1.3384975153463901</v>
      </c>
      <c r="G208" s="458">
        <v>0</v>
      </c>
      <c r="H208" s="459">
        <v>0</v>
      </c>
    </row>
    <row r="209" spans="1:8" s="421" customFormat="1" ht="23.25" customHeight="1" thickBot="1">
      <c r="A209" s="1011"/>
      <c r="B209" s="455" t="s">
        <v>699</v>
      </c>
      <c r="C209" s="456">
        <v>3.6963492003191125</v>
      </c>
      <c r="D209" s="459">
        <v>0</v>
      </c>
      <c r="E209" s="458">
        <v>0</v>
      </c>
      <c r="F209" s="459">
        <v>0</v>
      </c>
      <c r="G209" s="458">
        <v>0</v>
      </c>
      <c r="H209" s="459">
        <v>0</v>
      </c>
    </row>
    <row r="210" spans="1:8" s="421" customFormat="1" ht="23.25" customHeight="1" thickBot="1">
      <c r="A210" s="1011"/>
      <c r="B210" s="455" t="s">
        <v>700</v>
      </c>
      <c r="C210" s="456">
        <v>4.5249775455213523</v>
      </c>
      <c r="D210" s="459">
        <v>0</v>
      </c>
      <c r="E210" s="458">
        <v>0</v>
      </c>
      <c r="F210" s="459">
        <v>0</v>
      </c>
      <c r="G210" s="458">
        <v>0</v>
      </c>
      <c r="H210" s="459">
        <v>0</v>
      </c>
    </row>
    <row r="211" spans="1:8" s="421" customFormat="1" ht="23.25" customHeight="1" thickBot="1">
      <c r="A211" s="1011"/>
      <c r="B211" s="455" t="s">
        <v>701</v>
      </c>
      <c r="C211" s="456">
        <v>3.4894162045919335</v>
      </c>
      <c r="D211" s="459">
        <v>0</v>
      </c>
      <c r="E211" s="458">
        <v>0</v>
      </c>
      <c r="F211" s="457">
        <v>1</v>
      </c>
      <c r="G211" s="458">
        <v>0</v>
      </c>
      <c r="H211" s="459">
        <v>0</v>
      </c>
    </row>
    <row r="212" spans="1:8" s="421" customFormat="1" ht="23.25" customHeight="1" thickBot="1">
      <c r="A212" s="1011"/>
      <c r="B212" s="455" t="s">
        <v>702</v>
      </c>
      <c r="C212" s="456">
        <v>3.2727981040807714</v>
      </c>
      <c r="D212" s="459">
        <v>0</v>
      </c>
      <c r="E212" s="458">
        <v>0</v>
      </c>
      <c r="F212" s="459">
        <v>0</v>
      </c>
      <c r="G212" s="458">
        <v>0</v>
      </c>
      <c r="H212" s="459">
        <v>0</v>
      </c>
    </row>
    <row r="213" spans="1:8" s="421" customFormat="1" ht="23.25" customHeight="1" thickBot="1">
      <c r="A213" s="1011" t="s">
        <v>261</v>
      </c>
      <c r="B213" s="455" t="s">
        <v>703</v>
      </c>
      <c r="C213" s="456">
        <v>3.2276225868860218</v>
      </c>
      <c r="D213" s="457">
        <v>5.2321019615652693</v>
      </c>
      <c r="E213" s="456">
        <v>2</v>
      </c>
      <c r="F213" s="457">
        <v>1.2236920803574569</v>
      </c>
      <c r="G213" s="456">
        <v>1.2521435837814272</v>
      </c>
      <c r="H213" s="457">
        <v>3.5813038591232673</v>
      </c>
    </row>
    <row r="214" spans="1:8" s="421" customFormat="1" ht="23.25" customHeight="1" thickBot="1">
      <c r="A214" s="1011"/>
      <c r="B214" s="455" t="s">
        <v>704</v>
      </c>
      <c r="C214" s="456">
        <v>3.3242203973474749</v>
      </c>
      <c r="D214" s="457">
        <v>5.9364584808572909</v>
      </c>
      <c r="E214" s="458">
        <v>0</v>
      </c>
      <c r="F214" s="457">
        <v>1.22</v>
      </c>
      <c r="G214" s="456">
        <v>1.0823848238482385</v>
      </c>
      <c r="H214" s="459">
        <v>0</v>
      </c>
    </row>
    <row r="215" spans="1:8" s="421" customFormat="1" ht="23.25" customHeight="1" thickBot="1">
      <c r="A215" s="1011"/>
      <c r="B215" s="455" t="s">
        <v>705</v>
      </c>
      <c r="C215" s="456">
        <v>3.6669919214086355</v>
      </c>
      <c r="D215" s="457">
        <v>6.9718880753138075</v>
      </c>
      <c r="E215" s="458">
        <v>0</v>
      </c>
      <c r="F215" s="457">
        <v>1.0516759776536313</v>
      </c>
      <c r="G215" s="458">
        <v>0</v>
      </c>
      <c r="H215" s="459">
        <v>0</v>
      </c>
    </row>
    <row r="216" spans="1:8" s="421" customFormat="1" ht="23.25" customHeight="1" thickBot="1">
      <c r="A216" s="1011"/>
      <c r="B216" s="455" t="s">
        <v>706</v>
      </c>
      <c r="C216" s="456">
        <v>3.508351863190573</v>
      </c>
      <c r="D216" s="457">
        <v>5.3055701523909615</v>
      </c>
      <c r="E216" s="458">
        <v>0</v>
      </c>
      <c r="F216" s="459">
        <v>0</v>
      </c>
      <c r="G216" s="458">
        <v>0</v>
      </c>
      <c r="H216" s="459">
        <v>0</v>
      </c>
    </row>
    <row r="217" spans="1:8" s="421" customFormat="1" ht="23.25" customHeight="1" thickBot="1">
      <c r="A217" s="1011"/>
      <c r="B217" s="455" t="s">
        <v>707</v>
      </c>
      <c r="C217" s="456">
        <v>3.2286896319993281</v>
      </c>
      <c r="D217" s="457">
        <v>4.7641320326072432</v>
      </c>
      <c r="E217" s="458">
        <v>0</v>
      </c>
      <c r="F217" s="457">
        <v>1.1682763744427935</v>
      </c>
      <c r="G217" s="458">
        <v>0</v>
      </c>
      <c r="H217" s="459">
        <v>0</v>
      </c>
    </row>
    <row r="218" spans="1:8" s="421" customFormat="1" ht="23.25" customHeight="1" thickBot="1">
      <c r="A218" s="1011"/>
      <c r="B218" s="455" t="s">
        <v>708</v>
      </c>
      <c r="C218" s="456">
        <v>3.615004458977408</v>
      </c>
      <c r="D218" s="457">
        <v>6.936458081662237</v>
      </c>
      <c r="E218" s="458">
        <v>0</v>
      </c>
      <c r="F218" s="459">
        <v>0</v>
      </c>
      <c r="G218" s="458">
        <v>0</v>
      </c>
      <c r="H218" s="459">
        <v>0</v>
      </c>
    </row>
    <row r="219" spans="1:8" s="421" customFormat="1" ht="23.25" customHeight="1" thickBot="1">
      <c r="A219" s="1011"/>
      <c r="B219" s="455" t="s">
        <v>709</v>
      </c>
      <c r="C219" s="456">
        <v>3.0526842805441516</v>
      </c>
      <c r="D219" s="457">
        <v>4.1385694249649365</v>
      </c>
      <c r="E219" s="458">
        <v>0</v>
      </c>
      <c r="F219" s="457">
        <v>1.2056737588652482</v>
      </c>
      <c r="G219" s="458">
        <v>0</v>
      </c>
      <c r="H219" s="459">
        <v>0</v>
      </c>
    </row>
    <row r="220" spans="1:8" s="421" customFormat="1" ht="23.25" customHeight="1" thickBot="1">
      <c r="A220" s="1011"/>
      <c r="B220" s="455" t="s">
        <v>710</v>
      </c>
      <c r="C220" s="456">
        <v>3.173056475777893</v>
      </c>
      <c r="D220" s="457">
        <v>4.1869935170178278</v>
      </c>
      <c r="E220" s="458">
        <v>0</v>
      </c>
      <c r="F220" s="459">
        <v>0</v>
      </c>
      <c r="G220" s="458">
        <v>0</v>
      </c>
      <c r="H220" s="459">
        <v>0</v>
      </c>
    </row>
    <row r="221" spans="1:8" s="421" customFormat="1" ht="23.25" customHeight="1" thickBot="1">
      <c r="A221" s="1011" t="s">
        <v>20</v>
      </c>
      <c r="B221" s="455" t="s">
        <v>711</v>
      </c>
      <c r="C221" s="456">
        <v>3.3719226992026901</v>
      </c>
      <c r="D221" s="457">
        <v>5.6334770036554094</v>
      </c>
      <c r="E221" s="456">
        <v>2.0266195085629191</v>
      </c>
      <c r="F221" s="457">
        <v>1.2340206185567011</v>
      </c>
      <c r="G221" s="456">
        <v>1.1239373601789708</v>
      </c>
      <c r="H221" s="457">
        <v>2.0163329820864067</v>
      </c>
    </row>
    <row r="222" spans="1:8" s="421" customFormat="1" ht="23.25" customHeight="1" thickBot="1">
      <c r="A222" s="1011"/>
      <c r="B222" s="455" t="s">
        <v>712</v>
      </c>
      <c r="C222" s="456">
        <v>3.7210278724033627</v>
      </c>
      <c r="D222" s="457">
        <v>7.1928910878198034</v>
      </c>
      <c r="E222" s="458">
        <v>0</v>
      </c>
      <c r="F222" s="457">
        <v>1.3701149425287356</v>
      </c>
      <c r="G222" s="458">
        <v>0</v>
      </c>
      <c r="H222" s="459">
        <v>0</v>
      </c>
    </row>
    <row r="223" spans="1:8" s="421" customFormat="1" ht="23.25" customHeight="1" thickBot="1">
      <c r="A223" s="1011"/>
      <c r="B223" s="455" t="s">
        <v>713</v>
      </c>
      <c r="C223" s="456">
        <v>3.0828880465933253</v>
      </c>
      <c r="D223" s="457">
        <v>6.2107911576497967</v>
      </c>
      <c r="E223" s="458">
        <v>0</v>
      </c>
      <c r="F223" s="457">
        <v>1.5708914159941305</v>
      </c>
      <c r="G223" s="456">
        <v>1.0723076923076924</v>
      </c>
      <c r="H223" s="457">
        <v>2.1374451943445489</v>
      </c>
    </row>
    <row r="224" spans="1:8" s="421" customFormat="1" ht="23.25" customHeight="1" thickBot="1">
      <c r="A224" s="1011"/>
      <c r="B224" s="455" t="s">
        <v>714</v>
      </c>
      <c r="C224" s="456">
        <v>3.0571649695737286</v>
      </c>
      <c r="D224" s="457">
        <v>6.0112877067791111</v>
      </c>
      <c r="E224" s="458">
        <v>0</v>
      </c>
      <c r="F224" s="457">
        <v>1.2463768115942029</v>
      </c>
      <c r="G224" s="458">
        <v>0</v>
      </c>
      <c r="H224" s="459">
        <v>0</v>
      </c>
    </row>
    <row r="225" spans="1:8" s="421" customFormat="1" ht="23.25" customHeight="1" thickBot="1">
      <c r="A225" s="1011"/>
      <c r="B225" s="455" t="s">
        <v>715</v>
      </c>
      <c r="C225" s="456">
        <v>3.8825392137559889</v>
      </c>
      <c r="D225" s="457">
        <v>5.6146535215263498</v>
      </c>
      <c r="E225" s="458">
        <v>0</v>
      </c>
      <c r="F225" s="457">
        <v>1.253921568627451</v>
      </c>
      <c r="G225" s="458">
        <v>0</v>
      </c>
      <c r="H225" s="459">
        <v>0</v>
      </c>
    </row>
    <row r="226" spans="1:8" s="421" customFormat="1" ht="23.25" customHeight="1" thickBot="1">
      <c r="A226" s="1011"/>
      <c r="B226" s="455" t="s">
        <v>716</v>
      </c>
      <c r="C226" s="456">
        <v>3.1525756356810257</v>
      </c>
      <c r="D226" s="457">
        <v>7.3028990336554482</v>
      </c>
      <c r="E226" s="458">
        <v>0</v>
      </c>
      <c r="F226" s="457">
        <v>1.6131815678355057</v>
      </c>
      <c r="G226" s="458">
        <v>0</v>
      </c>
      <c r="H226" s="459">
        <v>0</v>
      </c>
    </row>
    <row r="227" spans="1:8" s="421" customFormat="1" ht="23.25" customHeight="1" thickBot="1">
      <c r="A227" s="1011"/>
      <c r="B227" s="455" t="s">
        <v>717</v>
      </c>
      <c r="C227" s="456">
        <v>2.8365097588978188</v>
      </c>
      <c r="D227" s="457">
        <v>4.7989130434782608</v>
      </c>
      <c r="E227" s="456">
        <v>1.9954128440366972</v>
      </c>
      <c r="F227" s="457">
        <v>1.364908503767492</v>
      </c>
      <c r="G227" s="456">
        <v>1.0411764705882354</v>
      </c>
      <c r="H227" s="459">
        <v>0</v>
      </c>
    </row>
    <row r="228" spans="1:8" s="421" customFormat="1" ht="23.25" customHeight="1" thickBot="1">
      <c r="A228" s="1011"/>
      <c r="B228" s="455" t="s">
        <v>718</v>
      </c>
      <c r="C228" s="456">
        <v>2.6711324360252577</v>
      </c>
      <c r="D228" s="457">
        <v>4.4217115264240361</v>
      </c>
      <c r="E228" s="458">
        <v>0</v>
      </c>
      <c r="F228" s="459">
        <v>0</v>
      </c>
      <c r="G228" s="458">
        <v>0</v>
      </c>
      <c r="H228" s="459">
        <v>0</v>
      </c>
    </row>
    <row r="229" spans="1:8" s="421" customFormat="1" ht="23.25" customHeight="1" thickBot="1">
      <c r="A229" s="1011"/>
      <c r="B229" s="455" t="s">
        <v>719</v>
      </c>
      <c r="C229" s="456">
        <v>3.0320380185746814</v>
      </c>
      <c r="D229" s="457">
        <v>6.7339720380994823</v>
      </c>
      <c r="E229" s="458">
        <v>0</v>
      </c>
      <c r="F229" s="457">
        <v>1.273372287145242</v>
      </c>
      <c r="G229" s="458">
        <v>0</v>
      </c>
      <c r="H229" s="459">
        <v>0</v>
      </c>
    </row>
    <row r="230" spans="1:8" s="421" customFormat="1" ht="23.25" customHeight="1" thickBot="1">
      <c r="A230" s="1011"/>
      <c r="B230" s="455" t="s">
        <v>720</v>
      </c>
      <c r="C230" s="456">
        <v>2.8853919422952439</v>
      </c>
      <c r="D230" s="457">
        <v>6.7729157070474439</v>
      </c>
      <c r="E230" s="458">
        <v>0</v>
      </c>
      <c r="F230" s="457">
        <v>1.015963511972634</v>
      </c>
      <c r="G230" s="458">
        <v>0</v>
      </c>
      <c r="H230" s="459">
        <v>0</v>
      </c>
    </row>
    <row r="231" spans="1:8" s="421" customFormat="1" ht="23.25" customHeight="1" thickBot="1">
      <c r="A231" s="1011"/>
      <c r="B231" s="455" t="s">
        <v>721</v>
      </c>
      <c r="C231" s="456">
        <v>2.8726244492667852</v>
      </c>
      <c r="D231" s="457">
        <v>5.14846793724334</v>
      </c>
      <c r="E231" s="458">
        <v>0</v>
      </c>
      <c r="F231" s="457">
        <v>1.0738615327656424</v>
      </c>
      <c r="G231" s="458">
        <v>0</v>
      </c>
      <c r="H231" s="459">
        <v>0</v>
      </c>
    </row>
    <row r="232" spans="1:8" s="421" customFormat="1" ht="23.25" customHeight="1" thickBot="1">
      <c r="A232" s="1011"/>
      <c r="B232" s="455" t="s">
        <v>722</v>
      </c>
      <c r="C232" s="456">
        <v>3.322204091879001</v>
      </c>
      <c r="D232" s="457">
        <v>5.0398701900788128</v>
      </c>
      <c r="E232" s="458">
        <v>0</v>
      </c>
      <c r="F232" s="457">
        <v>1</v>
      </c>
      <c r="G232" s="458">
        <v>0</v>
      </c>
      <c r="H232" s="459">
        <v>0</v>
      </c>
    </row>
    <row r="233" spans="1:8" s="421" customFormat="1" ht="23.25" customHeight="1" thickBot="1">
      <c r="A233" s="1011" t="s">
        <v>20</v>
      </c>
      <c r="B233" s="455" t="s">
        <v>723</v>
      </c>
      <c r="C233" s="456">
        <v>2.7092163928418738</v>
      </c>
      <c r="D233" s="457">
        <v>5.3487362381764614</v>
      </c>
      <c r="E233" s="458">
        <v>0</v>
      </c>
      <c r="F233" s="459">
        <v>0</v>
      </c>
      <c r="G233" s="458">
        <v>0</v>
      </c>
      <c r="H233" s="459">
        <v>0</v>
      </c>
    </row>
    <row r="234" spans="1:8" s="421" customFormat="1" ht="23.25" customHeight="1" thickBot="1">
      <c r="A234" s="1011"/>
      <c r="B234" s="455" t="s">
        <v>724</v>
      </c>
      <c r="C234" s="456">
        <v>2.9466956637521635</v>
      </c>
      <c r="D234" s="457">
        <v>5.9526560744663781</v>
      </c>
      <c r="E234" s="458">
        <v>0</v>
      </c>
      <c r="F234" s="459">
        <v>0</v>
      </c>
      <c r="G234" s="458">
        <v>0</v>
      </c>
      <c r="H234" s="459">
        <v>0</v>
      </c>
    </row>
    <row r="235" spans="1:8" s="421" customFormat="1" ht="23.25" customHeight="1" thickBot="1">
      <c r="A235" s="1011"/>
      <c r="B235" s="455" t="s">
        <v>725</v>
      </c>
      <c r="C235" s="456">
        <v>2.7585101775660461</v>
      </c>
      <c r="D235" s="457">
        <v>5.1241680927933064</v>
      </c>
      <c r="E235" s="458">
        <v>0</v>
      </c>
      <c r="F235" s="459">
        <v>0</v>
      </c>
      <c r="G235" s="458">
        <v>0</v>
      </c>
      <c r="H235" s="459">
        <v>0</v>
      </c>
    </row>
    <row r="236" spans="1:8" s="421" customFormat="1" ht="23.25" customHeight="1" thickBot="1">
      <c r="A236" s="1011"/>
      <c r="B236" s="455" t="s">
        <v>726</v>
      </c>
      <c r="C236" s="456">
        <v>2.7169254085141934</v>
      </c>
      <c r="D236" s="457">
        <v>6.2112334801762117</v>
      </c>
      <c r="E236" s="458">
        <v>0</v>
      </c>
      <c r="F236" s="459">
        <v>0</v>
      </c>
      <c r="G236" s="458">
        <v>0</v>
      </c>
      <c r="H236" s="459">
        <v>0</v>
      </c>
    </row>
    <row r="237" spans="1:8" s="421" customFormat="1" ht="23.25" customHeight="1" thickBot="1">
      <c r="A237" s="1011"/>
      <c r="B237" s="455" t="s">
        <v>727</v>
      </c>
      <c r="C237" s="456">
        <v>2.7435203412073492</v>
      </c>
      <c r="D237" s="457">
        <v>9.1872516293117155</v>
      </c>
      <c r="E237" s="458">
        <v>0</v>
      </c>
      <c r="F237" s="459">
        <v>0</v>
      </c>
      <c r="G237" s="458">
        <v>0</v>
      </c>
      <c r="H237" s="459">
        <v>0</v>
      </c>
    </row>
    <row r="238" spans="1:8" s="421" customFormat="1" ht="23.25" customHeight="1" thickBot="1">
      <c r="A238" s="1011"/>
      <c r="B238" s="455" t="s">
        <v>728</v>
      </c>
      <c r="C238" s="456">
        <v>3.1705239522499973</v>
      </c>
      <c r="D238" s="457">
        <v>5.7778518025020356</v>
      </c>
      <c r="E238" s="458">
        <v>0</v>
      </c>
      <c r="F238" s="459">
        <v>0</v>
      </c>
      <c r="G238" s="458">
        <v>0</v>
      </c>
      <c r="H238" s="459">
        <v>0</v>
      </c>
    </row>
    <row r="239" spans="1:8" s="421" customFormat="1" ht="23.25" customHeight="1" thickBot="1">
      <c r="A239" s="1011"/>
      <c r="B239" s="455" t="s">
        <v>729</v>
      </c>
      <c r="C239" s="456">
        <v>3.306329018663456</v>
      </c>
      <c r="D239" s="457">
        <v>7.097674418604651</v>
      </c>
      <c r="E239" s="458">
        <v>0</v>
      </c>
      <c r="F239" s="457">
        <v>1</v>
      </c>
      <c r="G239" s="458">
        <v>0</v>
      </c>
      <c r="H239" s="459">
        <v>0</v>
      </c>
    </row>
    <row r="240" spans="1:8" s="421" customFormat="1" ht="23.25" customHeight="1" thickBot="1">
      <c r="A240" s="1011"/>
      <c r="B240" s="455" t="s">
        <v>730</v>
      </c>
      <c r="C240" s="456">
        <v>3.5407979680389459</v>
      </c>
      <c r="D240" s="457">
        <v>8.088264255661981</v>
      </c>
      <c r="E240" s="458">
        <v>0</v>
      </c>
      <c r="F240" s="457">
        <v>1.5899641577060932</v>
      </c>
      <c r="G240" s="458">
        <v>0</v>
      </c>
      <c r="H240" s="459">
        <v>0</v>
      </c>
    </row>
    <row r="241" spans="1:8" s="421" customFormat="1" ht="23.25" customHeight="1" thickBot="1">
      <c r="A241" s="1011"/>
      <c r="B241" s="455" t="s">
        <v>731</v>
      </c>
      <c r="C241" s="456">
        <v>3.2703045685279188</v>
      </c>
      <c r="D241" s="457">
        <v>7</v>
      </c>
      <c r="E241" s="458">
        <v>0</v>
      </c>
      <c r="F241" s="459">
        <v>0</v>
      </c>
      <c r="G241" s="458">
        <v>0</v>
      </c>
      <c r="H241" s="459">
        <v>0</v>
      </c>
    </row>
    <row r="242" spans="1:8" s="421" customFormat="1" ht="23.25" customHeight="1" thickBot="1">
      <c r="A242" s="1011"/>
      <c r="B242" s="455" t="s">
        <v>732</v>
      </c>
      <c r="C242" s="456">
        <v>2.3617784152025814</v>
      </c>
      <c r="D242" s="457">
        <v>4.0825298881604315</v>
      </c>
      <c r="E242" s="456">
        <v>2</v>
      </c>
      <c r="F242" s="459">
        <v>0</v>
      </c>
      <c r="G242" s="458">
        <v>0</v>
      </c>
      <c r="H242" s="459">
        <v>0</v>
      </c>
    </row>
    <row r="243" spans="1:8" s="421" customFormat="1" ht="23.25" customHeight="1" thickBot="1">
      <c r="A243" s="1011"/>
      <c r="B243" s="455" t="s">
        <v>733</v>
      </c>
      <c r="C243" s="456">
        <v>2.7938209589152985</v>
      </c>
      <c r="D243" s="457">
        <v>5.2398632144601853</v>
      </c>
      <c r="E243" s="458">
        <v>0</v>
      </c>
      <c r="F243" s="459">
        <v>0</v>
      </c>
      <c r="G243" s="458">
        <v>0</v>
      </c>
      <c r="H243" s="459">
        <v>0</v>
      </c>
    </row>
    <row r="244" spans="1:8" s="421" customFormat="1" ht="23.25" customHeight="1" thickBot="1">
      <c r="A244" s="1011"/>
      <c r="B244" s="455" t="s">
        <v>734</v>
      </c>
      <c r="C244" s="456">
        <v>2.9794425822179509</v>
      </c>
      <c r="D244" s="457">
        <v>2.6387434554973823</v>
      </c>
      <c r="E244" s="458">
        <v>0</v>
      </c>
      <c r="F244" s="459">
        <v>0</v>
      </c>
      <c r="G244" s="458">
        <v>0</v>
      </c>
      <c r="H244" s="459">
        <v>0</v>
      </c>
    </row>
    <row r="245" spans="1:8" s="421" customFormat="1" ht="23.25" customHeight="1" thickBot="1">
      <c r="A245" s="1011" t="s">
        <v>127</v>
      </c>
      <c r="B245" s="455" t="s">
        <v>735</v>
      </c>
      <c r="C245" s="456">
        <v>3.3218565684308281</v>
      </c>
      <c r="D245" s="457">
        <v>4.1962404741744281</v>
      </c>
      <c r="E245" s="456">
        <v>1.0129589632829374</v>
      </c>
      <c r="F245" s="457">
        <v>1.4458803769711672</v>
      </c>
      <c r="G245" s="456">
        <v>1.1547035220686581</v>
      </c>
      <c r="H245" s="457">
        <v>1.5173676145070663</v>
      </c>
    </row>
    <row r="246" spans="1:8" s="421" customFormat="1" ht="23.25" customHeight="1" thickBot="1">
      <c r="A246" s="1011"/>
      <c r="B246" s="455" t="s">
        <v>736</v>
      </c>
      <c r="C246" s="456">
        <v>3.6249816261134575</v>
      </c>
      <c r="D246" s="457">
        <v>4.6959975391741757</v>
      </c>
      <c r="E246" s="456">
        <v>1.0316455696202531</v>
      </c>
      <c r="F246" s="457">
        <v>1.5348560797891582</v>
      </c>
      <c r="G246" s="456">
        <v>1.3943990665110853</v>
      </c>
      <c r="H246" s="457">
        <v>2.6654634058297986</v>
      </c>
    </row>
    <row r="247" spans="1:8" s="421" customFormat="1" ht="23.25" customHeight="1" thickBot="1">
      <c r="A247" s="1011"/>
      <c r="B247" s="455" t="s">
        <v>737</v>
      </c>
      <c r="C247" s="456">
        <v>3.772552783109405</v>
      </c>
      <c r="D247" s="459">
        <v>0</v>
      </c>
      <c r="E247" s="458">
        <v>0</v>
      </c>
      <c r="F247" s="459">
        <v>0</v>
      </c>
      <c r="G247" s="458">
        <v>0</v>
      </c>
      <c r="H247" s="459">
        <v>0</v>
      </c>
    </row>
    <row r="248" spans="1:8" s="421" customFormat="1" ht="23.25" customHeight="1" thickBot="1">
      <c r="A248" s="1011"/>
      <c r="B248" s="455" t="s">
        <v>738</v>
      </c>
      <c r="C248" s="456">
        <v>3.3982412060301508</v>
      </c>
      <c r="D248" s="457">
        <v>6.053829078801332</v>
      </c>
      <c r="E248" s="458">
        <v>0</v>
      </c>
      <c r="F248" s="459">
        <v>0</v>
      </c>
      <c r="G248" s="458">
        <v>0</v>
      </c>
      <c r="H248" s="459">
        <v>0</v>
      </c>
    </row>
    <row r="249" spans="1:8" s="421" customFormat="1" ht="23.25" customHeight="1" thickBot="1">
      <c r="A249" s="1011"/>
      <c r="B249" s="455" t="s">
        <v>739</v>
      </c>
      <c r="C249" s="456">
        <v>2.9147832502672668</v>
      </c>
      <c r="D249" s="457">
        <v>5.518764434180139</v>
      </c>
      <c r="E249" s="458">
        <v>0</v>
      </c>
      <c r="F249" s="459">
        <v>0</v>
      </c>
      <c r="G249" s="458">
        <v>0</v>
      </c>
      <c r="H249" s="459">
        <v>0</v>
      </c>
    </row>
    <row r="250" spans="1:8" s="421" customFormat="1" ht="23.25" customHeight="1" thickBot="1">
      <c r="A250" s="1011"/>
      <c r="B250" s="455" t="s">
        <v>740</v>
      </c>
      <c r="C250" s="456">
        <v>2.9790058990215824</v>
      </c>
      <c r="D250" s="457">
        <v>6.5045943304007823</v>
      </c>
      <c r="E250" s="458">
        <v>0</v>
      </c>
      <c r="F250" s="457">
        <v>1.0884709160571229</v>
      </c>
      <c r="G250" s="458">
        <v>0</v>
      </c>
      <c r="H250" s="459">
        <v>0</v>
      </c>
    </row>
    <row r="251" spans="1:8" s="421" customFormat="1" ht="23.25" customHeight="1" thickBot="1">
      <c r="A251" s="1011"/>
      <c r="B251" s="455" t="s">
        <v>741</v>
      </c>
      <c r="C251" s="456">
        <v>3.4055082815278572</v>
      </c>
      <c r="D251" s="457">
        <v>4.7482808541440464</v>
      </c>
      <c r="E251" s="458">
        <v>0</v>
      </c>
      <c r="F251" s="459">
        <v>0</v>
      </c>
      <c r="G251" s="458">
        <v>0</v>
      </c>
      <c r="H251" s="459">
        <v>0</v>
      </c>
    </row>
    <row r="252" spans="1:8" s="421" customFormat="1" ht="23.25" customHeight="1" thickBot="1">
      <c r="A252" s="1011"/>
      <c r="B252" s="455" t="s">
        <v>742</v>
      </c>
      <c r="C252" s="456">
        <v>3.3399700751521748</v>
      </c>
      <c r="D252" s="459">
        <v>0</v>
      </c>
      <c r="E252" s="458">
        <v>0</v>
      </c>
      <c r="F252" s="457">
        <v>1.2051282051282051</v>
      </c>
      <c r="G252" s="458">
        <v>0</v>
      </c>
      <c r="H252" s="459">
        <v>0</v>
      </c>
    </row>
    <row r="253" spans="1:8" s="421" customFormat="1" ht="23.25" customHeight="1" thickBot="1">
      <c r="A253" s="1011"/>
      <c r="B253" s="455" t="s">
        <v>743</v>
      </c>
      <c r="C253" s="456">
        <v>3.3341718198651433</v>
      </c>
      <c r="D253" s="457">
        <v>5.5589727330374128</v>
      </c>
      <c r="E253" s="458">
        <v>0</v>
      </c>
      <c r="F253" s="459">
        <v>0</v>
      </c>
      <c r="G253" s="458">
        <v>0</v>
      </c>
      <c r="H253" s="459">
        <v>0</v>
      </c>
    </row>
    <row r="254" spans="1:8" s="421" customFormat="1" ht="23.25" customHeight="1" thickBot="1">
      <c r="A254" s="1011"/>
      <c r="B254" s="455" t="s">
        <v>744</v>
      </c>
      <c r="C254" s="456">
        <v>3.2822213222638452</v>
      </c>
      <c r="D254" s="459">
        <v>0</v>
      </c>
      <c r="E254" s="458">
        <v>0</v>
      </c>
      <c r="F254" s="457">
        <v>1.0001462202076328</v>
      </c>
      <c r="G254" s="458">
        <v>0</v>
      </c>
      <c r="H254" s="459">
        <v>0</v>
      </c>
    </row>
    <row r="255" spans="1:8" s="421" customFormat="1" ht="23.25" customHeight="1" thickBot="1">
      <c r="A255" s="1011" t="s">
        <v>22</v>
      </c>
      <c r="B255" s="455" t="s">
        <v>745</v>
      </c>
      <c r="C255" s="456">
        <v>3.2546805593904251</v>
      </c>
      <c r="D255" s="457">
        <v>4.5847277386290841</v>
      </c>
      <c r="E255" s="456">
        <v>1.0841269841269841</v>
      </c>
      <c r="F255" s="457">
        <v>1.2929950733337108</v>
      </c>
      <c r="G255" s="456">
        <v>1.2216366564192651</v>
      </c>
      <c r="H255" s="457">
        <v>1.3407234539089847</v>
      </c>
    </row>
    <row r="256" spans="1:8" s="421" customFormat="1" ht="23.25" customHeight="1" thickBot="1">
      <c r="A256" s="1011"/>
      <c r="B256" s="455" t="s">
        <v>746</v>
      </c>
      <c r="C256" s="456">
        <v>3.1975115689240901</v>
      </c>
      <c r="D256" s="457">
        <v>5.1015744811368977</v>
      </c>
      <c r="E256" s="458">
        <v>0</v>
      </c>
      <c r="F256" s="457">
        <v>1.2569216330361332</v>
      </c>
      <c r="G256" s="458">
        <v>0</v>
      </c>
      <c r="H256" s="459">
        <v>0</v>
      </c>
    </row>
    <row r="257" spans="1:8" s="421" customFormat="1" ht="23.25" customHeight="1" thickBot="1">
      <c r="A257" s="1011"/>
      <c r="B257" s="455" t="s">
        <v>747</v>
      </c>
      <c r="C257" s="456">
        <v>3.52502444346828</v>
      </c>
      <c r="D257" s="457">
        <v>5.6987426566362744</v>
      </c>
      <c r="E257" s="458">
        <v>0</v>
      </c>
      <c r="F257" s="457">
        <v>1.2760816632328151</v>
      </c>
      <c r="G257" s="458">
        <v>0</v>
      </c>
      <c r="H257" s="459">
        <v>0</v>
      </c>
    </row>
    <row r="258" spans="1:8" s="421" customFormat="1" ht="23.25" customHeight="1" thickBot="1">
      <c r="A258" s="1011"/>
      <c r="B258" s="455" t="s">
        <v>748</v>
      </c>
      <c r="C258" s="456">
        <v>3.8750659029372603</v>
      </c>
      <c r="D258" s="457">
        <v>5.3167518455423055</v>
      </c>
      <c r="E258" s="458">
        <v>0</v>
      </c>
      <c r="F258" s="457">
        <v>1.2543175913189668</v>
      </c>
      <c r="G258" s="458">
        <v>0</v>
      </c>
      <c r="H258" s="459">
        <v>0</v>
      </c>
    </row>
    <row r="259" spans="1:8" s="421" customFormat="1" ht="23.25" customHeight="1" thickBot="1">
      <c r="A259" s="1011" t="s">
        <v>477</v>
      </c>
      <c r="B259" s="455" t="s">
        <v>749</v>
      </c>
      <c r="C259" s="456">
        <v>3.2813450885542639</v>
      </c>
      <c r="D259" s="457">
        <v>7.0766103145730792</v>
      </c>
      <c r="E259" s="458">
        <v>0</v>
      </c>
      <c r="F259" s="457">
        <v>1.4075847128988259</v>
      </c>
      <c r="G259" s="456">
        <v>1.3900313698152666</v>
      </c>
      <c r="H259" s="459">
        <v>0</v>
      </c>
    </row>
    <row r="260" spans="1:8" s="421" customFormat="1" ht="23.25" customHeight="1" thickBot="1">
      <c r="A260" s="1011"/>
      <c r="B260" s="455" t="s">
        <v>750</v>
      </c>
      <c r="C260" s="456">
        <v>3.6560647628670964</v>
      </c>
      <c r="D260" s="457">
        <v>9.8678461587241202</v>
      </c>
      <c r="E260" s="458">
        <v>0</v>
      </c>
      <c r="F260" s="457">
        <v>1.3777495000908926</v>
      </c>
      <c r="G260" s="456">
        <v>1.1383101851851851</v>
      </c>
      <c r="H260" s="457">
        <v>1.2978244561140284</v>
      </c>
    </row>
    <row r="261" spans="1:8" s="421" customFormat="1" ht="23.25" customHeight="1" thickBot="1">
      <c r="A261" s="1011"/>
      <c r="B261" s="455" t="s">
        <v>751</v>
      </c>
      <c r="C261" s="456">
        <v>3.9106843873768806</v>
      </c>
      <c r="D261" s="457">
        <v>7.8236620565243538</v>
      </c>
      <c r="E261" s="458">
        <v>0</v>
      </c>
      <c r="F261" s="457">
        <v>1.3788352011758223</v>
      </c>
      <c r="G261" s="458">
        <v>0</v>
      </c>
      <c r="H261" s="459">
        <v>0</v>
      </c>
    </row>
    <row r="262" spans="1:8" s="421" customFormat="1" ht="23.25" customHeight="1" thickBot="1">
      <c r="A262" s="1011"/>
      <c r="B262" s="455" t="s">
        <v>752</v>
      </c>
      <c r="C262" s="456">
        <v>3.3084785842328084</v>
      </c>
      <c r="D262" s="457">
        <v>4.7362146050670644</v>
      </c>
      <c r="E262" s="458">
        <v>0</v>
      </c>
      <c r="F262" s="459">
        <v>0</v>
      </c>
      <c r="G262" s="458">
        <v>0</v>
      </c>
      <c r="H262" s="459">
        <v>0</v>
      </c>
    </row>
    <row r="263" spans="1:8" s="421" customFormat="1" ht="23.25" customHeight="1" thickBot="1">
      <c r="A263" s="1011" t="s">
        <v>219</v>
      </c>
      <c r="B263" s="455" t="s">
        <v>753</v>
      </c>
      <c r="C263" s="456">
        <v>3.6365338172880435</v>
      </c>
      <c r="D263" s="457">
        <v>5.0224127372933252</v>
      </c>
      <c r="E263" s="458">
        <v>0</v>
      </c>
      <c r="F263" s="457">
        <v>1.1885133278373179</v>
      </c>
      <c r="G263" s="456">
        <v>1.2592592592592593</v>
      </c>
      <c r="H263" s="459">
        <v>0</v>
      </c>
    </row>
    <row r="264" spans="1:8" s="421" customFormat="1" ht="23.25" customHeight="1" thickBot="1">
      <c r="A264" s="1011"/>
      <c r="B264" s="455" t="s">
        <v>754</v>
      </c>
      <c r="C264" s="456">
        <v>3.4009975043164942</v>
      </c>
      <c r="D264" s="457">
        <v>4.9981187576959911</v>
      </c>
      <c r="E264" s="456">
        <v>1.5121951219512195</v>
      </c>
      <c r="F264" s="457">
        <v>1.349666726715907</v>
      </c>
      <c r="G264" s="456">
        <v>1</v>
      </c>
      <c r="H264" s="457">
        <v>1.7439881246907472</v>
      </c>
    </row>
    <row r="265" spans="1:8" s="421" customFormat="1" ht="23.25" customHeight="1" thickBot="1">
      <c r="A265" s="1011"/>
      <c r="B265" s="455" t="s">
        <v>755</v>
      </c>
      <c r="C265" s="456">
        <v>3.4685091288618719</v>
      </c>
      <c r="D265" s="457">
        <v>5.6497991347342396</v>
      </c>
      <c r="E265" s="458">
        <v>0</v>
      </c>
      <c r="F265" s="457">
        <v>1.1674587010635891</v>
      </c>
      <c r="G265" s="458">
        <v>0</v>
      </c>
      <c r="H265" s="459">
        <v>0</v>
      </c>
    </row>
    <row r="266" spans="1:8" s="421" customFormat="1" ht="23.25" customHeight="1" thickBot="1">
      <c r="A266" s="1011"/>
      <c r="B266" s="455" t="s">
        <v>756</v>
      </c>
      <c r="C266" s="456">
        <v>2.8945754999401268</v>
      </c>
      <c r="D266" s="457">
        <v>4.8023965141612202</v>
      </c>
      <c r="E266" s="458">
        <v>0</v>
      </c>
      <c r="F266" s="459">
        <v>0</v>
      </c>
      <c r="G266" s="458">
        <v>0</v>
      </c>
      <c r="H266" s="459">
        <v>0</v>
      </c>
    </row>
    <row r="267" spans="1:8" s="421" customFormat="1" ht="23.25" customHeight="1" thickBot="1">
      <c r="A267" s="1011"/>
      <c r="B267" s="455" t="s">
        <v>757</v>
      </c>
      <c r="C267" s="456">
        <v>3.0612411058798541</v>
      </c>
      <c r="D267" s="457">
        <v>5.6584016784283806</v>
      </c>
      <c r="E267" s="458">
        <v>0</v>
      </c>
      <c r="F267" s="457">
        <v>1.1587920116902095</v>
      </c>
      <c r="G267" s="458">
        <v>0</v>
      </c>
      <c r="H267" s="459">
        <v>0</v>
      </c>
    </row>
    <row r="268" spans="1:8" s="421" customFormat="1" ht="23.25" customHeight="1" thickBot="1">
      <c r="A268" s="1011"/>
      <c r="B268" s="455" t="s">
        <v>758</v>
      </c>
      <c r="C268" s="456">
        <v>3.4255657856763828</v>
      </c>
      <c r="D268" s="457">
        <v>6.2832879200726612</v>
      </c>
      <c r="E268" s="458">
        <v>0</v>
      </c>
      <c r="F268" s="457">
        <v>1.2971764048084988</v>
      </c>
      <c r="G268" s="458">
        <v>0</v>
      </c>
      <c r="H268" s="459">
        <v>0</v>
      </c>
    </row>
    <row r="269" spans="1:8" s="421" customFormat="1" ht="23.25" customHeight="1" thickBot="1">
      <c r="A269" s="1011"/>
      <c r="B269" s="455" t="s">
        <v>759</v>
      </c>
      <c r="C269" s="456">
        <v>2.9442123146149961</v>
      </c>
      <c r="D269" s="457">
        <v>7.0418218964066819</v>
      </c>
      <c r="E269" s="458">
        <v>0</v>
      </c>
      <c r="F269" s="459">
        <v>0</v>
      </c>
      <c r="G269" s="458">
        <v>0</v>
      </c>
      <c r="H269" s="459">
        <v>0</v>
      </c>
    </row>
    <row r="270" spans="1:8" s="421" customFormat="1" ht="23.25" customHeight="1" thickBot="1">
      <c r="A270" s="1011"/>
      <c r="B270" s="455" t="s">
        <v>760</v>
      </c>
      <c r="C270" s="456">
        <v>3.2171532135479595</v>
      </c>
      <c r="D270" s="457">
        <v>7.2399724328049624</v>
      </c>
      <c r="E270" s="458">
        <v>0</v>
      </c>
      <c r="F270" s="459">
        <v>0</v>
      </c>
      <c r="G270" s="458">
        <v>0</v>
      </c>
      <c r="H270" s="459">
        <v>0</v>
      </c>
    </row>
    <row r="271" spans="1:8" s="421" customFormat="1" ht="23.25" customHeight="1" thickBot="1">
      <c r="A271" s="1011"/>
      <c r="B271" s="455" t="s">
        <v>761</v>
      </c>
      <c r="C271" s="456">
        <v>2.7712609970674489</v>
      </c>
      <c r="D271" s="457">
        <v>5.2965116279069768</v>
      </c>
      <c r="E271" s="458">
        <v>0</v>
      </c>
      <c r="F271" s="459">
        <v>0</v>
      </c>
      <c r="G271" s="458">
        <v>0</v>
      </c>
      <c r="H271" s="459">
        <v>0</v>
      </c>
    </row>
    <row r="272" spans="1:8" s="421" customFormat="1" ht="23.25" customHeight="1" thickBot="1">
      <c r="A272" s="1011" t="s">
        <v>220</v>
      </c>
      <c r="B272" s="455" t="s">
        <v>762</v>
      </c>
      <c r="C272" s="456">
        <v>3.289724039773708</v>
      </c>
      <c r="D272" s="457">
        <v>6.1343646164811227</v>
      </c>
      <c r="E272" s="456">
        <v>1.0201680672268907</v>
      </c>
      <c r="F272" s="457">
        <v>1.2839481268011528</v>
      </c>
      <c r="G272" s="456">
        <v>1.1350187679399426</v>
      </c>
      <c r="H272" s="457">
        <v>2.0921998402697666</v>
      </c>
    </row>
    <row r="273" spans="1:8" s="421" customFormat="1" ht="23.25" customHeight="1" thickBot="1">
      <c r="A273" s="1011"/>
      <c r="B273" s="455" t="s">
        <v>763</v>
      </c>
      <c r="C273" s="456">
        <v>3.418243017287756</v>
      </c>
      <c r="D273" s="457">
        <v>4.9492716230699001</v>
      </c>
      <c r="E273" s="456">
        <v>1.4210526315789473</v>
      </c>
      <c r="F273" s="457">
        <v>1.2233166715671862</v>
      </c>
      <c r="G273" s="456">
        <v>1.5414225941422595</v>
      </c>
      <c r="H273" s="457">
        <v>1.4548221419060301</v>
      </c>
    </row>
    <row r="274" spans="1:8" s="421" customFormat="1" ht="23.25" customHeight="1" thickBot="1">
      <c r="A274" s="1011"/>
      <c r="B274" s="455" t="s">
        <v>764</v>
      </c>
      <c r="C274" s="456">
        <v>3.0106313271958851</v>
      </c>
      <c r="D274" s="457">
        <v>6.5663719598527512</v>
      </c>
      <c r="E274" s="458">
        <v>0</v>
      </c>
      <c r="F274" s="457">
        <v>1.2809853733641263</v>
      </c>
      <c r="G274" s="456">
        <v>1.1849135673127291</v>
      </c>
      <c r="H274" s="457">
        <v>1.1354922279792745</v>
      </c>
    </row>
    <row r="275" spans="1:8" s="421" customFormat="1" ht="23.25" customHeight="1" thickBot="1">
      <c r="A275" s="1011"/>
      <c r="B275" s="455" t="s">
        <v>765</v>
      </c>
      <c r="C275" s="456">
        <v>4.0407041634254401</v>
      </c>
      <c r="D275" s="457">
        <v>6.0116065383499375</v>
      </c>
      <c r="E275" s="458">
        <v>0</v>
      </c>
      <c r="F275" s="457">
        <v>1.2386400784570122</v>
      </c>
      <c r="G275" s="456">
        <v>1.3205239333525955</v>
      </c>
      <c r="H275" s="459">
        <v>0</v>
      </c>
    </row>
    <row r="276" spans="1:8" s="421" customFormat="1" ht="23.25" customHeight="1" thickBot="1">
      <c r="A276" s="1011"/>
      <c r="B276" s="455" t="s">
        <v>766</v>
      </c>
      <c r="C276" s="456">
        <v>3.8192426086334024</v>
      </c>
      <c r="D276" s="457">
        <v>6.2017458777885546</v>
      </c>
      <c r="E276" s="458">
        <v>0</v>
      </c>
      <c r="F276" s="457">
        <v>1.2546728971962617</v>
      </c>
      <c r="G276" s="458">
        <v>0</v>
      </c>
      <c r="H276" s="459">
        <v>0</v>
      </c>
    </row>
    <row r="277" spans="1:8" s="421" customFormat="1" ht="23.25" customHeight="1" thickBot="1">
      <c r="A277" s="1011"/>
      <c r="B277" s="455" t="s">
        <v>767</v>
      </c>
      <c r="C277" s="456">
        <v>3.736443358251869</v>
      </c>
      <c r="D277" s="457">
        <v>7.4362139917695469</v>
      </c>
      <c r="E277" s="458">
        <v>0</v>
      </c>
      <c r="F277" s="459">
        <v>0</v>
      </c>
      <c r="G277" s="458">
        <v>0</v>
      </c>
      <c r="H277" s="459">
        <v>0</v>
      </c>
    </row>
    <row r="278" spans="1:8" s="421" customFormat="1" ht="23.25" customHeight="1" thickBot="1">
      <c r="A278" s="1011"/>
      <c r="B278" s="455" t="s">
        <v>768</v>
      </c>
      <c r="C278" s="456">
        <v>4.3231070279592716</v>
      </c>
      <c r="D278" s="459">
        <v>0</v>
      </c>
      <c r="E278" s="458">
        <v>0</v>
      </c>
      <c r="F278" s="459">
        <v>0</v>
      </c>
      <c r="G278" s="458">
        <v>0</v>
      </c>
      <c r="H278" s="459">
        <v>0</v>
      </c>
    </row>
    <row r="279" spans="1:8" s="421" customFormat="1" ht="23.25" customHeight="1" thickBot="1">
      <c r="A279" s="1011" t="s">
        <v>220</v>
      </c>
      <c r="B279" s="455" t="s">
        <v>769</v>
      </c>
      <c r="C279" s="456">
        <v>3.3788883305506476</v>
      </c>
      <c r="D279" s="459">
        <v>0</v>
      </c>
      <c r="E279" s="458">
        <v>0</v>
      </c>
      <c r="F279" s="459">
        <v>0</v>
      </c>
      <c r="G279" s="458">
        <v>0</v>
      </c>
      <c r="H279" s="459">
        <v>0</v>
      </c>
    </row>
    <row r="280" spans="1:8" s="421" customFormat="1" ht="23.25" customHeight="1" thickBot="1">
      <c r="A280" s="1011"/>
      <c r="B280" s="455" t="s">
        <v>770</v>
      </c>
      <c r="C280" s="456">
        <v>3.7925739223785855</v>
      </c>
      <c r="D280" s="457">
        <v>7.4510869565217392</v>
      </c>
      <c r="E280" s="458">
        <v>0</v>
      </c>
      <c r="F280" s="459">
        <v>0</v>
      </c>
      <c r="G280" s="458">
        <v>0</v>
      </c>
      <c r="H280" s="459">
        <v>0</v>
      </c>
    </row>
    <row r="281" spans="1:8" s="421" customFormat="1" ht="23.25" customHeight="1" thickBot="1">
      <c r="A281" s="1011"/>
      <c r="B281" s="455" t="s">
        <v>771</v>
      </c>
      <c r="C281" s="456">
        <v>3.7278772047235593</v>
      </c>
      <c r="D281" s="459">
        <v>0</v>
      </c>
      <c r="E281" s="458">
        <v>0</v>
      </c>
      <c r="F281" s="459">
        <v>0</v>
      </c>
      <c r="G281" s="458">
        <v>0</v>
      </c>
      <c r="H281" s="459">
        <v>0</v>
      </c>
    </row>
    <row r="282" spans="1:8" s="421" customFormat="1" ht="23.25" customHeight="1" thickBot="1">
      <c r="A282" s="1011"/>
      <c r="B282" s="455" t="s">
        <v>772</v>
      </c>
      <c r="C282" s="456">
        <v>3.9554743752647181</v>
      </c>
      <c r="D282" s="457">
        <v>9.260623229461757</v>
      </c>
      <c r="E282" s="458">
        <v>0</v>
      </c>
      <c r="F282" s="459">
        <v>0</v>
      </c>
      <c r="G282" s="458">
        <v>0</v>
      </c>
      <c r="H282" s="459">
        <v>0</v>
      </c>
    </row>
    <row r="283" spans="1:8" s="421" customFormat="1" ht="23.25" customHeight="1" thickBot="1">
      <c r="A283" s="1011"/>
      <c r="B283" s="455" t="s">
        <v>773</v>
      </c>
      <c r="C283" s="456">
        <v>3.2486100358927441</v>
      </c>
      <c r="D283" s="457">
        <v>7.0138821630347055</v>
      </c>
      <c r="E283" s="458">
        <v>0</v>
      </c>
      <c r="F283" s="457">
        <v>1.0291545189504374</v>
      </c>
      <c r="G283" s="458">
        <v>0</v>
      </c>
      <c r="H283" s="459">
        <v>0</v>
      </c>
    </row>
    <row r="284" spans="1:8" s="421" customFormat="1" ht="23.25" customHeight="1" thickBot="1">
      <c r="A284" s="1011"/>
      <c r="B284" s="455" t="s">
        <v>774</v>
      </c>
      <c r="C284" s="456">
        <v>3.3071557535687846</v>
      </c>
      <c r="D284" s="457">
        <v>6.1388605566078978</v>
      </c>
      <c r="E284" s="458">
        <v>0</v>
      </c>
      <c r="F284" s="457">
        <v>1.1633413725060293</v>
      </c>
      <c r="G284" s="458">
        <v>0</v>
      </c>
      <c r="H284" s="459">
        <v>0</v>
      </c>
    </row>
    <row r="285" spans="1:8" s="421" customFormat="1" ht="23.25" customHeight="1" thickBot="1">
      <c r="A285" s="1011"/>
      <c r="B285" s="455" t="s">
        <v>775</v>
      </c>
      <c r="C285" s="456">
        <v>3.3269827568489632</v>
      </c>
      <c r="D285" s="457">
        <v>4.2317695053544107</v>
      </c>
      <c r="E285" s="458">
        <v>0</v>
      </c>
      <c r="F285" s="457">
        <v>1.0165975103734439</v>
      </c>
      <c r="G285" s="458">
        <v>0</v>
      </c>
      <c r="H285" s="459">
        <v>0</v>
      </c>
    </row>
    <row r="286" spans="1:8" s="421" customFormat="1" ht="23.25" customHeight="1" thickBot="1">
      <c r="A286" s="1011"/>
      <c r="B286" s="455" t="s">
        <v>776</v>
      </c>
      <c r="C286" s="456">
        <v>3.9134792391082023</v>
      </c>
      <c r="D286" s="457">
        <v>5.4357650096836672</v>
      </c>
      <c r="E286" s="458">
        <v>0</v>
      </c>
      <c r="F286" s="457">
        <v>1.1294363256784969</v>
      </c>
      <c r="G286" s="458">
        <v>0</v>
      </c>
      <c r="H286" s="459">
        <v>0</v>
      </c>
    </row>
    <row r="287" spans="1:8" s="421" customFormat="1" ht="23.25" customHeight="1" thickBot="1">
      <c r="A287" s="1011"/>
      <c r="B287" s="455" t="s">
        <v>777</v>
      </c>
      <c r="C287" s="456">
        <v>3.5068602049228597</v>
      </c>
      <c r="D287" s="457">
        <v>6.6880366342301087</v>
      </c>
      <c r="E287" s="458">
        <v>0</v>
      </c>
      <c r="F287" s="459">
        <v>0</v>
      </c>
      <c r="G287" s="458">
        <v>0</v>
      </c>
      <c r="H287" s="459">
        <v>0</v>
      </c>
    </row>
    <row r="288" spans="1:8" s="421" customFormat="1" ht="23.25" customHeight="1" thickBot="1">
      <c r="A288" s="1011"/>
      <c r="B288" s="455" t="s">
        <v>778</v>
      </c>
      <c r="C288" s="456">
        <v>4.046938371747947</v>
      </c>
      <c r="D288" s="457">
        <v>5.7517831669044224</v>
      </c>
      <c r="E288" s="458">
        <v>0</v>
      </c>
      <c r="F288" s="459">
        <v>0</v>
      </c>
      <c r="G288" s="458">
        <v>0</v>
      </c>
      <c r="H288" s="459">
        <v>0</v>
      </c>
    </row>
    <row r="289" spans="1:8" s="421" customFormat="1" ht="23.25" customHeight="1" thickBot="1">
      <c r="A289" s="1011" t="s">
        <v>221</v>
      </c>
      <c r="B289" s="455" t="s">
        <v>779</v>
      </c>
      <c r="C289" s="456">
        <v>3.3449766520447151</v>
      </c>
      <c r="D289" s="457">
        <v>4.3854655805781828</v>
      </c>
      <c r="E289" s="456">
        <v>2</v>
      </c>
      <c r="F289" s="457">
        <v>1.0868891245818715</v>
      </c>
      <c r="G289" s="456">
        <v>1.7777777777777777</v>
      </c>
      <c r="H289" s="457">
        <v>2.9357365197308969</v>
      </c>
    </row>
    <row r="290" spans="1:8" s="421" customFormat="1" ht="23.25" customHeight="1" thickBot="1">
      <c r="A290" s="1011"/>
      <c r="B290" s="455" t="s">
        <v>780</v>
      </c>
      <c r="C290" s="456">
        <v>3.3243996691763633</v>
      </c>
      <c r="D290" s="457">
        <v>5.9627000410340587</v>
      </c>
      <c r="E290" s="456">
        <v>2.0687500000000001</v>
      </c>
      <c r="F290" s="457">
        <v>1.2642719292784661</v>
      </c>
      <c r="G290" s="456">
        <v>1.1927419354838709</v>
      </c>
      <c r="H290" s="457">
        <v>2.9488888888888889</v>
      </c>
    </row>
    <row r="291" spans="1:8" s="421" customFormat="1" ht="23.25" customHeight="1" thickBot="1">
      <c r="A291" s="1011"/>
      <c r="B291" s="455" t="s">
        <v>781</v>
      </c>
      <c r="C291" s="456">
        <v>2.4597692625512484</v>
      </c>
      <c r="D291" s="457">
        <v>5.6050136928586474</v>
      </c>
      <c r="E291" s="458">
        <v>0</v>
      </c>
      <c r="F291" s="457">
        <v>1.0007896814951303</v>
      </c>
      <c r="G291" s="458">
        <v>0</v>
      </c>
      <c r="H291" s="459">
        <v>0</v>
      </c>
    </row>
    <row r="292" spans="1:8" s="421" customFormat="1" ht="23.25" customHeight="1" thickBot="1">
      <c r="A292" s="1011"/>
      <c r="B292" s="455" t="s">
        <v>782</v>
      </c>
      <c r="C292" s="456">
        <v>2.9597317333161057</v>
      </c>
      <c r="D292" s="457">
        <v>5.3894311679569169</v>
      </c>
      <c r="E292" s="458">
        <v>0</v>
      </c>
      <c r="F292" s="459">
        <v>0</v>
      </c>
      <c r="G292" s="458">
        <v>0</v>
      </c>
      <c r="H292" s="459">
        <v>0</v>
      </c>
    </row>
    <row r="293" spans="1:8" s="421" customFormat="1" ht="23.25" customHeight="1" thickBot="1">
      <c r="A293" s="1011"/>
      <c r="B293" s="455" t="s">
        <v>783</v>
      </c>
      <c r="C293" s="456">
        <v>3.1736991769401959</v>
      </c>
      <c r="D293" s="457">
        <v>4.5749142203583686</v>
      </c>
      <c r="E293" s="458">
        <v>0</v>
      </c>
      <c r="F293" s="457">
        <v>1.0913846656857937</v>
      </c>
      <c r="G293" s="458">
        <v>0</v>
      </c>
      <c r="H293" s="459">
        <v>0</v>
      </c>
    </row>
    <row r="294" spans="1:8" s="421" customFormat="1" ht="23.25" customHeight="1" thickBot="1">
      <c r="A294" s="1011"/>
      <c r="B294" s="455" t="s">
        <v>784</v>
      </c>
      <c r="C294" s="456">
        <v>2.610513818349713</v>
      </c>
      <c r="D294" s="457">
        <v>7.828150572831424</v>
      </c>
      <c r="E294" s="458">
        <v>0</v>
      </c>
      <c r="F294" s="459">
        <v>0</v>
      </c>
      <c r="G294" s="458">
        <v>0</v>
      </c>
      <c r="H294" s="459">
        <v>0</v>
      </c>
    </row>
    <row r="295" spans="1:8" s="421" customFormat="1" ht="23.25" customHeight="1" thickBot="1">
      <c r="A295" s="1011"/>
      <c r="B295" s="455" t="s">
        <v>785</v>
      </c>
      <c r="C295" s="456">
        <v>2.8572186032419329</v>
      </c>
      <c r="D295" s="457">
        <v>4.5375185735512629</v>
      </c>
      <c r="E295" s="458">
        <v>0</v>
      </c>
      <c r="F295" s="459">
        <v>0</v>
      </c>
      <c r="G295" s="458">
        <v>0</v>
      </c>
      <c r="H295" s="459">
        <v>0</v>
      </c>
    </row>
    <row r="296" spans="1:8" s="421" customFormat="1" ht="23.25" customHeight="1" thickBot="1">
      <c r="A296" s="1011"/>
      <c r="B296" s="455" t="s">
        <v>786</v>
      </c>
      <c r="C296" s="456">
        <v>3.3221842655381635</v>
      </c>
      <c r="D296" s="457">
        <v>4.1963414634146341</v>
      </c>
      <c r="E296" s="458">
        <v>0</v>
      </c>
      <c r="F296" s="459">
        <v>0</v>
      </c>
      <c r="G296" s="458">
        <v>0</v>
      </c>
      <c r="H296" s="459">
        <v>0</v>
      </c>
    </row>
    <row r="297" spans="1:8" s="421" customFormat="1" ht="23.25" customHeight="1" thickBot="1">
      <c r="A297" s="1011"/>
      <c r="B297" s="455" t="s">
        <v>787</v>
      </c>
      <c r="C297" s="456">
        <v>3.6718259391969266</v>
      </c>
      <c r="D297" s="457">
        <v>7.1608579088471851</v>
      </c>
      <c r="E297" s="458">
        <v>0</v>
      </c>
      <c r="F297" s="459">
        <v>0</v>
      </c>
      <c r="G297" s="458">
        <v>0</v>
      </c>
      <c r="H297" s="459">
        <v>0</v>
      </c>
    </row>
    <row r="298" spans="1:8" s="421" customFormat="1" ht="23.25" customHeight="1" thickBot="1">
      <c r="A298" s="1011"/>
      <c r="B298" s="455" t="s">
        <v>788</v>
      </c>
      <c r="C298" s="456">
        <v>3.3157372494542567</v>
      </c>
      <c r="D298" s="457">
        <v>7.2184769038701626</v>
      </c>
      <c r="E298" s="458">
        <v>0</v>
      </c>
      <c r="F298" s="459">
        <v>0</v>
      </c>
      <c r="G298" s="458">
        <v>0</v>
      </c>
      <c r="H298" s="459">
        <v>0</v>
      </c>
    </row>
    <row r="299" spans="1:8" s="421" customFormat="1" ht="23.25" customHeight="1" thickBot="1">
      <c r="A299" s="1011" t="s">
        <v>478</v>
      </c>
      <c r="B299" s="455" t="s">
        <v>789</v>
      </c>
      <c r="C299" s="456">
        <v>3.715848183382449</v>
      </c>
      <c r="D299" s="457">
        <v>3.7676806291300311</v>
      </c>
      <c r="E299" s="456">
        <v>3.1729122055674517</v>
      </c>
      <c r="F299" s="457">
        <v>1.2481203007518797</v>
      </c>
      <c r="G299" s="456">
        <v>1.3057851239669422</v>
      </c>
      <c r="H299" s="459">
        <v>0</v>
      </c>
    </row>
    <row r="300" spans="1:8" s="421" customFormat="1" ht="23.25" customHeight="1" thickBot="1">
      <c r="A300" s="1011"/>
      <c r="B300" s="455" t="s">
        <v>790</v>
      </c>
      <c r="C300" s="456">
        <v>3.4903170543982918</v>
      </c>
      <c r="D300" s="457">
        <v>7.5356626157407405</v>
      </c>
      <c r="E300" s="458">
        <v>0</v>
      </c>
      <c r="F300" s="457">
        <v>1.1860570393843368</v>
      </c>
      <c r="G300" s="456">
        <v>1.1893790390559147</v>
      </c>
      <c r="H300" s="457">
        <v>1.6377408637873754</v>
      </c>
    </row>
    <row r="301" spans="1:8" s="421" customFormat="1" ht="23.25" customHeight="1" thickBot="1">
      <c r="A301" s="1011"/>
      <c r="B301" s="455" t="s">
        <v>791</v>
      </c>
      <c r="C301" s="456">
        <v>3.8115873563272693</v>
      </c>
      <c r="D301" s="457">
        <v>7.1923337856173681</v>
      </c>
      <c r="E301" s="458">
        <v>0</v>
      </c>
      <c r="F301" s="457">
        <v>1.1357621487696379</v>
      </c>
      <c r="G301" s="456">
        <v>1.0425712553062463</v>
      </c>
      <c r="H301" s="459">
        <v>0</v>
      </c>
    </row>
    <row r="302" spans="1:8" s="421" customFormat="1" ht="23.25" customHeight="1" thickBot="1">
      <c r="A302" s="1011"/>
      <c r="B302" s="455" t="s">
        <v>792</v>
      </c>
      <c r="C302" s="456">
        <v>3.3857659193088656</v>
      </c>
      <c r="D302" s="457">
        <v>5.4652543732948162</v>
      </c>
      <c r="E302" s="458">
        <v>0</v>
      </c>
      <c r="F302" s="457">
        <v>1.1009967363500044</v>
      </c>
      <c r="G302" s="458">
        <v>0</v>
      </c>
      <c r="H302" s="459">
        <v>0</v>
      </c>
    </row>
    <row r="303" spans="1:8" s="421" customFormat="1" ht="23.25" customHeight="1" thickBot="1">
      <c r="A303" s="1011" t="s">
        <v>131</v>
      </c>
      <c r="B303" s="455" t="s">
        <v>793</v>
      </c>
      <c r="C303" s="456">
        <v>3.34941595030201</v>
      </c>
      <c r="D303" s="457">
        <v>5.652051405401691</v>
      </c>
      <c r="E303" s="456">
        <v>1.4150841020075964</v>
      </c>
      <c r="F303" s="457">
        <v>1.3541148087159651</v>
      </c>
      <c r="G303" s="456">
        <v>1.2044534412955465</v>
      </c>
      <c r="H303" s="457">
        <v>2.1679417122040072</v>
      </c>
    </row>
    <row r="304" spans="1:8" s="421" customFormat="1" ht="23.25" customHeight="1" thickBot="1">
      <c r="A304" s="1011"/>
      <c r="B304" s="455" t="s">
        <v>794</v>
      </c>
      <c r="C304" s="456">
        <v>3.3796484262171034</v>
      </c>
      <c r="D304" s="457">
        <v>5.6529172848213634</v>
      </c>
      <c r="E304" s="456">
        <v>2.6961594555177442</v>
      </c>
      <c r="F304" s="457">
        <v>1.4009252550025082</v>
      </c>
      <c r="G304" s="456">
        <v>1.1999628666914222</v>
      </c>
      <c r="H304" s="457">
        <v>2.3218888545210845</v>
      </c>
    </row>
    <row r="305" spans="1:8" s="421" customFormat="1" ht="23.25" customHeight="1" thickBot="1">
      <c r="A305" s="1011"/>
      <c r="B305" s="455" t="s">
        <v>795</v>
      </c>
      <c r="C305" s="456">
        <v>4.0576072529401133</v>
      </c>
      <c r="D305" s="457">
        <v>7.2779669068165624</v>
      </c>
      <c r="E305" s="458">
        <v>0</v>
      </c>
      <c r="F305" s="459">
        <v>0</v>
      </c>
      <c r="G305" s="458">
        <v>0</v>
      </c>
      <c r="H305" s="459">
        <v>0</v>
      </c>
    </row>
    <row r="306" spans="1:8" s="421" customFormat="1" ht="23.25" customHeight="1" thickBot="1">
      <c r="A306" s="1011"/>
      <c r="B306" s="455" t="s">
        <v>796</v>
      </c>
      <c r="C306" s="456">
        <v>4.3483503283675624</v>
      </c>
      <c r="D306" s="457">
        <v>6.3372216330858961</v>
      </c>
      <c r="E306" s="458">
        <v>0</v>
      </c>
      <c r="F306" s="459">
        <v>0</v>
      </c>
      <c r="G306" s="458">
        <v>0</v>
      </c>
      <c r="H306" s="459">
        <v>0</v>
      </c>
    </row>
    <row r="307" spans="1:8" s="421" customFormat="1" ht="23.25" customHeight="1" thickBot="1">
      <c r="A307" s="1011"/>
      <c r="B307" s="455" t="s">
        <v>797</v>
      </c>
      <c r="C307" s="456">
        <v>3.4689433061247152</v>
      </c>
      <c r="D307" s="457">
        <v>6.4009206723048928</v>
      </c>
      <c r="E307" s="458">
        <v>0</v>
      </c>
      <c r="F307" s="459">
        <v>0</v>
      </c>
      <c r="G307" s="458">
        <v>0</v>
      </c>
      <c r="H307" s="459">
        <v>0</v>
      </c>
    </row>
    <row r="308" spans="1:8" s="421" customFormat="1" ht="23.25" customHeight="1" thickBot="1">
      <c r="A308" s="1011"/>
      <c r="B308" s="455" t="s">
        <v>798</v>
      </c>
      <c r="C308" s="456">
        <v>2.8693432308876115</v>
      </c>
      <c r="D308" s="457">
        <v>4.8791463101054253</v>
      </c>
      <c r="E308" s="458">
        <v>0</v>
      </c>
      <c r="F308" s="459">
        <v>0</v>
      </c>
      <c r="G308" s="458">
        <v>0</v>
      </c>
      <c r="H308" s="459">
        <v>0</v>
      </c>
    </row>
    <row r="309" spans="1:8" s="421" customFormat="1" ht="23.25" customHeight="1" thickBot="1">
      <c r="A309" s="1011"/>
      <c r="B309" s="455" t="s">
        <v>799</v>
      </c>
      <c r="C309" s="456">
        <v>3.2174389751283976</v>
      </c>
      <c r="D309" s="457">
        <v>6.3550106609808106</v>
      </c>
      <c r="E309" s="458">
        <v>0</v>
      </c>
      <c r="F309" s="459">
        <v>0</v>
      </c>
      <c r="G309" s="458">
        <v>0</v>
      </c>
      <c r="H309" s="459">
        <v>0</v>
      </c>
    </row>
    <row r="310" spans="1:8" s="421" customFormat="1" ht="23.25" customHeight="1" thickBot="1">
      <c r="A310" s="1011"/>
      <c r="B310" s="455" t="s">
        <v>800</v>
      </c>
      <c r="C310" s="456">
        <v>3.8484843387275847</v>
      </c>
      <c r="D310" s="457">
        <v>6.8334632372044686</v>
      </c>
      <c r="E310" s="458">
        <v>0</v>
      </c>
      <c r="F310" s="459">
        <v>0</v>
      </c>
      <c r="G310" s="458">
        <v>0</v>
      </c>
      <c r="H310" s="459">
        <v>0</v>
      </c>
    </row>
    <row r="311" spans="1:8" s="421" customFormat="1" ht="23.25" customHeight="1" thickBot="1">
      <c r="A311" s="1011"/>
      <c r="B311" s="455" t="s">
        <v>801</v>
      </c>
      <c r="C311" s="456">
        <v>3.8926142924346747</v>
      </c>
      <c r="D311" s="457">
        <v>6.9980019980019978</v>
      </c>
      <c r="E311" s="458">
        <v>0</v>
      </c>
      <c r="F311" s="459">
        <v>0</v>
      </c>
      <c r="G311" s="458">
        <v>0</v>
      </c>
      <c r="H311" s="459">
        <v>0</v>
      </c>
    </row>
    <row r="312" spans="1:8" s="421" customFormat="1" ht="23.25" customHeight="1" thickBot="1">
      <c r="A312" s="1011"/>
      <c r="B312" s="455" t="s">
        <v>802</v>
      </c>
      <c r="C312" s="456">
        <v>4.0786089751944044</v>
      </c>
      <c r="D312" s="457">
        <v>6.2678695350451079</v>
      </c>
      <c r="E312" s="458">
        <v>0</v>
      </c>
      <c r="F312" s="459">
        <v>0</v>
      </c>
      <c r="G312" s="458">
        <v>0</v>
      </c>
      <c r="H312" s="459">
        <v>0</v>
      </c>
    </row>
    <row r="313" spans="1:8" s="421" customFormat="1" ht="23.25" customHeight="1" thickBot="1">
      <c r="A313" s="1011"/>
      <c r="B313" s="455" t="s">
        <v>803</v>
      </c>
      <c r="C313" s="458">
        <v>0</v>
      </c>
      <c r="D313" s="459">
        <v>0</v>
      </c>
      <c r="E313" s="458">
        <v>0</v>
      </c>
      <c r="F313" s="457">
        <v>1.011337701538688</v>
      </c>
      <c r="G313" s="458">
        <v>0</v>
      </c>
      <c r="H313" s="459">
        <v>0</v>
      </c>
    </row>
    <row r="314" spans="1:8" s="421" customFormat="1" ht="23.25" customHeight="1" thickBot="1">
      <c r="A314" s="1011" t="s">
        <v>23</v>
      </c>
      <c r="B314" s="455" t="s">
        <v>804</v>
      </c>
      <c r="C314" s="456">
        <v>4.0767975530732423</v>
      </c>
      <c r="D314" s="457">
        <v>7.5849382248321442</v>
      </c>
      <c r="E314" s="456">
        <v>3.1544645420614414</v>
      </c>
      <c r="F314" s="457">
        <v>1.5613753213367609</v>
      </c>
      <c r="G314" s="456">
        <v>1.0476190476190477</v>
      </c>
      <c r="H314" s="457">
        <v>1.6398495455020374</v>
      </c>
    </row>
    <row r="315" spans="1:8" s="421" customFormat="1" ht="23.25" customHeight="1" thickBot="1">
      <c r="A315" s="1011"/>
      <c r="B315" s="455" t="s">
        <v>805</v>
      </c>
      <c r="C315" s="456">
        <v>3.2911995703832986</v>
      </c>
      <c r="D315" s="457">
        <v>6.2141575050482389</v>
      </c>
      <c r="E315" s="458">
        <v>0</v>
      </c>
      <c r="F315" s="457">
        <v>1.3746341463414635</v>
      </c>
      <c r="G315" s="458">
        <v>0</v>
      </c>
      <c r="H315" s="459">
        <v>0</v>
      </c>
    </row>
    <row r="316" spans="1:8" s="421" customFormat="1" ht="23.25" customHeight="1" thickBot="1">
      <c r="A316" s="1011"/>
      <c r="B316" s="455" t="s">
        <v>806</v>
      </c>
      <c r="C316" s="456">
        <v>3.4888439243136826</v>
      </c>
      <c r="D316" s="457">
        <v>4.9958690816650781</v>
      </c>
      <c r="E316" s="458">
        <v>0</v>
      </c>
      <c r="F316" s="457">
        <v>1.1151103565365026</v>
      </c>
      <c r="G316" s="458">
        <v>0</v>
      </c>
      <c r="H316" s="459">
        <v>0</v>
      </c>
    </row>
    <row r="317" spans="1:8" s="421" customFormat="1" ht="23.25" customHeight="1" thickBot="1">
      <c r="A317" s="1011"/>
      <c r="B317" s="455" t="s">
        <v>807</v>
      </c>
      <c r="C317" s="456">
        <v>4.3377261019095448</v>
      </c>
      <c r="D317" s="457">
        <v>6.248992876770803</v>
      </c>
      <c r="E317" s="458">
        <v>0</v>
      </c>
      <c r="F317" s="457">
        <v>1.0348948024338391</v>
      </c>
      <c r="G317" s="458">
        <v>0</v>
      </c>
      <c r="H317" s="459">
        <v>0</v>
      </c>
    </row>
    <row r="318" spans="1:8" s="421" customFormat="1" ht="23.25" customHeight="1" thickBot="1">
      <c r="A318" s="1011"/>
      <c r="B318" s="455" t="s">
        <v>808</v>
      </c>
      <c r="C318" s="456">
        <v>3.5712238028016072</v>
      </c>
      <c r="D318" s="457">
        <v>5.6613429256594721</v>
      </c>
      <c r="E318" s="458">
        <v>0</v>
      </c>
      <c r="F318" s="459">
        <v>0</v>
      </c>
      <c r="G318" s="458">
        <v>0</v>
      </c>
      <c r="H318" s="459">
        <v>0</v>
      </c>
    </row>
    <row r="319" spans="1:8" s="421" customFormat="1" ht="23.25" customHeight="1" thickBot="1">
      <c r="A319" s="1011"/>
      <c r="B319" s="455" t="s">
        <v>809</v>
      </c>
      <c r="C319" s="456">
        <v>3.9230429362662331</v>
      </c>
      <c r="D319" s="457">
        <v>5.0686688037793148</v>
      </c>
      <c r="E319" s="458">
        <v>0</v>
      </c>
      <c r="F319" s="459">
        <v>0</v>
      </c>
      <c r="G319" s="458">
        <v>0</v>
      </c>
      <c r="H319" s="459">
        <v>0</v>
      </c>
    </row>
    <row r="320" spans="1:8" s="421" customFormat="1" ht="23.25" customHeight="1" thickBot="1">
      <c r="A320" s="1011"/>
      <c r="B320" s="455" t="s">
        <v>810</v>
      </c>
      <c r="C320" s="456">
        <v>3.844365653504132</v>
      </c>
      <c r="D320" s="457">
        <v>5.8480414853227147</v>
      </c>
      <c r="E320" s="458">
        <v>0</v>
      </c>
      <c r="F320" s="459">
        <v>0</v>
      </c>
      <c r="G320" s="458">
        <v>0</v>
      </c>
      <c r="H320" s="459">
        <v>0</v>
      </c>
    </row>
    <row r="321" spans="1:8" s="421" customFormat="1" ht="23.25" customHeight="1" thickBot="1">
      <c r="A321" s="1011"/>
      <c r="B321" s="455" t="s">
        <v>811</v>
      </c>
      <c r="C321" s="456">
        <v>3.9419121839954383</v>
      </c>
      <c r="D321" s="457">
        <v>6.1592172720051988</v>
      </c>
      <c r="E321" s="458">
        <v>0</v>
      </c>
      <c r="F321" s="459">
        <v>0</v>
      </c>
      <c r="G321" s="458">
        <v>0</v>
      </c>
      <c r="H321" s="459">
        <v>0</v>
      </c>
    </row>
    <row r="322" spans="1:8" s="421" customFormat="1" ht="23.25" customHeight="1" thickBot="1">
      <c r="A322" s="1011"/>
      <c r="B322" s="455" t="s">
        <v>812</v>
      </c>
      <c r="C322" s="456">
        <v>4.07072881221809</v>
      </c>
      <c r="D322" s="457">
        <v>6.0041369800045965</v>
      </c>
      <c r="E322" s="458">
        <v>0</v>
      </c>
      <c r="F322" s="459">
        <v>0</v>
      </c>
      <c r="G322" s="458">
        <v>0</v>
      </c>
      <c r="H322" s="459">
        <v>0</v>
      </c>
    </row>
    <row r="323" spans="1:8" s="421" customFormat="1" ht="23.25" customHeight="1" thickBot="1">
      <c r="A323" s="1011"/>
      <c r="B323" s="455" t="s">
        <v>813</v>
      </c>
      <c r="C323" s="456">
        <v>4.0204271891375774</v>
      </c>
      <c r="D323" s="457">
        <v>5.8099914321492125</v>
      </c>
      <c r="E323" s="458">
        <v>0</v>
      </c>
      <c r="F323" s="459">
        <v>0</v>
      </c>
      <c r="G323" s="458">
        <v>0</v>
      </c>
      <c r="H323" s="459">
        <v>0</v>
      </c>
    </row>
    <row r="324" spans="1:8" s="421" customFormat="1" ht="23.25" customHeight="1" thickBot="1">
      <c r="A324" s="1011"/>
      <c r="B324" s="455" t="s">
        <v>814</v>
      </c>
      <c r="C324" s="456">
        <v>3.5490102655173907</v>
      </c>
      <c r="D324" s="457">
        <v>5.1833460656990065</v>
      </c>
      <c r="E324" s="458">
        <v>0</v>
      </c>
      <c r="F324" s="457">
        <v>1.0353260869565217</v>
      </c>
      <c r="G324" s="458">
        <v>0</v>
      </c>
      <c r="H324" s="459">
        <v>0</v>
      </c>
    </row>
    <row r="325" spans="1:8" s="421" customFormat="1" ht="23.25" customHeight="1" thickBot="1">
      <c r="A325" s="1011" t="s">
        <v>23</v>
      </c>
      <c r="B325" s="455" t="s">
        <v>815</v>
      </c>
      <c r="C325" s="456">
        <v>4.0694940125726919</v>
      </c>
      <c r="D325" s="457">
        <v>5.5823006780453586</v>
      </c>
      <c r="E325" s="458">
        <v>0</v>
      </c>
      <c r="F325" s="459">
        <v>0</v>
      </c>
      <c r="G325" s="458">
        <v>0</v>
      </c>
      <c r="H325" s="459">
        <v>0</v>
      </c>
    </row>
    <row r="326" spans="1:8" s="421" customFormat="1" ht="23.25" customHeight="1" thickBot="1">
      <c r="A326" s="1011"/>
      <c r="B326" s="455" t="s">
        <v>816</v>
      </c>
      <c r="C326" s="456">
        <v>4.0830408414559765</v>
      </c>
      <c r="D326" s="457">
        <v>5.0429046444277592</v>
      </c>
      <c r="E326" s="458">
        <v>0</v>
      </c>
      <c r="F326" s="459">
        <v>0</v>
      </c>
      <c r="G326" s="458">
        <v>0</v>
      </c>
      <c r="H326" s="459">
        <v>0</v>
      </c>
    </row>
    <row r="327" spans="1:8" s="421" customFormat="1" ht="23.25" customHeight="1" thickBot="1">
      <c r="A327" s="1011"/>
      <c r="B327" s="455" t="s">
        <v>817</v>
      </c>
      <c r="C327" s="456">
        <v>4.4408186749958904</v>
      </c>
      <c r="D327" s="457">
        <v>5.1579073100812227</v>
      </c>
      <c r="E327" s="458">
        <v>0</v>
      </c>
      <c r="F327" s="459">
        <v>0</v>
      </c>
      <c r="G327" s="458">
        <v>0</v>
      </c>
      <c r="H327" s="459">
        <v>0</v>
      </c>
    </row>
    <row r="328" spans="1:8" s="421" customFormat="1" ht="23.25" customHeight="1" thickBot="1">
      <c r="A328" s="1011" t="s">
        <v>24</v>
      </c>
      <c r="B328" s="455" t="s">
        <v>819</v>
      </c>
      <c r="C328" s="456">
        <v>3.1088943591066585</v>
      </c>
      <c r="D328" s="457">
        <v>6.8819545028542217</v>
      </c>
      <c r="E328" s="456">
        <v>1.6664195700518902</v>
      </c>
      <c r="F328" s="457">
        <v>1.2505560589834419</v>
      </c>
      <c r="G328" s="456">
        <v>1.0926130099228224</v>
      </c>
      <c r="H328" s="457">
        <v>1.4240691023695575</v>
      </c>
    </row>
    <row r="329" spans="1:8" s="421" customFormat="1" ht="23.25" customHeight="1" thickBot="1">
      <c r="A329" s="1011"/>
      <c r="B329" s="455" t="s">
        <v>820</v>
      </c>
      <c r="C329" s="456">
        <v>3.1919830175149628</v>
      </c>
      <c r="D329" s="457">
        <v>5.9290376275789569</v>
      </c>
      <c r="E329" s="458">
        <v>0</v>
      </c>
      <c r="F329" s="457">
        <v>1.1025106498685762</v>
      </c>
      <c r="G329" s="456">
        <v>1.2355082609913191</v>
      </c>
      <c r="H329" s="459">
        <v>0</v>
      </c>
    </row>
    <row r="330" spans="1:8" s="421" customFormat="1" ht="23.25" customHeight="1" thickBot="1">
      <c r="A330" s="1011"/>
      <c r="B330" s="455" t="s">
        <v>821</v>
      </c>
      <c r="C330" s="456">
        <v>3.2683887480741514</v>
      </c>
      <c r="D330" s="457">
        <v>6.3144447083573683</v>
      </c>
      <c r="E330" s="458">
        <v>0</v>
      </c>
      <c r="F330" s="457">
        <v>1.1810527377231017</v>
      </c>
      <c r="G330" s="456">
        <v>1.0441431044431622</v>
      </c>
      <c r="H330" s="459">
        <v>0</v>
      </c>
    </row>
    <row r="331" spans="1:8" s="421" customFormat="1" ht="23.25" customHeight="1" thickBot="1">
      <c r="A331" s="1011"/>
      <c r="B331" s="455" t="s">
        <v>822</v>
      </c>
      <c r="C331" s="456">
        <v>3.7790523928301414</v>
      </c>
      <c r="D331" s="459">
        <v>0</v>
      </c>
      <c r="E331" s="458">
        <v>0</v>
      </c>
      <c r="F331" s="457">
        <v>1.1892797319932997</v>
      </c>
      <c r="G331" s="458">
        <v>0</v>
      </c>
      <c r="H331" s="459">
        <v>0</v>
      </c>
    </row>
    <row r="332" spans="1:8" s="421" customFormat="1" ht="23.25" customHeight="1" thickBot="1">
      <c r="A332" s="1011"/>
      <c r="B332" s="455" t="s">
        <v>823</v>
      </c>
      <c r="C332" s="456">
        <v>3.0625896549523128</v>
      </c>
      <c r="D332" s="459">
        <v>0</v>
      </c>
      <c r="E332" s="458">
        <v>0</v>
      </c>
      <c r="F332" s="457">
        <v>1.1428042915279319</v>
      </c>
      <c r="G332" s="458">
        <v>0</v>
      </c>
      <c r="H332" s="459">
        <v>0</v>
      </c>
    </row>
    <row r="333" spans="1:8" s="421" customFormat="1" ht="23.25" customHeight="1" thickBot="1">
      <c r="A333" s="1011"/>
      <c r="B333" s="455" t="s">
        <v>824</v>
      </c>
      <c r="C333" s="456">
        <v>2.5538758275556481</v>
      </c>
      <c r="D333" s="457">
        <v>4.5960832313341493</v>
      </c>
      <c r="E333" s="458">
        <v>0</v>
      </c>
      <c r="F333" s="457">
        <v>1.067817135937027</v>
      </c>
      <c r="G333" s="458">
        <v>0</v>
      </c>
      <c r="H333" s="459">
        <v>0</v>
      </c>
    </row>
    <row r="334" spans="1:8" s="421" customFormat="1" ht="23.25" customHeight="1" thickBot="1">
      <c r="A334" s="1011"/>
      <c r="B334" s="455" t="s">
        <v>825</v>
      </c>
      <c r="C334" s="456">
        <v>3.0485503980772122</v>
      </c>
      <c r="D334" s="459">
        <v>0</v>
      </c>
      <c r="E334" s="458">
        <v>0</v>
      </c>
      <c r="F334" s="457">
        <v>1.2119389171679777</v>
      </c>
      <c r="G334" s="458">
        <v>0</v>
      </c>
      <c r="H334" s="459">
        <v>0</v>
      </c>
    </row>
    <row r="335" spans="1:8" s="421" customFormat="1" ht="23.25" customHeight="1" thickBot="1">
      <c r="A335" s="1011"/>
      <c r="B335" s="455" t="s">
        <v>826</v>
      </c>
      <c r="C335" s="456">
        <v>3.3135046381192792</v>
      </c>
      <c r="D335" s="459">
        <v>0</v>
      </c>
      <c r="E335" s="458">
        <v>0</v>
      </c>
      <c r="F335" s="457">
        <v>1.3020667726550079</v>
      </c>
      <c r="G335" s="458">
        <v>0</v>
      </c>
      <c r="H335" s="459">
        <v>0</v>
      </c>
    </row>
    <row r="336" spans="1:8" s="421" customFormat="1" ht="23.25" customHeight="1" thickBot="1">
      <c r="A336" s="1011"/>
      <c r="B336" s="455" t="s">
        <v>827</v>
      </c>
      <c r="C336" s="456">
        <v>2.4903889137237369</v>
      </c>
      <c r="D336" s="459">
        <v>0</v>
      </c>
      <c r="E336" s="458">
        <v>0</v>
      </c>
      <c r="F336" s="459">
        <v>0</v>
      </c>
      <c r="G336" s="458">
        <v>0</v>
      </c>
      <c r="H336" s="459">
        <v>0</v>
      </c>
    </row>
    <row r="337" spans="1:8" s="421" customFormat="1" ht="23.25" customHeight="1" thickBot="1">
      <c r="A337" s="1011"/>
      <c r="B337" s="455" t="s">
        <v>828</v>
      </c>
      <c r="C337" s="456">
        <v>3.3319694335503174</v>
      </c>
      <c r="D337" s="457">
        <v>4.8496530454895916</v>
      </c>
      <c r="E337" s="458">
        <v>0</v>
      </c>
      <c r="F337" s="459">
        <v>0</v>
      </c>
      <c r="G337" s="458">
        <v>0</v>
      </c>
      <c r="H337" s="459">
        <v>0</v>
      </c>
    </row>
    <row r="338" spans="1:8" s="421" customFormat="1" ht="23.25" customHeight="1" thickBot="1">
      <c r="A338" s="1011"/>
      <c r="B338" s="455" t="s">
        <v>829</v>
      </c>
      <c r="C338" s="456">
        <v>3.2353011436591119</v>
      </c>
      <c r="D338" s="457">
        <v>5.02180339985218</v>
      </c>
      <c r="E338" s="458">
        <v>0</v>
      </c>
      <c r="F338" s="459">
        <v>0</v>
      </c>
      <c r="G338" s="458">
        <v>0</v>
      </c>
      <c r="H338" s="459">
        <v>0</v>
      </c>
    </row>
    <row r="339" spans="1:8" s="421" customFormat="1" ht="23.25" customHeight="1" thickBot="1">
      <c r="A339" s="1011"/>
      <c r="B339" s="455" t="s">
        <v>830</v>
      </c>
      <c r="C339" s="456">
        <v>3.1392323892748246</v>
      </c>
      <c r="D339" s="457">
        <v>5.3038993191664945</v>
      </c>
      <c r="E339" s="458">
        <v>0</v>
      </c>
      <c r="F339" s="459">
        <v>0</v>
      </c>
      <c r="G339" s="458">
        <v>0</v>
      </c>
      <c r="H339" s="459">
        <v>0</v>
      </c>
    </row>
    <row r="340" spans="1:8" s="421" customFormat="1" ht="23.25" customHeight="1" thickBot="1">
      <c r="A340" s="1011"/>
      <c r="B340" s="455" t="s">
        <v>831</v>
      </c>
      <c r="C340" s="456">
        <v>2.5634038819730605</v>
      </c>
      <c r="D340" s="457">
        <v>3.8543816851191592</v>
      </c>
      <c r="E340" s="458">
        <v>0</v>
      </c>
      <c r="F340" s="459">
        <v>0</v>
      </c>
      <c r="G340" s="458">
        <v>0</v>
      </c>
      <c r="H340" s="459">
        <v>0</v>
      </c>
    </row>
    <row r="341" spans="1:8" s="421" customFormat="1" ht="23.25" customHeight="1" thickBot="1">
      <c r="A341" s="1011" t="s">
        <v>25</v>
      </c>
      <c r="B341" s="455" t="s">
        <v>832</v>
      </c>
      <c r="C341" s="456">
        <v>3.8824673913043477</v>
      </c>
      <c r="D341" s="457">
        <v>7.7469605878423513</v>
      </c>
      <c r="E341" s="458">
        <v>0</v>
      </c>
      <c r="F341" s="457">
        <v>1.4693982513286474</v>
      </c>
      <c r="G341" s="456">
        <v>1.1807969478592624</v>
      </c>
      <c r="H341" s="459">
        <v>0</v>
      </c>
    </row>
    <row r="342" spans="1:8" s="421" customFormat="1" ht="23.25" customHeight="1" thickBot="1">
      <c r="A342" s="1011"/>
      <c r="B342" s="455" t="s">
        <v>833</v>
      </c>
      <c r="C342" s="456">
        <v>3.5191120376627989</v>
      </c>
      <c r="D342" s="457">
        <v>6.177709834143073</v>
      </c>
      <c r="E342" s="458">
        <v>0</v>
      </c>
      <c r="F342" s="457">
        <v>1.2682583280512711</v>
      </c>
      <c r="G342" s="456">
        <v>1.1953846153846155</v>
      </c>
      <c r="H342" s="459">
        <v>0</v>
      </c>
    </row>
    <row r="343" spans="1:8" s="421" customFormat="1" ht="23.25" customHeight="1" thickBot="1">
      <c r="A343" s="1011"/>
      <c r="B343" s="455" t="s">
        <v>834</v>
      </c>
      <c r="C343" s="456">
        <v>3.2353962091801782</v>
      </c>
      <c r="D343" s="457">
        <v>8.4367854183927093</v>
      </c>
      <c r="E343" s="458">
        <v>0</v>
      </c>
      <c r="F343" s="457">
        <v>1.4352297230054736</v>
      </c>
      <c r="G343" s="456">
        <v>1.4390243902439024</v>
      </c>
      <c r="H343" s="459">
        <v>0</v>
      </c>
    </row>
    <row r="344" spans="1:8" s="421" customFormat="1" ht="23.25" customHeight="1" thickBot="1">
      <c r="A344" s="1011"/>
      <c r="B344" s="455" t="s">
        <v>835</v>
      </c>
      <c r="C344" s="456">
        <v>3.8567304925701449</v>
      </c>
      <c r="D344" s="457">
        <v>4.9458076783773999</v>
      </c>
      <c r="E344" s="458">
        <v>0</v>
      </c>
      <c r="F344" s="457">
        <v>1.2770212032408206</v>
      </c>
      <c r="G344" s="456">
        <v>1.4217778524617712</v>
      </c>
      <c r="H344" s="459">
        <v>0</v>
      </c>
    </row>
    <row r="345" spans="1:8" s="421" customFormat="1" ht="23.25" customHeight="1" thickBot="1">
      <c r="A345" s="1011"/>
      <c r="B345" s="455" t="s">
        <v>836</v>
      </c>
      <c r="C345" s="456">
        <v>4.0289138922103929</v>
      </c>
      <c r="D345" s="457">
        <v>7.5879690215176021</v>
      </c>
      <c r="E345" s="456">
        <v>2.6708007549204638</v>
      </c>
      <c r="F345" s="457">
        <v>1.3461071274636573</v>
      </c>
      <c r="G345" s="456">
        <v>3.1411063829787236</v>
      </c>
      <c r="H345" s="457">
        <v>6.0518030910131655</v>
      </c>
    </row>
    <row r="346" spans="1:8" s="421" customFormat="1" ht="23.25" customHeight="1" thickBot="1">
      <c r="A346" s="1011"/>
      <c r="B346" s="455" t="s">
        <v>837</v>
      </c>
      <c r="C346" s="456">
        <v>4.4808937051204101</v>
      </c>
      <c r="D346" s="457">
        <v>5.4443541285646546</v>
      </c>
      <c r="E346" s="458">
        <v>0</v>
      </c>
      <c r="F346" s="459">
        <v>0</v>
      </c>
      <c r="G346" s="458">
        <v>0</v>
      </c>
      <c r="H346" s="459">
        <v>0</v>
      </c>
    </row>
    <row r="347" spans="1:8" s="421" customFormat="1" ht="23.25" customHeight="1" thickBot="1">
      <c r="A347" s="1011"/>
      <c r="B347" s="455" t="s">
        <v>838</v>
      </c>
      <c r="C347" s="456">
        <v>3.8987690162909518</v>
      </c>
      <c r="D347" s="457">
        <v>6.0261140704170453</v>
      </c>
      <c r="E347" s="458">
        <v>0</v>
      </c>
      <c r="F347" s="459">
        <v>0</v>
      </c>
      <c r="G347" s="458">
        <v>0</v>
      </c>
      <c r="H347" s="459">
        <v>0</v>
      </c>
    </row>
    <row r="348" spans="1:8" s="421" customFormat="1" ht="23.25" customHeight="1" thickBot="1">
      <c r="A348" s="1011"/>
      <c r="B348" s="455" t="s">
        <v>839</v>
      </c>
      <c r="C348" s="456">
        <v>3.4165091019501221</v>
      </c>
      <c r="D348" s="457">
        <v>5.8674080410607354</v>
      </c>
      <c r="E348" s="458">
        <v>0</v>
      </c>
      <c r="F348" s="459">
        <v>0</v>
      </c>
      <c r="G348" s="458">
        <v>0</v>
      </c>
      <c r="H348" s="459">
        <v>0</v>
      </c>
    </row>
    <row r="349" spans="1:8" s="421" customFormat="1" ht="23.25" customHeight="1" thickBot="1">
      <c r="A349" s="1011"/>
      <c r="B349" s="455" t="s">
        <v>840</v>
      </c>
      <c r="C349" s="456">
        <v>3.2916987035023992</v>
      </c>
      <c r="D349" s="457">
        <v>5.3380195599022002</v>
      </c>
      <c r="E349" s="458">
        <v>0</v>
      </c>
      <c r="F349" s="457">
        <v>1.1022727272727273</v>
      </c>
      <c r="G349" s="458">
        <v>0</v>
      </c>
      <c r="H349" s="459">
        <v>0</v>
      </c>
    </row>
    <row r="350" spans="1:8" s="421" customFormat="1" ht="23.25" customHeight="1" thickBot="1">
      <c r="A350" s="1011"/>
      <c r="B350" s="455" t="s">
        <v>841</v>
      </c>
      <c r="C350" s="456">
        <v>3.1547676890373522</v>
      </c>
      <c r="D350" s="457">
        <v>6.4317796187244234</v>
      </c>
      <c r="E350" s="458">
        <v>0</v>
      </c>
      <c r="F350" s="459">
        <v>0</v>
      </c>
      <c r="G350" s="458">
        <v>0</v>
      </c>
      <c r="H350" s="459">
        <v>0</v>
      </c>
    </row>
    <row r="351" spans="1:8" s="421" customFormat="1" ht="23.25" customHeight="1" thickBot="1">
      <c r="A351" s="1011"/>
      <c r="B351" s="455" t="s">
        <v>842</v>
      </c>
      <c r="C351" s="456">
        <v>3.9202676289279808</v>
      </c>
      <c r="D351" s="457">
        <v>8.0362710294798578</v>
      </c>
      <c r="E351" s="458">
        <v>0</v>
      </c>
      <c r="F351" s="459">
        <v>0</v>
      </c>
      <c r="G351" s="458">
        <v>0</v>
      </c>
      <c r="H351" s="459">
        <v>0</v>
      </c>
    </row>
    <row r="352" spans="1:8" s="421" customFormat="1" ht="23.25" customHeight="1" thickBot="1">
      <c r="A352" s="1011"/>
      <c r="B352" s="455" t="s">
        <v>843</v>
      </c>
      <c r="C352" s="456">
        <v>3.6346446198379807</v>
      </c>
      <c r="D352" s="457">
        <v>5.3341902313624683</v>
      </c>
      <c r="E352" s="458">
        <v>0</v>
      </c>
      <c r="F352" s="459">
        <v>0</v>
      </c>
      <c r="G352" s="458">
        <v>0</v>
      </c>
      <c r="H352" s="459">
        <v>0</v>
      </c>
    </row>
    <row r="353" spans="1:8" s="421" customFormat="1" ht="23.25" customHeight="1" thickBot="1">
      <c r="A353" s="1011"/>
      <c r="B353" s="455" t="s">
        <v>844</v>
      </c>
      <c r="C353" s="456">
        <v>4.529730917681964</v>
      </c>
      <c r="D353" s="457">
        <v>7.068487727632621</v>
      </c>
      <c r="E353" s="458">
        <v>0</v>
      </c>
      <c r="F353" s="459">
        <v>0</v>
      </c>
      <c r="G353" s="458">
        <v>0</v>
      </c>
      <c r="H353" s="459">
        <v>0</v>
      </c>
    </row>
    <row r="354" spans="1:8" s="421" customFormat="1" ht="23.25" customHeight="1" thickBot="1">
      <c r="A354" s="1011"/>
      <c r="B354" s="455" t="s">
        <v>845</v>
      </c>
      <c r="C354" s="456">
        <v>3.4173779949373051</v>
      </c>
      <c r="D354" s="457">
        <v>9.3322701902266765</v>
      </c>
      <c r="E354" s="458">
        <v>0</v>
      </c>
      <c r="F354" s="459">
        <v>0</v>
      </c>
      <c r="G354" s="458">
        <v>0</v>
      </c>
      <c r="H354" s="459">
        <v>0</v>
      </c>
    </row>
    <row r="355" spans="1:8" s="421" customFormat="1" ht="23.25" customHeight="1" thickBot="1">
      <c r="A355" s="1011"/>
      <c r="B355" s="455" t="s">
        <v>846</v>
      </c>
      <c r="C355" s="456">
        <v>4.3401941160919977</v>
      </c>
      <c r="D355" s="459">
        <v>0</v>
      </c>
      <c r="E355" s="458">
        <v>0</v>
      </c>
      <c r="F355" s="459">
        <v>0</v>
      </c>
      <c r="G355" s="458">
        <v>0</v>
      </c>
      <c r="H355" s="459">
        <v>0</v>
      </c>
    </row>
    <row r="356" spans="1:8" s="421" customFormat="1" ht="23.25" customHeight="1" thickBot="1">
      <c r="A356" s="1011"/>
      <c r="B356" s="455" t="s">
        <v>847</v>
      </c>
      <c r="C356" s="456">
        <v>4.1224795441262421</v>
      </c>
      <c r="D356" s="457">
        <v>8.8742463393626192</v>
      </c>
      <c r="E356" s="458">
        <v>0</v>
      </c>
      <c r="F356" s="459">
        <v>0</v>
      </c>
      <c r="G356" s="458">
        <v>0</v>
      </c>
      <c r="H356" s="459">
        <v>0</v>
      </c>
    </row>
    <row r="357" spans="1:8" s="421" customFormat="1" ht="23.25" customHeight="1" thickBot="1">
      <c r="A357" s="1011"/>
      <c r="B357" s="455" t="s">
        <v>848</v>
      </c>
      <c r="C357" s="456">
        <v>4.2340119946431694</v>
      </c>
      <c r="D357" s="457">
        <v>6.1574550128534709</v>
      </c>
      <c r="E357" s="458">
        <v>0</v>
      </c>
      <c r="F357" s="459">
        <v>0</v>
      </c>
      <c r="G357" s="458">
        <v>0</v>
      </c>
      <c r="H357" s="459">
        <v>0</v>
      </c>
    </row>
    <row r="358" spans="1:8" s="421" customFormat="1" ht="23.25" customHeight="1" thickBot="1">
      <c r="A358" s="1011"/>
      <c r="B358" s="455" t="s">
        <v>849</v>
      </c>
      <c r="C358" s="456">
        <v>3.6845017881366382</v>
      </c>
      <c r="D358" s="457">
        <v>6.1746405844921046</v>
      </c>
      <c r="E358" s="458">
        <v>0</v>
      </c>
      <c r="F358" s="459">
        <v>0</v>
      </c>
      <c r="G358" s="458">
        <v>0</v>
      </c>
      <c r="H358" s="459">
        <v>0</v>
      </c>
    </row>
    <row r="359" spans="1:8" s="421" customFormat="1" ht="23.25" customHeight="1" thickBot="1">
      <c r="A359" s="1011"/>
      <c r="B359" s="455" t="s">
        <v>850</v>
      </c>
      <c r="C359" s="456">
        <v>3.8145955705894452</v>
      </c>
      <c r="D359" s="457">
        <v>5.5822878228782287</v>
      </c>
      <c r="E359" s="458">
        <v>0</v>
      </c>
      <c r="F359" s="459">
        <v>0</v>
      </c>
      <c r="G359" s="458">
        <v>0</v>
      </c>
      <c r="H359" s="459">
        <v>0</v>
      </c>
    </row>
    <row r="360" spans="1:8" s="421" customFormat="1" ht="23.25" customHeight="1" thickBot="1">
      <c r="A360" s="1011" t="s">
        <v>133</v>
      </c>
      <c r="B360" s="455" t="s">
        <v>851</v>
      </c>
      <c r="C360" s="456">
        <v>3.3575382630795678</v>
      </c>
      <c r="D360" s="457">
        <v>4.7025987428464209</v>
      </c>
      <c r="E360" s="456">
        <v>1.2793161569949434</v>
      </c>
      <c r="F360" s="457">
        <v>1.2891627278865632</v>
      </c>
      <c r="G360" s="456">
        <v>1.7722376774377631</v>
      </c>
      <c r="H360" s="457">
        <v>1.5484508155087759</v>
      </c>
    </row>
    <row r="361" spans="1:8" s="421" customFormat="1" ht="23.25" customHeight="1" thickBot="1">
      <c r="A361" s="1011"/>
      <c r="B361" s="455" t="s">
        <v>852</v>
      </c>
      <c r="C361" s="456">
        <v>3.2697000092794299</v>
      </c>
      <c r="D361" s="457">
        <v>4.5307859930066385</v>
      </c>
      <c r="E361" s="456">
        <v>1.1415313225058004</v>
      </c>
      <c r="F361" s="457">
        <v>1.3185192101209093</v>
      </c>
      <c r="G361" s="456">
        <v>1.8076923076923077</v>
      </c>
      <c r="H361" s="457">
        <v>3.5218079096045196</v>
      </c>
    </row>
    <row r="362" spans="1:8" s="421" customFormat="1" ht="23.25" customHeight="1" thickBot="1">
      <c r="A362" s="1011"/>
      <c r="B362" s="455" t="s">
        <v>853</v>
      </c>
      <c r="C362" s="456">
        <v>3.0230510800872672</v>
      </c>
      <c r="D362" s="457">
        <v>4.8009548058561426</v>
      </c>
      <c r="E362" s="458">
        <v>0</v>
      </c>
      <c r="F362" s="457">
        <v>1.2651583710407239</v>
      </c>
      <c r="G362" s="456">
        <v>1.1224177505738333</v>
      </c>
      <c r="H362" s="459">
        <v>0</v>
      </c>
    </row>
    <row r="363" spans="1:8" s="421" customFormat="1" ht="23.25" customHeight="1" thickBot="1">
      <c r="A363" s="1011"/>
      <c r="B363" s="455" t="s">
        <v>854</v>
      </c>
      <c r="C363" s="456">
        <v>3.167556645269396</v>
      </c>
      <c r="D363" s="457">
        <v>5.2786239216103947</v>
      </c>
      <c r="E363" s="458">
        <v>0</v>
      </c>
      <c r="F363" s="459">
        <v>0</v>
      </c>
      <c r="G363" s="458">
        <v>0</v>
      </c>
      <c r="H363" s="459">
        <v>0</v>
      </c>
    </row>
    <row r="364" spans="1:8" s="421" customFormat="1" ht="23.25" customHeight="1" thickBot="1">
      <c r="A364" s="1011"/>
      <c r="B364" s="455" t="s">
        <v>855</v>
      </c>
      <c r="C364" s="456">
        <v>4.3094593781947204</v>
      </c>
      <c r="D364" s="457">
        <v>7.3647905205247568</v>
      </c>
      <c r="E364" s="458">
        <v>0</v>
      </c>
      <c r="F364" s="459">
        <v>0</v>
      </c>
      <c r="G364" s="458">
        <v>0</v>
      </c>
      <c r="H364" s="459">
        <v>0</v>
      </c>
    </row>
    <row r="365" spans="1:8" s="421" customFormat="1" ht="23.25" customHeight="1" thickBot="1">
      <c r="A365" s="1011"/>
      <c r="B365" s="455" t="s">
        <v>856</v>
      </c>
      <c r="C365" s="456">
        <v>3.8380026423659337</v>
      </c>
      <c r="D365" s="457">
        <v>4.8264827586206893</v>
      </c>
      <c r="E365" s="458">
        <v>0</v>
      </c>
      <c r="F365" s="459">
        <v>0</v>
      </c>
      <c r="G365" s="458">
        <v>0</v>
      </c>
      <c r="H365" s="459">
        <v>0</v>
      </c>
    </row>
    <row r="366" spans="1:8" s="421" customFormat="1" ht="23.25" customHeight="1" thickBot="1">
      <c r="A366" s="1011"/>
      <c r="B366" s="455" t="s">
        <v>857</v>
      </c>
      <c r="C366" s="456">
        <v>3.3232719968435025</v>
      </c>
      <c r="D366" s="457">
        <v>4.3980785296574769</v>
      </c>
      <c r="E366" s="458">
        <v>0</v>
      </c>
      <c r="F366" s="459">
        <v>0</v>
      </c>
      <c r="G366" s="458">
        <v>0</v>
      </c>
      <c r="H366" s="459">
        <v>0</v>
      </c>
    </row>
    <row r="367" spans="1:8" s="421" customFormat="1" ht="23.25" customHeight="1" thickBot="1">
      <c r="A367" s="1011"/>
      <c r="B367" s="455" t="s">
        <v>858</v>
      </c>
      <c r="C367" s="456">
        <v>3.5682855261485855</v>
      </c>
      <c r="D367" s="457">
        <v>5.2474040632054173</v>
      </c>
      <c r="E367" s="458">
        <v>0</v>
      </c>
      <c r="F367" s="459">
        <v>0</v>
      </c>
      <c r="G367" s="458">
        <v>0</v>
      </c>
      <c r="H367" s="459">
        <v>0</v>
      </c>
    </row>
    <row r="368" spans="1:8" s="421" customFormat="1" ht="23.25" customHeight="1" thickBot="1">
      <c r="A368" s="1011"/>
      <c r="B368" s="455" t="s">
        <v>859</v>
      </c>
      <c r="C368" s="456">
        <v>3.7025727279407561</v>
      </c>
      <c r="D368" s="457">
        <v>5.3093283079822315</v>
      </c>
      <c r="E368" s="458">
        <v>0</v>
      </c>
      <c r="F368" s="459">
        <v>0</v>
      </c>
      <c r="G368" s="458">
        <v>0</v>
      </c>
      <c r="H368" s="459">
        <v>0</v>
      </c>
    </row>
    <row r="369" spans="1:8" s="421" customFormat="1" ht="23.25" customHeight="1" thickBot="1">
      <c r="A369" s="1011"/>
      <c r="B369" s="455" t="s">
        <v>860</v>
      </c>
      <c r="C369" s="456">
        <v>3.9618288486768818</v>
      </c>
      <c r="D369" s="457">
        <v>4.7907115212860969</v>
      </c>
      <c r="E369" s="458">
        <v>0</v>
      </c>
      <c r="F369" s="459">
        <v>0</v>
      </c>
      <c r="G369" s="458">
        <v>0</v>
      </c>
      <c r="H369" s="459">
        <v>0</v>
      </c>
    </row>
    <row r="370" spans="1:8" s="421" customFormat="1" ht="23.25" customHeight="1" thickBot="1">
      <c r="A370" s="1011"/>
      <c r="B370" s="455" t="s">
        <v>861</v>
      </c>
      <c r="C370" s="456">
        <v>4.0817810182063381</v>
      </c>
      <c r="D370" s="457">
        <v>6.3136451821513253</v>
      </c>
      <c r="E370" s="458">
        <v>0</v>
      </c>
      <c r="F370" s="459">
        <v>0</v>
      </c>
      <c r="G370" s="458">
        <v>0</v>
      </c>
      <c r="H370" s="459">
        <v>0</v>
      </c>
    </row>
    <row r="371" spans="1:8" s="421" customFormat="1" ht="23.25" customHeight="1" thickBot="1">
      <c r="A371" s="227" t="s">
        <v>133</v>
      </c>
      <c r="B371" s="455" t="s">
        <v>862</v>
      </c>
      <c r="C371" s="456">
        <v>3.4862625750274749</v>
      </c>
      <c r="D371" s="457">
        <v>5.3945337620578782</v>
      </c>
      <c r="E371" s="458">
        <v>0</v>
      </c>
      <c r="F371" s="459">
        <v>0</v>
      </c>
      <c r="G371" s="458">
        <v>0</v>
      </c>
      <c r="H371" s="459">
        <v>0</v>
      </c>
    </row>
    <row r="372" spans="1:8" s="421" customFormat="1" ht="23.25" customHeight="1" thickBot="1">
      <c r="A372" s="1011" t="s">
        <v>26</v>
      </c>
      <c r="B372" s="455" t="s">
        <v>863</v>
      </c>
      <c r="C372" s="456">
        <v>3.3560418792240427</v>
      </c>
      <c r="D372" s="457">
        <v>5.1403885649536134</v>
      </c>
      <c r="E372" s="456">
        <v>1.007164790174002</v>
      </c>
      <c r="F372" s="457">
        <v>1.3789403753529315</v>
      </c>
      <c r="G372" s="456">
        <v>1.2233502538071066</v>
      </c>
      <c r="H372" s="457">
        <v>4.6456481290055818</v>
      </c>
    </row>
    <row r="373" spans="1:8" s="421" customFormat="1" ht="23.25" customHeight="1" thickBot="1">
      <c r="A373" s="1011"/>
      <c r="B373" s="455" t="s">
        <v>864</v>
      </c>
      <c r="C373" s="456">
        <v>3.7764791818845871</v>
      </c>
      <c r="D373" s="457">
        <v>6.8167966624342462</v>
      </c>
      <c r="E373" s="456">
        <v>1</v>
      </c>
      <c r="F373" s="459">
        <v>0</v>
      </c>
      <c r="G373" s="458">
        <v>0</v>
      </c>
      <c r="H373" s="459">
        <v>0</v>
      </c>
    </row>
    <row r="374" spans="1:8" s="421" customFormat="1" ht="23.25" customHeight="1" thickBot="1">
      <c r="A374" s="1011"/>
      <c r="B374" s="455" t="s">
        <v>865</v>
      </c>
      <c r="C374" s="456">
        <v>3.453458306399483</v>
      </c>
      <c r="D374" s="457">
        <v>5.9847126267823016</v>
      </c>
      <c r="E374" s="458">
        <v>0</v>
      </c>
      <c r="F374" s="459">
        <v>0</v>
      </c>
      <c r="G374" s="458">
        <v>0</v>
      </c>
      <c r="H374" s="459">
        <v>0</v>
      </c>
    </row>
    <row r="375" spans="1:8" s="421" customFormat="1" ht="23.25" customHeight="1" thickBot="1">
      <c r="A375" s="1011"/>
      <c r="B375" s="455" t="s">
        <v>866</v>
      </c>
      <c r="C375" s="456">
        <v>3.9498502994011977</v>
      </c>
      <c r="D375" s="457">
        <v>5.8678733031674204</v>
      </c>
      <c r="E375" s="458">
        <v>0</v>
      </c>
      <c r="F375" s="459">
        <v>0</v>
      </c>
      <c r="G375" s="458">
        <v>0</v>
      </c>
      <c r="H375" s="459">
        <v>0</v>
      </c>
    </row>
    <row r="376" spans="1:8" s="421" customFormat="1" ht="23.25" customHeight="1" thickBot="1">
      <c r="A376" s="1011"/>
      <c r="B376" s="455" t="s">
        <v>867</v>
      </c>
      <c r="C376" s="456">
        <v>3.7239091405823119</v>
      </c>
      <c r="D376" s="457">
        <v>4.9152632985832669</v>
      </c>
      <c r="E376" s="458">
        <v>0</v>
      </c>
      <c r="F376" s="459">
        <v>0</v>
      </c>
      <c r="G376" s="458">
        <v>0</v>
      </c>
      <c r="H376" s="459">
        <v>0</v>
      </c>
    </row>
    <row r="377" spans="1:8" s="421" customFormat="1" ht="23.25" customHeight="1" thickBot="1">
      <c r="A377" s="1011"/>
      <c r="B377" s="455" t="s">
        <v>868</v>
      </c>
      <c r="C377" s="456">
        <v>3.4784847370356751</v>
      </c>
      <c r="D377" s="457">
        <v>5.6750932449233318</v>
      </c>
      <c r="E377" s="458">
        <v>0</v>
      </c>
      <c r="F377" s="459">
        <v>0</v>
      </c>
      <c r="G377" s="458">
        <v>0</v>
      </c>
      <c r="H377" s="459">
        <v>0</v>
      </c>
    </row>
    <row r="378" spans="1:8" s="421" customFormat="1" ht="23.25" customHeight="1" thickBot="1">
      <c r="A378" s="1011"/>
      <c r="B378" s="455" t="s">
        <v>869</v>
      </c>
      <c r="C378" s="456">
        <v>2.9493024169777953</v>
      </c>
      <c r="D378" s="459">
        <v>0</v>
      </c>
      <c r="E378" s="458">
        <v>0</v>
      </c>
      <c r="F378" s="459">
        <v>0</v>
      </c>
      <c r="G378" s="458">
        <v>0</v>
      </c>
      <c r="H378" s="459">
        <v>0</v>
      </c>
    </row>
    <row r="379" spans="1:8" s="421" customFormat="1" ht="23.25" customHeight="1" thickBot="1">
      <c r="A379" s="1011"/>
      <c r="B379" s="455" t="s">
        <v>870</v>
      </c>
      <c r="C379" s="456">
        <v>3.402961894725165</v>
      </c>
      <c r="D379" s="459">
        <v>0</v>
      </c>
      <c r="E379" s="458">
        <v>0</v>
      </c>
      <c r="F379" s="459">
        <v>0</v>
      </c>
      <c r="G379" s="458">
        <v>0</v>
      </c>
      <c r="H379" s="459">
        <v>0</v>
      </c>
    </row>
    <row r="380" spans="1:8" s="421" customFormat="1" ht="23.25" customHeight="1" thickBot="1">
      <c r="A380" s="1011"/>
      <c r="B380" s="455" t="s">
        <v>871</v>
      </c>
      <c r="C380" s="456">
        <v>3.5414582266514358</v>
      </c>
      <c r="D380" s="457">
        <v>7.0495075858397653</v>
      </c>
      <c r="E380" s="458">
        <v>0</v>
      </c>
      <c r="F380" s="457">
        <v>1.3033838973162193</v>
      </c>
      <c r="G380" s="458">
        <v>0</v>
      </c>
      <c r="H380" s="459">
        <v>0</v>
      </c>
    </row>
    <row r="381" spans="1:8" s="421" customFormat="1" ht="23.25" customHeight="1" thickBot="1">
      <c r="A381" s="1011" t="s">
        <v>27</v>
      </c>
      <c r="B381" s="455" t="s">
        <v>872</v>
      </c>
      <c r="C381" s="456">
        <v>3.1912631042888955</v>
      </c>
      <c r="D381" s="457">
        <v>5.6612716566254804</v>
      </c>
      <c r="E381" s="456">
        <v>2.6398171950871179</v>
      </c>
      <c r="F381" s="457">
        <v>1.2398663471598772</v>
      </c>
      <c r="G381" s="456">
        <v>1.0294117647058822</v>
      </c>
      <c r="H381" s="457">
        <v>1.7796121593291405</v>
      </c>
    </row>
    <row r="382" spans="1:8" s="421" customFormat="1" ht="23.25" customHeight="1" thickBot="1">
      <c r="A382" s="1011"/>
      <c r="B382" s="455" t="s">
        <v>873</v>
      </c>
      <c r="C382" s="456">
        <v>4.0340559914753467</v>
      </c>
      <c r="D382" s="457">
        <v>4.9313685658030444</v>
      </c>
      <c r="E382" s="456">
        <v>1.1111111111111112</v>
      </c>
      <c r="F382" s="457">
        <v>1.4867388222276012</v>
      </c>
      <c r="G382" s="456">
        <v>1.2192250053521729</v>
      </c>
      <c r="H382" s="459">
        <v>0</v>
      </c>
    </row>
    <row r="383" spans="1:8" s="421" customFormat="1" ht="23.25" customHeight="1" thickBot="1">
      <c r="A383" s="1011"/>
      <c r="B383" s="455" t="s">
        <v>874</v>
      </c>
      <c r="C383" s="456">
        <v>3.3231698800667981</v>
      </c>
      <c r="D383" s="457">
        <v>5.5662160388502429</v>
      </c>
      <c r="E383" s="458">
        <v>0</v>
      </c>
      <c r="F383" s="457">
        <v>1.1221129170230966</v>
      </c>
      <c r="G383" s="456">
        <v>2.0101380500431407</v>
      </c>
      <c r="H383" s="459">
        <v>0</v>
      </c>
    </row>
    <row r="384" spans="1:8" s="421" customFormat="1" ht="23.25" customHeight="1" thickBot="1">
      <c r="A384" s="1011"/>
      <c r="B384" s="455" t="s">
        <v>875</v>
      </c>
      <c r="C384" s="456">
        <v>3.0855280228334196</v>
      </c>
      <c r="D384" s="457">
        <v>5.833525744631725</v>
      </c>
      <c r="E384" s="458">
        <v>0</v>
      </c>
      <c r="F384" s="457">
        <v>1.1439374842450214</v>
      </c>
      <c r="G384" s="458">
        <v>0</v>
      </c>
      <c r="H384" s="459">
        <v>0</v>
      </c>
    </row>
    <row r="385" spans="1:8" s="421" customFormat="1" ht="23.25" customHeight="1" thickBot="1">
      <c r="A385" s="1011"/>
      <c r="B385" s="455" t="s">
        <v>876</v>
      </c>
      <c r="C385" s="456">
        <v>3.486140069043306</v>
      </c>
      <c r="D385" s="457">
        <v>5.6082615237313638</v>
      </c>
      <c r="E385" s="458">
        <v>0</v>
      </c>
      <c r="F385" s="459">
        <v>0</v>
      </c>
      <c r="G385" s="458">
        <v>0</v>
      </c>
      <c r="H385" s="459">
        <v>0</v>
      </c>
    </row>
    <row r="386" spans="1:8" s="421" customFormat="1" ht="23.25" customHeight="1" thickBot="1">
      <c r="A386" s="1011"/>
      <c r="B386" s="455" t="s">
        <v>877</v>
      </c>
      <c r="C386" s="456">
        <v>3.4043264790238688</v>
      </c>
      <c r="D386" s="457">
        <v>4.9368250539956806</v>
      </c>
      <c r="E386" s="458">
        <v>0</v>
      </c>
      <c r="F386" s="457">
        <v>1.1737253289473684</v>
      </c>
      <c r="G386" s="458">
        <v>0</v>
      </c>
      <c r="H386" s="459">
        <v>0</v>
      </c>
    </row>
    <row r="387" spans="1:8" s="421" customFormat="1" ht="23.25" customHeight="1" thickBot="1">
      <c r="A387" s="1011"/>
      <c r="B387" s="455" t="s">
        <v>878</v>
      </c>
      <c r="C387" s="456">
        <v>3.4184894439104943</v>
      </c>
      <c r="D387" s="457">
        <v>5.8</v>
      </c>
      <c r="E387" s="458">
        <v>0</v>
      </c>
      <c r="F387" s="457">
        <v>1.3037307380373073</v>
      </c>
      <c r="G387" s="458">
        <v>0</v>
      </c>
      <c r="H387" s="459">
        <v>0</v>
      </c>
    </row>
    <row r="388" spans="1:8" s="421" customFormat="1" ht="23.25" customHeight="1" thickBot="1">
      <c r="A388" s="1011"/>
      <c r="B388" s="455" t="s">
        <v>879</v>
      </c>
      <c r="C388" s="456">
        <v>3.0899469217811397</v>
      </c>
      <c r="D388" s="457">
        <v>5.0170261066969353</v>
      </c>
      <c r="E388" s="458">
        <v>0</v>
      </c>
      <c r="F388" s="459">
        <v>0</v>
      </c>
      <c r="G388" s="458">
        <v>0</v>
      </c>
      <c r="H388" s="459">
        <v>0</v>
      </c>
    </row>
    <row r="389" spans="1:8" s="421" customFormat="1" ht="23.25" customHeight="1" thickBot="1">
      <c r="A389" s="1011"/>
      <c r="B389" s="455" t="s">
        <v>880</v>
      </c>
      <c r="C389" s="456">
        <v>3.4106868065117033</v>
      </c>
      <c r="D389" s="457">
        <v>4.4857972885732726</v>
      </c>
      <c r="E389" s="458">
        <v>0</v>
      </c>
      <c r="F389" s="459">
        <v>0</v>
      </c>
      <c r="G389" s="458">
        <v>0</v>
      </c>
      <c r="H389" s="459">
        <v>0</v>
      </c>
    </row>
    <row r="390" spans="1:8" s="421" customFormat="1" ht="23.25" customHeight="1" thickBot="1">
      <c r="A390" s="1011" t="s">
        <v>134</v>
      </c>
      <c r="B390" s="455" t="s">
        <v>881</v>
      </c>
      <c r="C390" s="456">
        <v>3.2030457066570084</v>
      </c>
      <c r="D390" s="457">
        <v>6.1352874522900764</v>
      </c>
      <c r="E390" s="456">
        <v>1.0345334313005143</v>
      </c>
      <c r="F390" s="457">
        <v>1.1948602502631271</v>
      </c>
      <c r="G390" s="456">
        <v>1.1823816679188579</v>
      </c>
      <c r="H390" s="457">
        <v>1.3039879608728366</v>
      </c>
    </row>
    <row r="391" spans="1:8" s="421" customFormat="1" ht="23.25" customHeight="1" thickBot="1">
      <c r="A391" s="1011"/>
      <c r="B391" s="455" t="s">
        <v>882</v>
      </c>
      <c r="C391" s="456">
        <v>3.7113634201262249</v>
      </c>
      <c r="D391" s="457">
        <v>6.7776381909547743</v>
      </c>
      <c r="E391" s="458">
        <v>0</v>
      </c>
      <c r="F391" s="457">
        <v>1.1714836223506744</v>
      </c>
      <c r="G391" s="458">
        <v>0</v>
      </c>
      <c r="H391" s="459">
        <v>0</v>
      </c>
    </row>
    <row r="392" spans="1:8" s="421" customFormat="1" ht="23.25" customHeight="1" thickBot="1">
      <c r="A392" s="1011"/>
      <c r="B392" s="455" t="s">
        <v>883</v>
      </c>
      <c r="C392" s="456">
        <v>3.0381917532165557</v>
      </c>
      <c r="D392" s="457">
        <v>6.5724265461269775</v>
      </c>
      <c r="E392" s="458">
        <v>0</v>
      </c>
      <c r="F392" s="457">
        <v>1.2256506573651731</v>
      </c>
      <c r="G392" s="458">
        <v>0</v>
      </c>
      <c r="H392" s="459">
        <v>0</v>
      </c>
    </row>
    <row r="393" spans="1:8" s="421" customFormat="1" ht="23.25" customHeight="1" thickBot="1">
      <c r="A393" s="1011"/>
      <c r="B393" s="455" t="s">
        <v>884</v>
      </c>
      <c r="C393" s="456">
        <v>3.4895822709192372</v>
      </c>
      <c r="D393" s="457">
        <v>7.2013885208543114</v>
      </c>
      <c r="E393" s="458">
        <v>0</v>
      </c>
      <c r="F393" s="457">
        <v>1.2465986394557824</v>
      </c>
      <c r="G393" s="456">
        <v>1.1502632181277179</v>
      </c>
      <c r="H393" s="459">
        <v>0</v>
      </c>
    </row>
    <row r="394" spans="1:8" ht="23.25" customHeight="1" thickBot="1">
      <c r="A394" s="1011"/>
      <c r="B394" s="455" t="s">
        <v>885</v>
      </c>
      <c r="C394" s="456">
        <v>3.341858657889925</v>
      </c>
      <c r="D394" s="457">
        <v>5.1965580823601725</v>
      </c>
      <c r="E394" s="458">
        <v>0</v>
      </c>
      <c r="F394" s="457">
        <v>1.2551708633093526</v>
      </c>
      <c r="G394" s="456">
        <v>1.121580547112462</v>
      </c>
      <c r="H394" s="459">
        <v>0</v>
      </c>
    </row>
    <row r="395" spans="1:8" ht="23.25" customHeight="1" thickBot="1">
      <c r="A395" s="1011"/>
      <c r="B395" s="455" t="s">
        <v>886</v>
      </c>
      <c r="C395" s="456">
        <v>3.1326037075554236</v>
      </c>
      <c r="D395" s="457">
        <v>4.49224072672218</v>
      </c>
      <c r="E395" s="458">
        <v>0</v>
      </c>
      <c r="F395" s="457">
        <v>1.0692621095518333</v>
      </c>
      <c r="G395" s="458">
        <v>0</v>
      </c>
      <c r="H395" s="459">
        <v>0</v>
      </c>
    </row>
    <row r="396" spans="1:8" ht="23.25" customHeight="1" thickBot="1">
      <c r="A396" s="1011"/>
      <c r="B396" s="455" t="s">
        <v>887</v>
      </c>
      <c r="C396" s="456">
        <v>3.2913435553988957</v>
      </c>
      <c r="D396" s="457">
        <v>5.1307015204054416</v>
      </c>
      <c r="E396" s="458">
        <v>0</v>
      </c>
      <c r="F396" s="459">
        <v>0</v>
      </c>
      <c r="G396" s="458">
        <v>0</v>
      </c>
      <c r="H396" s="459">
        <v>0</v>
      </c>
    </row>
    <row r="397" spans="1:8" ht="23.25" customHeight="1" thickBot="1">
      <c r="A397" s="1011"/>
      <c r="B397" s="455" t="s">
        <v>888</v>
      </c>
      <c r="C397" s="456">
        <v>2.9689428929080157</v>
      </c>
      <c r="D397" s="457">
        <v>4.3714902807775378</v>
      </c>
      <c r="E397" s="458">
        <v>0</v>
      </c>
      <c r="F397" s="459">
        <v>0</v>
      </c>
      <c r="G397" s="458">
        <v>0</v>
      </c>
      <c r="H397" s="459">
        <v>0</v>
      </c>
    </row>
    <row r="398" spans="1:8" ht="23.25" customHeight="1" thickBot="1">
      <c r="A398" s="1011"/>
      <c r="B398" s="455" t="s">
        <v>889</v>
      </c>
      <c r="C398" s="456">
        <v>3.0168947296307107</v>
      </c>
      <c r="D398" s="457">
        <v>6.5985255262933604</v>
      </c>
      <c r="E398" s="458">
        <v>0</v>
      </c>
      <c r="F398" s="457">
        <v>1.2109277984743658</v>
      </c>
      <c r="G398" s="456">
        <v>1.1509250243427458</v>
      </c>
      <c r="H398" s="459">
        <v>0</v>
      </c>
    </row>
    <row r="399" spans="1:8" ht="23.25" customHeight="1" thickBot="1">
      <c r="A399" s="1011"/>
      <c r="B399" s="455" t="s">
        <v>890</v>
      </c>
      <c r="C399" s="456">
        <v>3.2213513599188488</v>
      </c>
      <c r="D399" s="459">
        <v>0</v>
      </c>
      <c r="E399" s="458">
        <v>0</v>
      </c>
      <c r="F399" s="459">
        <v>0</v>
      </c>
      <c r="G399" s="458">
        <v>0</v>
      </c>
      <c r="H399" s="459">
        <v>0</v>
      </c>
    </row>
    <row r="400" spans="1:8" ht="23.25" customHeight="1" thickBot="1">
      <c r="A400" s="1011"/>
      <c r="B400" s="455" t="s">
        <v>891</v>
      </c>
      <c r="C400" s="456">
        <v>3.1329445234708393</v>
      </c>
      <c r="D400" s="457">
        <v>5.8819101998442775</v>
      </c>
      <c r="E400" s="458">
        <v>0</v>
      </c>
      <c r="F400" s="459">
        <v>0</v>
      </c>
      <c r="G400" s="458">
        <v>0</v>
      </c>
      <c r="H400" s="459">
        <v>0</v>
      </c>
    </row>
    <row r="401" spans="1:8" ht="23.25" customHeight="1" thickBot="1">
      <c r="A401" s="1011"/>
      <c r="B401" s="455" t="s">
        <v>892</v>
      </c>
      <c r="C401" s="456">
        <v>3.5124128312412832</v>
      </c>
      <c r="D401" s="457">
        <v>6.2150384505838794</v>
      </c>
      <c r="E401" s="458">
        <v>0</v>
      </c>
      <c r="F401" s="459">
        <v>0</v>
      </c>
      <c r="G401" s="458">
        <v>0</v>
      </c>
      <c r="H401" s="459">
        <v>0</v>
      </c>
    </row>
  </sheetData>
  <mergeCells count="39">
    <mergeCell ref="A372:A380"/>
    <mergeCell ref="A381:A389"/>
    <mergeCell ref="A390:A401"/>
    <mergeCell ref="A303:A313"/>
    <mergeCell ref="A314:A324"/>
    <mergeCell ref="A325:A327"/>
    <mergeCell ref="A328:A340"/>
    <mergeCell ref="A341:A359"/>
    <mergeCell ref="A360:A370"/>
    <mergeCell ref="A299:A302"/>
    <mergeCell ref="A204:A212"/>
    <mergeCell ref="A213:A220"/>
    <mergeCell ref="A221:A232"/>
    <mergeCell ref="A233:A244"/>
    <mergeCell ref="A245:A254"/>
    <mergeCell ref="A255:A258"/>
    <mergeCell ref="A259:A262"/>
    <mergeCell ref="A263:A271"/>
    <mergeCell ref="A272:A278"/>
    <mergeCell ref="A279:A288"/>
    <mergeCell ref="A289:A298"/>
    <mergeCell ref="A197:A203"/>
    <mergeCell ref="A69:A76"/>
    <mergeCell ref="A77:A80"/>
    <mergeCell ref="A81:A91"/>
    <mergeCell ref="A92:A94"/>
    <mergeCell ref="A95:A128"/>
    <mergeCell ref="A129:A134"/>
    <mergeCell ref="A135:A139"/>
    <mergeCell ref="A141:A160"/>
    <mergeCell ref="A161:A164"/>
    <mergeCell ref="A165:A186"/>
    <mergeCell ref="A187:A196"/>
    <mergeCell ref="A49:A68"/>
    <mergeCell ref="A1:H1"/>
    <mergeCell ref="A4:A21"/>
    <mergeCell ref="A22:A32"/>
    <mergeCell ref="A33:A38"/>
    <mergeCell ref="A39:A48"/>
  </mergeCells>
  <printOptions horizontalCentered="1"/>
  <pageMargins left="0.78740157480314965" right="0.78740157480314965" top="0.74803149606299213" bottom="0.74803149606299213" header="0.31496062992125984" footer="0.31496062992125984"/>
  <pageSetup paperSize="9" scale="64" fitToHeight="0" orientation="portrait" r:id="rId1"/>
  <headerFooter alignWithMargins="0"/>
  <rowBreaks count="7" manualBreakCount="7">
    <brk id="48" max="7" man="1"/>
    <brk id="94" max="7" man="1"/>
    <brk id="140" max="7" man="1"/>
    <brk id="186" max="7" man="1"/>
    <brk id="232" max="7" man="1"/>
    <brk id="278" max="7" man="1"/>
    <brk id="324" max="7"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198B8-2B51-4E2D-8F1B-B0D17EDBF630}">
  <sheetPr>
    <tabColor rgb="FF00B050"/>
    <pageSetUpPr fitToPage="1"/>
  </sheetPr>
  <dimension ref="A1:K77"/>
  <sheetViews>
    <sheetView rightToLeft="1" view="pageBreakPreview" zoomScale="106" zoomScaleNormal="106" zoomScaleSheetLayoutView="106" workbookViewId="0">
      <selection activeCell="A25" sqref="A25"/>
    </sheetView>
  </sheetViews>
  <sheetFormatPr defaultColWidth="9" defaultRowHeight="17.25"/>
  <cols>
    <col min="1" max="1" width="18" style="469" customWidth="1"/>
    <col min="2" max="10" width="12.7109375" style="468" customWidth="1"/>
    <col min="11" max="11" width="7.5703125" style="468" customWidth="1"/>
    <col min="12" max="233" width="9" style="464"/>
    <col min="234" max="234" width="6.140625" style="464" customWidth="1"/>
    <col min="235" max="235" width="13.85546875" style="464" bestFit="1" customWidth="1"/>
    <col min="236" max="236" width="10.5703125" style="464" customWidth="1"/>
    <col min="237" max="237" width="5.42578125" style="464" bestFit="1" customWidth="1"/>
    <col min="238" max="238" width="5.85546875" style="464" customWidth="1"/>
    <col min="239" max="239" width="6.85546875" style="464" customWidth="1"/>
    <col min="240" max="240" width="7.42578125" style="464" customWidth="1"/>
    <col min="241" max="241" width="7.28515625" style="464" customWidth="1"/>
    <col min="242" max="242" width="6.5703125" style="464" customWidth="1"/>
    <col min="243" max="243" width="9" style="464"/>
    <col min="244" max="244" width="8" style="464" customWidth="1"/>
    <col min="245" max="245" width="7.5703125" style="464" customWidth="1"/>
    <col min="246" max="246" width="9" style="464"/>
    <col min="247" max="247" width="12.28515625" style="464" bestFit="1" customWidth="1"/>
    <col min="248" max="489" width="9" style="464"/>
    <col min="490" max="490" width="6.140625" style="464" customWidth="1"/>
    <col min="491" max="491" width="13.85546875" style="464" bestFit="1" customWidth="1"/>
    <col min="492" max="492" width="10.5703125" style="464" customWidth="1"/>
    <col min="493" max="493" width="5.42578125" style="464" bestFit="1" customWidth="1"/>
    <col min="494" max="494" width="5.85546875" style="464" customWidth="1"/>
    <col min="495" max="495" width="6.85546875" style="464" customWidth="1"/>
    <col min="496" max="496" width="7.42578125" style="464" customWidth="1"/>
    <col min="497" max="497" width="7.28515625" style="464" customWidth="1"/>
    <col min="498" max="498" width="6.5703125" style="464" customWidth="1"/>
    <col min="499" max="499" width="9" style="464"/>
    <col min="500" max="500" width="8" style="464" customWidth="1"/>
    <col min="501" max="501" width="7.5703125" style="464" customWidth="1"/>
    <col min="502" max="502" width="9" style="464"/>
    <col min="503" max="503" width="12.28515625" style="464" bestFit="1" customWidth="1"/>
    <col min="504" max="745" width="9" style="464"/>
    <col min="746" max="746" width="6.140625" style="464" customWidth="1"/>
    <col min="747" max="747" width="13.85546875" style="464" bestFit="1" customWidth="1"/>
    <col min="748" max="748" width="10.5703125" style="464" customWidth="1"/>
    <col min="749" max="749" width="5.42578125" style="464" bestFit="1" customWidth="1"/>
    <col min="750" max="750" width="5.85546875" style="464" customWidth="1"/>
    <col min="751" max="751" width="6.85546875" style="464" customWidth="1"/>
    <col min="752" max="752" width="7.42578125" style="464" customWidth="1"/>
    <col min="753" max="753" width="7.28515625" style="464" customWidth="1"/>
    <col min="754" max="754" width="6.5703125" style="464" customWidth="1"/>
    <col min="755" max="755" width="9" style="464"/>
    <col min="756" max="756" width="8" style="464" customWidth="1"/>
    <col min="757" max="757" width="7.5703125" style="464" customWidth="1"/>
    <col min="758" max="758" width="9" style="464"/>
    <col min="759" max="759" width="12.28515625" style="464" bestFit="1" customWidth="1"/>
    <col min="760" max="1001" width="9" style="464"/>
    <col min="1002" max="1002" width="6.140625" style="464" customWidth="1"/>
    <col min="1003" max="1003" width="13.85546875" style="464" bestFit="1" customWidth="1"/>
    <col min="1004" max="1004" width="10.5703125" style="464" customWidth="1"/>
    <col min="1005" max="1005" width="5.42578125" style="464" bestFit="1" customWidth="1"/>
    <col min="1006" max="1006" width="5.85546875" style="464" customWidth="1"/>
    <col min="1007" max="1007" width="6.85546875" style="464" customWidth="1"/>
    <col min="1008" max="1008" width="7.42578125" style="464" customWidth="1"/>
    <col min="1009" max="1009" width="7.28515625" style="464" customWidth="1"/>
    <col min="1010" max="1010" width="6.5703125" style="464" customWidth="1"/>
    <col min="1011" max="1011" width="9" style="464"/>
    <col min="1012" max="1012" width="8" style="464" customWidth="1"/>
    <col min="1013" max="1013" width="7.5703125" style="464" customWidth="1"/>
    <col min="1014" max="1014" width="9" style="464"/>
    <col min="1015" max="1015" width="12.28515625" style="464" bestFit="1" customWidth="1"/>
    <col min="1016" max="1257" width="9" style="464"/>
    <col min="1258" max="1258" width="6.140625" style="464" customWidth="1"/>
    <col min="1259" max="1259" width="13.85546875" style="464" bestFit="1" customWidth="1"/>
    <col min="1260" max="1260" width="10.5703125" style="464" customWidth="1"/>
    <col min="1261" max="1261" width="5.42578125" style="464" bestFit="1" customWidth="1"/>
    <col min="1262" max="1262" width="5.85546875" style="464" customWidth="1"/>
    <col min="1263" max="1263" width="6.85546875" style="464" customWidth="1"/>
    <col min="1264" max="1264" width="7.42578125" style="464" customWidth="1"/>
    <col min="1265" max="1265" width="7.28515625" style="464" customWidth="1"/>
    <col min="1266" max="1266" width="6.5703125" style="464" customWidth="1"/>
    <col min="1267" max="1267" width="9" style="464"/>
    <col min="1268" max="1268" width="8" style="464" customWidth="1"/>
    <col min="1269" max="1269" width="7.5703125" style="464" customWidth="1"/>
    <col min="1270" max="1270" width="9" style="464"/>
    <col min="1271" max="1271" width="12.28515625" style="464" bestFit="1" customWidth="1"/>
    <col min="1272" max="1513" width="9" style="464"/>
    <col min="1514" max="1514" width="6.140625" style="464" customWidth="1"/>
    <col min="1515" max="1515" width="13.85546875" style="464" bestFit="1" customWidth="1"/>
    <col min="1516" max="1516" width="10.5703125" style="464" customWidth="1"/>
    <col min="1517" max="1517" width="5.42578125" style="464" bestFit="1" customWidth="1"/>
    <col min="1518" max="1518" width="5.85546875" style="464" customWidth="1"/>
    <col min="1519" max="1519" width="6.85546875" style="464" customWidth="1"/>
    <col min="1520" max="1520" width="7.42578125" style="464" customWidth="1"/>
    <col min="1521" max="1521" width="7.28515625" style="464" customWidth="1"/>
    <col min="1522" max="1522" width="6.5703125" style="464" customWidth="1"/>
    <col min="1523" max="1523" width="9" style="464"/>
    <col min="1524" max="1524" width="8" style="464" customWidth="1"/>
    <col min="1525" max="1525" width="7.5703125" style="464" customWidth="1"/>
    <col min="1526" max="1526" width="9" style="464"/>
    <col min="1527" max="1527" width="12.28515625" style="464" bestFit="1" customWidth="1"/>
    <col min="1528" max="1769" width="9" style="464"/>
    <col min="1770" max="1770" width="6.140625" style="464" customWidth="1"/>
    <col min="1771" max="1771" width="13.85546875" style="464" bestFit="1" customWidth="1"/>
    <col min="1772" max="1772" width="10.5703125" style="464" customWidth="1"/>
    <col min="1773" max="1773" width="5.42578125" style="464" bestFit="1" customWidth="1"/>
    <col min="1774" max="1774" width="5.85546875" style="464" customWidth="1"/>
    <col min="1775" max="1775" width="6.85546875" style="464" customWidth="1"/>
    <col min="1776" max="1776" width="7.42578125" style="464" customWidth="1"/>
    <col min="1777" max="1777" width="7.28515625" style="464" customWidth="1"/>
    <col min="1778" max="1778" width="6.5703125" style="464" customWidth="1"/>
    <col min="1779" max="1779" width="9" style="464"/>
    <col min="1780" max="1780" width="8" style="464" customWidth="1"/>
    <col min="1781" max="1781" width="7.5703125" style="464" customWidth="1"/>
    <col min="1782" max="1782" width="9" style="464"/>
    <col min="1783" max="1783" width="12.28515625" style="464" bestFit="1" customWidth="1"/>
    <col min="1784" max="2025" width="9" style="464"/>
    <col min="2026" max="2026" width="6.140625" style="464" customWidth="1"/>
    <col min="2027" max="2027" width="13.85546875" style="464" bestFit="1" customWidth="1"/>
    <col min="2028" max="2028" width="10.5703125" style="464" customWidth="1"/>
    <col min="2029" max="2029" width="5.42578125" style="464" bestFit="1" customWidth="1"/>
    <col min="2030" max="2030" width="5.85546875" style="464" customWidth="1"/>
    <col min="2031" max="2031" width="6.85546875" style="464" customWidth="1"/>
    <col min="2032" max="2032" width="7.42578125" style="464" customWidth="1"/>
    <col min="2033" max="2033" width="7.28515625" style="464" customWidth="1"/>
    <col min="2034" max="2034" width="6.5703125" style="464" customWidth="1"/>
    <col min="2035" max="2035" width="9" style="464"/>
    <col min="2036" max="2036" width="8" style="464" customWidth="1"/>
    <col min="2037" max="2037" width="7.5703125" style="464" customWidth="1"/>
    <col min="2038" max="2038" width="9" style="464"/>
    <col min="2039" max="2039" width="12.28515625" style="464" bestFit="1" customWidth="1"/>
    <col min="2040" max="2281" width="9" style="464"/>
    <col min="2282" max="2282" width="6.140625" style="464" customWidth="1"/>
    <col min="2283" max="2283" width="13.85546875" style="464" bestFit="1" customWidth="1"/>
    <col min="2284" max="2284" width="10.5703125" style="464" customWidth="1"/>
    <col min="2285" max="2285" width="5.42578125" style="464" bestFit="1" customWidth="1"/>
    <col min="2286" max="2286" width="5.85546875" style="464" customWidth="1"/>
    <col min="2287" max="2287" width="6.85546875" style="464" customWidth="1"/>
    <col min="2288" max="2288" width="7.42578125" style="464" customWidth="1"/>
    <col min="2289" max="2289" width="7.28515625" style="464" customWidth="1"/>
    <col min="2290" max="2290" width="6.5703125" style="464" customWidth="1"/>
    <col min="2291" max="2291" width="9" style="464"/>
    <col min="2292" max="2292" width="8" style="464" customWidth="1"/>
    <col min="2293" max="2293" width="7.5703125" style="464" customWidth="1"/>
    <col min="2294" max="2294" width="9" style="464"/>
    <col min="2295" max="2295" width="12.28515625" style="464" bestFit="1" customWidth="1"/>
    <col min="2296" max="2537" width="9" style="464"/>
    <col min="2538" max="2538" width="6.140625" style="464" customWidth="1"/>
    <col min="2539" max="2539" width="13.85546875" style="464" bestFit="1" customWidth="1"/>
    <col min="2540" max="2540" width="10.5703125" style="464" customWidth="1"/>
    <col min="2541" max="2541" width="5.42578125" style="464" bestFit="1" customWidth="1"/>
    <col min="2542" max="2542" width="5.85546875" style="464" customWidth="1"/>
    <col min="2543" max="2543" width="6.85546875" style="464" customWidth="1"/>
    <col min="2544" max="2544" width="7.42578125" style="464" customWidth="1"/>
    <col min="2545" max="2545" width="7.28515625" style="464" customWidth="1"/>
    <col min="2546" max="2546" width="6.5703125" style="464" customWidth="1"/>
    <col min="2547" max="2547" width="9" style="464"/>
    <col min="2548" max="2548" width="8" style="464" customWidth="1"/>
    <col min="2549" max="2549" width="7.5703125" style="464" customWidth="1"/>
    <col min="2550" max="2550" width="9" style="464"/>
    <col min="2551" max="2551" width="12.28515625" style="464" bestFit="1" customWidth="1"/>
    <col min="2552" max="2793" width="9" style="464"/>
    <col min="2794" max="2794" width="6.140625" style="464" customWidth="1"/>
    <col min="2795" max="2795" width="13.85546875" style="464" bestFit="1" customWidth="1"/>
    <col min="2796" max="2796" width="10.5703125" style="464" customWidth="1"/>
    <col min="2797" max="2797" width="5.42578125" style="464" bestFit="1" customWidth="1"/>
    <col min="2798" max="2798" width="5.85546875" style="464" customWidth="1"/>
    <col min="2799" max="2799" width="6.85546875" style="464" customWidth="1"/>
    <col min="2800" max="2800" width="7.42578125" style="464" customWidth="1"/>
    <col min="2801" max="2801" width="7.28515625" style="464" customWidth="1"/>
    <col min="2802" max="2802" width="6.5703125" style="464" customWidth="1"/>
    <col min="2803" max="2803" width="9" style="464"/>
    <col min="2804" max="2804" width="8" style="464" customWidth="1"/>
    <col min="2805" max="2805" width="7.5703125" style="464" customWidth="1"/>
    <col min="2806" max="2806" width="9" style="464"/>
    <col min="2807" max="2807" width="12.28515625" style="464" bestFit="1" customWidth="1"/>
    <col min="2808" max="3049" width="9" style="464"/>
    <col min="3050" max="3050" width="6.140625" style="464" customWidth="1"/>
    <col min="3051" max="3051" width="13.85546875" style="464" bestFit="1" customWidth="1"/>
    <col min="3052" max="3052" width="10.5703125" style="464" customWidth="1"/>
    <col min="3053" max="3053" width="5.42578125" style="464" bestFit="1" customWidth="1"/>
    <col min="3054" max="3054" width="5.85546875" style="464" customWidth="1"/>
    <col min="3055" max="3055" width="6.85546875" style="464" customWidth="1"/>
    <col min="3056" max="3056" width="7.42578125" style="464" customWidth="1"/>
    <col min="3057" max="3057" width="7.28515625" style="464" customWidth="1"/>
    <col min="3058" max="3058" width="6.5703125" style="464" customWidth="1"/>
    <col min="3059" max="3059" width="9" style="464"/>
    <col min="3060" max="3060" width="8" style="464" customWidth="1"/>
    <col min="3061" max="3061" width="7.5703125" style="464" customWidth="1"/>
    <col min="3062" max="3062" width="9" style="464"/>
    <col min="3063" max="3063" width="12.28515625" style="464" bestFit="1" customWidth="1"/>
    <col min="3064" max="3305" width="9" style="464"/>
    <col min="3306" max="3306" width="6.140625" style="464" customWidth="1"/>
    <col min="3307" max="3307" width="13.85546875" style="464" bestFit="1" customWidth="1"/>
    <col min="3308" max="3308" width="10.5703125" style="464" customWidth="1"/>
    <col min="3309" max="3309" width="5.42578125" style="464" bestFit="1" customWidth="1"/>
    <col min="3310" max="3310" width="5.85546875" style="464" customWidth="1"/>
    <col min="3311" max="3311" width="6.85546875" style="464" customWidth="1"/>
    <col min="3312" max="3312" width="7.42578125" style="464" customWidth="1"/>
    <col min="3313" max="3313" width="7.28515625" style="464" customWidth="1"/>
    <col min="3314" max="3314" width="6.5703125" style="464" customWidth="1"/>
    <col min="3315" max="3315" width="9" style="464"/>
    <col min="3316" max="3316" width="8" style="464" customWidth="1"/>
    <col min="3317" max="3317" width="7.5703125" style="464" customWidth="1"/>
    <col min="3318" max="3318" width="9" style="464"/>
    <col min="3319" max="3319" width="12.28515625" style="464" bestFit="1" customWidth="1"/>
    <col min="3320" max="3561" width="9" style="464"/>
    <col min="3562" max="3562" width="6.140625" style="464" customWidth="1"/>
    <col min="3563" max="3563" width="13.85546875" style="464" bestFit="1" customWidth="1"/>
    <col min="3564" max="3564" width="10.5703125" style="464" customWidth="1"/>
    <col min="3565" max="3565" width="5.42578125" style="464" bestFit="1" customWidth="1"/>
    <col min="3566" max="3566" width="5.85546875" style="464" customWidth="1"/>
    <col min="3567" max="3567" width="6.85546875" style="464" customWidth="1"/>
    <col min="3568" max="3568" width="7.42578125" style="464" customWidth="1"/>
    <col min="3569" max="3569" width="7.28515625" style="464" customWidth="1"/>
    <col min="3570" max="3570" width="6.5703125" style="464" customWidth="1"/>
    <col min="3571" max="3571" width="9" style="464"/>
    <col min="3572" max="3572" width="8" style="464" customWidth="1"/>
    <col min="3573" max="3573" width="7.5703125" style="464" customWidth="1"/>
    <col min="3574" max="3574" width="9" style="464"/>
    <col min="3575" max="3575" width="12.28515625" style="464" bestFit="1" customWidth="1"/>
    <col min="3576" max="3817" width="9" style="464"/>
    <col min="3818" max="3818" width="6.140625" style="464" customWidth="1"/>
    <col min="3819" max="3819" width="13.85546875" style="464" bestFit="1" customWidth="1"/>
    <col min="3820" max="3820" width="10.5703125" style="464" customWidth="1"/>
    <col min="3821" max="3821" width="5.42578125" style="464" bestFit="1" customWidth="1"/>
    <col min="3822" max="3822" width="5.85546875" style="464" customWidth="1"/>
    <col min="3823" max="3823" width="6.85546875" style="464" customWidth="1"/>
    <col min="3824" max="3824" width="7.42578125" style="464" customWidth="1"/>
    <col min="3825" max="3825" width="7.28515625" style="464" customWidth="1"/>
    <col min="3826" max="3826" width="6.5703125" style="464" customWidth="1"/>
    <col min="3827" max="3827" width="9" style="464"/>
    <col min="3828" max="3828" width="8" style="464" customWidth="1"/>
    <col min="3829" max="3829" width="7.5703125" style="464" customWidth="1"/>
    <col min="3830" max="3830" width="9" style="464"/>
    <col min="3831" max="3831" width="12.28515625" style="464" bestFit="1" customWidth="1"/>
    <col min="3832" max="4073" width="9" style="464"/>
    <col min="4074" max="4074" width="6.140625" style="464" customWidth="1"/>
    <col min="4075" max="4075" width="13.85546875" style="464" bestFit="1" customWidth="1"/>
    <col min="4076" max="4076" width="10.5703125" style="464" customWidth="1"/>
    <col min="4077" max="4077" width="5.42578125" style="464" bestFit="1" customWidth="1"/>
    <col min="4078" max="4078" width="5.85546875" style="464" customWidth="1"/>
    <col min="4079" max="4079" width="6.85546875" style="464" customWidth="1"/>
    <col min="4080" max="4080" width="7.42578125" style="464" customWidth="1"/>
    <col min="4081" max="4081" width="7.28515625" style="464" customWidth="1"/>
    <col min="4082" max="4082" width="6.5703125" style="464" customWidth="1"/>
    <col min="4083" max="4083" width="9" style="464"/>
    <col min="4084" max="4084" width="8" style="464" customWidth="1"/>
    <col min="4085" max="4085" width="7.5703125" style="464" customWidth="1"/>
    <col min="4086" max="4086" width="9" style="464"/>
    <col min="4087" max="4087" width="12.28515625" style="464" bestFit="1" customWidth="1"/>
    <col min="4088" max="4329" width="9" style="464"/>
    <col min="4330" max="4330" width="6.140625" style="464" customWidth="1"/>
    <col min="4331" max="4331" width="13.85546875" style="464" bestFit="1" customWidth="1"/>
    <col min="4332" max="4332" width="10.5703125" style="464" customWidth="1"/>
    <col min="4333" max="4333" width="5.42578125" style="464" bestFit="1" customWidth="1"/>
    <col min="4334" max="4334" width="5.85546875" style="464" customWidth="1"/>
    <col min="4335" max="4335" width="6.85546875" style="464" customWidth="1"/>
    <col min="4336" max="4336" width="7.42578125" style="464" customWidth="1"/>
    <col min="4337" max="4337" width="7.28515625" style="464" customWidth="1"/>
    <col min="4338" max="4338" width="6.5703125" style="464" customWidth="1"/>
    <col min="4339" max="4339" width="9" style="464"/>
    <col min="4340" max="4340" width="8" style="464" customWidth="1"/>
    <col min="4341" max="4341" width="7.5703125" style="464" customWidth="1"/>
    <col min="4342" max="4342" width="9" style="464"/>
    <col min="4343" max="4343" width="12.28515625" style="464" bestFit="1" customWidth="1"/>
    <col min="4344" max="4585" width="9" style="464"/>
    <col min="4586" max="4586" width="6.140625" style="464" customWidth="1"/>
    <col min="4587" max="4587" width="13.85546875" style="464" bestFit="1" customWidth="1"/>
    <col min="4588" max="4588" width="10.5703125" style="464" customWidth="1"/>
    <col min="4589" max="4589" width="5.42578125" style="464" bestFit="1" customWidth="1"/>
    <col min="4590" max="4590" width="5.85546875" style="464" customWidth="1"/>
    <col min="4591" max="4591" width="6.85546875" style="464" customWidth="1"/>
    <col min="4592" max="4592" width="7.42578125" style="464" customWidth="1"/>
    <col min="4593" max="4593" width="7.28515625" style="464" customWidth="1"/>
    <col min="4594" max="4594" width="6.5703125" style="464" customWidth="1"/>
    <col min="4595" max="4595" width="9" style="464"/>
    <col min="4596" max="4596" width="8" style="464" customWidth="1"/>
    <col min="4597" max="4597" width="7.5703125" style="464" customWidth="1"/>
    <col min="4598" max="4598" width="9" style="464"/>
    <col min="4599" max="4599" width="12.28515625" style="464" bestFit="1" customWidth="1"/>
    <col min="4600" max="4841" width="9" style="464"/>
    <col min="4842" max="4842" width="6.140625" style="464" customWidth="1"/>
    <col min="4843" max="4843" width="13.85546875" style="464" bestFit="1" customWidth="1"/>
    <col min="4844" max="4844" width="10.5703125" style="464" customWidth="1"/>
    <col min="4845" max="4845" width="5.42578125" style="464" bestFit="1" customWidth="1"/>
    <col min="4846" max="4846" width="5.85546875" style="464" customWidth="1"/>
    <col min="4847" max="4847" width="6.85546875" style="464" customWidth="1"/>
    <col min="4848" max="4848" width="7.42578125" style="464" customWidth="1"/>
    <col min="4849" max="4849" width="7.28515625" style="464" customWidth="1"/>
    <col min="4850" max="4850" width="6.5703125" style="464" customWidth="1"/>
    <col min="4851" max="4851" width="9" style="464"/>
    <col min="4852" max="4852" width="8" style="464" customWidth="1"/>
    <col min="4853" max="4853" width="7.5703125" style="464" customWidth="1"/>
    <col min="4854" max="4854" width="9" style="464"/>
    <col min="4855" max="4855" width="12.28515625" style="464" bestFit="1" customWidth="1"/>
    <col min="4856" max="5097" width="9" style="464"/>
    <col min="5098" max="5098" width="6.140625" style="464" customWidth="1"/>
    <col min="5099" max="5099" width="13.85546875" style="464" bestFit="1" customWidth="1"/>
    <col min="5100" max="5100" width="10.5703125" style="464" customWidth="1"/>
    <col min="5101" max="5101" width="5.42578125" style="464" bestFit="1" customWidth="1"/>
    <col min="5102" max="5102" width="5.85546875" style="464" customWidth="1"/>
    <col min="5103" max="5103" width="6.85546875" style="464" customWidth="1"/>
    <col min="5104" max="5104" width="7.42578125" style="464" customWidth="1"/>
    <col min="5105" max="5105" width="7.28515625" style="464" customWidth="1"/>
    <col min="5106" max="5106" width="6.5703125" style="464" customWidth="1"/>
    <col min="5107" max="5107" width="9" style="464"/>
    <col min="5108" max="5108" width="8" style="464" customWidth="1"/>
    <col min="5109" max="5109" width="7.5703125" style="464" customWidth="1"/>
    <col min="5110" max="5110" width="9" style="464"/>
    <col min="5111" max="5111" width="12.28515625" style="464" bestFit="1" customWidth="1"/>
    <col min="5112" max="5353" width="9" style="464"/>
    <col min="5354" max="5354" width="6.140625" style="464" customWidth="1"/>
    <col min="5355" max="5355" width="13.85546875" style="464" bestFit="1" customWidth="1"/>
    <col min="5356" max="5356" width="10.5703125" style="464" customWidth="1"/>
    <col min="5357" max="5357" width="5.42578125" style="464" bestFit="1" customWidth="1"/>
    <col min="5358" max="5358" width="5.85546875" style="464" customWidth="1"/>
    <col min="5359" max="5359" width="6.85546875" style="464" customWidth="1"/>
    <col min="5360" max="5360" width="7.42578125" style="464" customWidth="1"/>
    <col min="5361" max="5361" width="7.28515625" style="464" customWidth="1"/>
    <col min="5362" max="5362" width="6.5703125" style="464" customWidth="1"/>
    <col min="5363" max="5363" width="9" style="464"/>
    <col min="5364" max="5364" width="8" style="464" customWidth="1"/>
    <col min="5365" max="5365" width="7.5703125" style="464" customWidth="1"/>
    <col min="5366" max="5366" width="9" style="464"/>
    <col min="5367" max="5367" width="12.28515625" style="464" bestFit="1" customWidth="1"/>
    <col min="5368" max="5609" width="9" style="464"/>
    <col min="5610" max="5610" width="6.140625" style="464" customWidth="1"/>
    <col min="5611" max="5611" width="13.85546875" style="464" bestFit="1" customWidth="1"/>
    <col min="5612" max="5612" width="10.5703125" style="464" customWidth="1"/>
    <col min="5613" max="5613" width="5.42578125" style="464" bestFit="1" customWidth="1"/>
    <col min="5614" max="5614" width="5.85546875" style="464" customWidth="1"/>
    <col min="5615" max="5615" width="6.85546875" style="464" customWidth="1"/>
    <col min="5616" max="5616" width="7.42578125" style="464" customWidth="1"/>
    <col min="5617" max="5617" width="7.28515625" style="464" customWidth="1"/>
    <col min="5618" max="5618" width="6.5703125" style="464" customWidth="1"/>
    <col min="5619" max="5619" width="9" style="464"/>
    <col min="5620" max="5620" width="8" style="464" customWidth="1"/>
    <col min="5621" max="5621" width="7.5703125" style="464" customWidth="1"/>
    <col min="5622" max="5622" width="9" style="464"/>
    <col min="5623" max="5623" width="12.28515625" style="464" bestFit="1" customWidth="1"/>
    <col min="5624" max="5865" width="9" style="464"/>
    <col min="5866" max="5866" width="6.140625" style="464" customWidth="1"/>
    <col min="5867" max="5867" width="13.85546875" style="464" bestFit="1" customWidth="1"/>
    <col min="5868" max="5868" width="10.5703125" style="464" customWidth="1"/>
    <col min="5869" max="5869" width="5.42578125" style="464" bestFit="1" customWidth="1"/>
    <col min="5870" max="5870" width="5.85546875" style="464" customWidth="1"/>
    <col min="5871" max="5871" width="6.85546875" style="464" customWidth="1"/>
    <col min="5872" max="5872" width="7.42578125" style="464" customWidth="1"/>
    <col min="5873" max="5873" width="7.28515625" style="464" customWidth="1"/>
    <col min="5874" max="5874" width="6.5703125" style="464" customWidth="1"/>
    <col min="5875" max="5875" width="9" style="464"/>
    <col min="5876" max="5876" width="8" style="464" customWidth="1"/>
    <col min="5877" max="5877" width="7.5703125" style="464" customWidth="1"/>
    <col min="5878" max="5878" width="9" style="464"/>
    <col min="5879" max="5879" width="12.28515625" style="464" bestFit="1" customWidth="1"/>
    <col min="5880" max="6121" width="9" style="464"/>
    <col min="6122" max="6122" width="6.140625" style="464" customWidth="1"/>
    <col min="6123" max="6123" width="13.85546875" style="464" bestFit="1" customWidth="1"/>
    <col min="6124" max="6124" width="10.5703125" style="464" customWidth="1"/>
    <col min="6125" max="6125" width="5.42578125" style="464" bestFit="1" customWidth="1"/>
    <col min="6126" max="6126" width="5.85546875" style="464" customWidth="1"/>
    <col min="6127" max="6127" width="6.85546875" style="464" customWidth="1"/>
    <col min="6128" max="6128" width="7.42578125" style="464" customWidth="1"/>
    <col min="6129" max="6129" width="7.28515625" style="464" customWidth="1"/>
    <col min="6130" max="6130" width="6.5703125" style="464" customWidth="1"/>
    <col min="6131" max="6131" width="9" style="464"/>
    <col min="6132" max="6132" width="8" style="464" customWidth="1"/>
    <col min="6133" max="6133" width="7.5703125" style="464" customWidth="1"/>
    <col min="6134" max="6134" width="9" style="464"/>
    <col min="6135" max="6135" width="12.28515625" style="464" bestFit="1" customWidth="1"/>
    <col min="6136" max="6377" width="9" style="464"/>
    <col min="6378" max="6378" width="6.140625" style="464" customWidth="1"/>
    <col min="6379" max="6379" width="13.85546875" style="464" bestFit="1" customWidth="1"/>
    <col min="6380" max="6380" width="10.5703125" style="464" customWidth="1"/>
    <col min="6381" max="6381" width="5.42578125" style="464" bestFit="1" customWidth="1"/>
    <col min="6382" max="6382" width="5.85546875" style="464" customWidth="1"/>
    <col min="6383" max="6383" width="6.85546875" style="464" customWidth="1"/>
    <col min="6384" max="6384" width="7.42578125" style="464" customWidth="1"/>
    <col min="6385" max="6385" width="7.28515625" style="464" customWidth="1"/>
    <col min="6386" max="6386" width="6.5703125" style="464" customWidth="1"/>
    <col min="6387" max="6387" width="9" style="464"/>
    <col min="6388" max="6388" width="8" style="464" customWidth="1"/>
    <col min="6389" max="6389" width="7.5703125" style="464" customWidth="1"/>
    <col min="6390" max="6390" width="9" style="464"/>
    <col min="6391" max="6391" width="12.28515625" style="464" bestFit="1" customWidth="1"/>
    <col min="6392" max="6633" width="9" style="464"/>
    <col min="6634" max="6634" width="6.140625" style="464" customWidth="1"/>
    <col min="6635" max="6635" width="13.85546875" style="464" bestFit="1" customWidth="1"/>
    <col min="6636" max="6636" width="10.5703125" style="464" customWidth="1"/>
    <col min="6637" max="6637" width="5.42578125" style="464" bestFit="1" customWidth="1"/>
    <col min="6638" max="6638" width="5.85546875" style="464" customWidth="1"/>
    <col min="6639" max="6639" width="6.85546875" style="464" customWidth="1"/>
    <col min="6640" max="6640" width="7.42578125" style="464" customWidth="1"/>
    <col min="6641" max="6641" width="7.28515625" style="464" customWidth="1"/>
    <col min="6642" max="6642" width="6.5703125" style="464" customWidth="1"/>
    <col min="6643" max="6643" width="9" style="464"/>
    <col min="6644" max="6644" width="8" style="464" customWidth="1"/>
    <col min="6645" max="6645" width="7.5703125" style="464" customWidth="1"/>
    <col min="6646" max="6646" width="9" style="464"/>
    <col min="6647" max="6647" width="12.28515625" style="464" bestFit="1" customWidth="1"/>
    <col min="6648" max="6889" width="9" style="464"/>
    <col min="6890" max="6890" width="6.140625" style="464" customWidth="1"/>
    <col min="6891" max="6891" width="13.85546875" style="464" bestFit="1" customWidth="1"/>
    <col min="6892" max="6892" width="10.5703125" style="464" customWidth="1"/>
    <col min="6893" max="6893" width="5.42578125" style="464" bestFit="1" customWidth="1"/>
    <col min="6894" max="6894" width="5.85546875" style="464" customWidth="1"/>
    <col min="6895" max="6895" width="6.85546875" style="464" customWidth="1"/>
    <col min="6896" max="6896" width="7.42578125" style="464" customWidth="1"/>
    <col min="6897" max="6897" width="7.28515625" style="464" customWidth="1"/>
    <col min="6898" max="6898" width="6.5703125" style="464" customWidth="1"/>
    <col min="6899" max="6899" width="9" style="464"/>
    <col min="6900" max="6900" width="8" style="464" customWidth="1"/>
    <col min="6901" max="6901" width="7.5703125" style="464" customWidth="1"/>
    <col min="6902" max="6902" width="9" style="464"/>
    <col min="6903" max="6903" width="12.28515625" style="464" bestFit="1" customWidth="1"/>
    <col min="6904" max="7145" width="9" style="464"/>
    <col min="7146" max="7146" width="6.140625" style="464" customWidth="1"/>
    <col min="7147" max="7147" width="13.85546875" style="464" bestFit="1" customWidth="1"/>
    <col min="7148" max="7148" width="10.5703125" style="464" customWidth="1"/>
    <col min="7149" max="7149" width="5.42578125" style="464" bestFit="1" customWidth="1"/>
    <col min="7150" max="7150" width="5.85546875" style="464" customWidth="1"/>
    <col min="7151" max="7151" width="6.85546875" style="464" customWidth="1"/>
    <col min="7152" max="7152" width="7.42578125" style="464" customWidth="1"/>
    <col min="7153" max="7153" width="7.28515625" style="464" customWidth="1"/>
    <col min="7154" max="7154" width="6.5703125" style="464" customWidth="1"/>
    <col min="7155" max="7155" width="9" style="464"/>
    <col min="7156" max="7156" width="8" style="464" customWidth="1"/>
    <col min="7157" max="7157" width="7.5703125" style="464" customWidth="1"/>
    <col min="7158" max="7158" width="9" style="464"/>
    <col min="7159" max="7159" width="12.28515625" style="464" bestFit="1" customWidth="1"/>
    <col min="7160" max="7401" width="9" style="464"/>
    <col min="7402" max="7402" width="6.140625" style="464" customWidth="1"/>
    <col min="7403" max="7403" width="13.85546875" style="464" bestFit="1" customWidth="1"/>
    <col min="7404" max="7404" width="10.5703125" style="464" customWidth="1"/>
    <col min="7405" max="7405" width="5.42578125" style="464" bestFit="1" customWidth="1"/>
    <col min="7406" max="7406" width="5.85546875" style="464" customWidth="1"/>
    <col min="7407" max="7407" width="6.85546875" style="464" customWidth="1"/>
    <col min="7408" max="7408" width="7.42578125" style="464" customWidth="1"/>
    <col min="7409" max="7409" width="7.28515625" style="464" customWidth="1"/>
    <col min="7410" max="7410" width="6.5703125" style="464" customWidth="1"/>
    <col min="7411" max="7411" width="9" style="464"/>
    <col min="7412" max="7412" width="8" style="464" customWidth="1"/>
    <col min="7413" max="7413" width="7.5703125" style="464" customWidth="1"/>
    <col min="7414" max="7414" width="9" style="464"/>
    <col min="7415" max="7415" width="12.28515625" style="464" bestFit="1" customWidth="1"/>
    <col min="7416" max="7657" width="9" style="464"/>
    <col min="7658" max="7658" width="6.140625" style="464" customWidth="1"/>
    <col min="7659" max="7659" width="13.85546875" style="464" bestFit="1" customWidth="1"/>
    <col min="7660" max="7660" width="10.5703125" style="464" customWidth="1"/>
    <col min="7661" max="7661" width="5.42578125" style="464" bestFit="1" customWidth="1"/>
    <col min="7662" max="7662" width="5.85546875" style="464" customWidth="1"/>
    <col min="7663" max="7663" width="6.85546875" style="464" customWidth="1"/>
    <col min="7664" max="7664" width="7.42578125" style="464" customWidth="1"/>
    <col min="7665" max="7665" width="7.28515625" style="464" customWidth="1"/>
    <col min="7666" max="7666" width="6.5703125" style="464" customWidth="1"/>
    <col min="7667" max="7667" width="9" style="464"/>
    <col min="7668" max="7668" width="8" style="464" customWidth="1"/>
    <col min="7669" max="7669" width="7.5703125" style="464" customWidth="1"/>
    <col min="7670" max="7670" width="9" style="464"/>
    <col min="7671" max="7671" width="12.28515625" style="464" bestFit="1" customWidth="1"/>
    <col min="7672" max="7913" width="9" style="464"/>
    <col min="7914" max="7914" width="6.140625" style="464" customWidth="1"/>
    <col min="7915" max="7915" width="13.85546875" style="464" bestFit="1" customWidth="1"/>
    <col min="7916" max="7916" width="10.5703125" style="464" customWidth="1"/>
    <col min="7917" max="7917" width="5.42578125" style="464" bestFit="1" customWidth="1"/>
    <col min="7918" max="7918" width="5.85546875" style="464" customWidth="1"/>
    <col min="7919" max="7919" width="6.85546875" style="464" customWidth="1"/>
    <col min="7920" max="7920" width="7.42578125" style="464" customWidth="1"/>
    <col min="7921" max="7921" width="7.28515625" style="464" customWidth="1"/>
    <col min="7922" max="7922" width="6.5703125" style="464" customWidth="1"/>
    <col min="7923" max="7923" width="9" style="464"/>
    <col min="7924" max="7924" width="8" style="464" customWidth="1"/>
    <col min="7925" max="7925" width="7.5703125" style="464" customWidth="1"/>
    <col min="7926" max="7926" width="9" style="464"/>
    <col min="7927" max="7927" width="12.28515625" style="464" bestFit="1" customWidth="1"/>
    <col min="7928" max="8169" width="9" style="464"/>
    <col min="8170" max="8170" width="6.140625" style="464" customWidth="1"/>
    <col min="8171" max="8171" width="13.85546875" style="464" bestFit="1" customWidth="1"/>
    <col min="8172" max="8172" width="10.5703125" style="464" customWidth="1"/>
    <col min="8173" max="8173" width="5.42578125" style="464" bestFit="1" customWidth="1"/>
    <col min="8174" max="8174" width="5.85546875" style="464" customWidth="1"/>
    <col min="8175" max="8175" width="6.85546875" style="464" customWidth="1"/>
    <col min="8176" max="8176" width="7.42578125" style="464" customWidth="1"/>
    <col min="8177" max="8177" width="7.28515625" style="464" customWidth="1"/>
    <col min="8178" max="8178" width="6.5703125" style="464" customWidth="1"/>
    <col min="8179" max="8179" width="9" style="464"/>
    <col min="8180" max="8180" width="8" style="464" customWidth="1"/>
    <col min="8181" max="8181" width="7.5703125" style="464" customWidth="1"/>
    <col min="8182" max="8182" width="9" style="464"/>
    <col min="8183" max="8183" width="12.28515625" style="464" bestFit="1" customWidth="1"/>
    <col min="8184" max="8425" width="9" style="464"/>
    <col min="8426" max="8426" width="6.140625" style="464" customWidth="1"/>
    <col min="8427" max="8427" width="13.85546875" style="464" bestFit="1" customWidth="1"/>
    <col min="8428" max="8428" width="10.5703125" style="464" customWidth="1"/>
    <col min="8429" max="8429" width="5.42578125" style="464" bestFit="1" customWidth="1"/>
    <col min="8430" max="8430" width="5.85546875" style="464" customWidth="1"/>
    <col min="8431" max="8431" width="6.85546875" style="464" customWidth="1"/>
    <col min="8432" max="8432" width="7.42578125" style="464" customWidth="1"/>
    <col min="8433" max="8433" width="7.28515625" style="464" customWidth="1"/>
    <col min="8434" max="8434" width="6.5703125" style="464" customWidth="1"/>
    <col min="8435" max="8435" width="9" style="464"/>
    <col min="8436" max="8436" width="8" style="464" customWidth="1"/>
    <col min="8437" max="8437" width="7.5703125" style="464" customWidth="1"/>
    <col min="8438" max="8438" width="9" style="464"/>
    <col min="8439" max="8439" width="12.28515625" style="464" bestFit="1" customWidth="1"/>
    <col min="8440" max="8681" width="9" style="464"/>
    <col min="8682" max="8682" width="6.140625" style="464" customWidth="1"/>
    <col min="8683" max="8683" width="13.85546875" style="464" bestFit="1" customWidth="1"/>
    <col min="8684" max="8684" width="10.5703125" style="464" customWidth="1"/>
    <col min="8685" max="8685" width="5.42578125" style="464" bestFit="1" customWidth="1"/>
    <col min="8686" max="8686" width="5.85546875" style="464" customWidth="1"/>
    <col min="8687" max="8687" width="6.85546875" style="464" customWidth="1"/>
    <col min="8688" max="8688" width="7.42578125" style="464" customWidth="1"/>
    <col min="8689" max="8689" width="7.28515625" style="464" customWidth="1"/>
    <col min="8690" max="8690" width="6.5703125" style="464" customWidth="1"/>
    <col min="8691" max="8691" width="9" style="464"/>
    <col min="8692" max="8692" width="8" style="464" customWidth="1"/>
    <col min="8693" max="8693" width="7.5703125" style="464" customWidth="1"/>
    <col min="8694" max="8694" width="9" style="464"/>
    <col min="8695" max="8695" width="12.28515625" style="464" bestFit="1" customWidth="1"/>
    <col min="8696" max="8937" width="9" style="464"/>
    <col min="8938" max="8938" width="6.140625" style="464" customWidth="1"/>
    <col min="8939" max="8939" width="13.85546875" style="464" bestFit="1" customWidth="1"/>
    <col min="8940" max="8940" width="10.5703125" style="464" customWidth="1"/>
    <col min="8941" max="8941" width="5.42578125" style="464" bestFit="1" customWidth="1"/>
    <col min="8942" max="8942" width="5.85546875" style="464" customWidth="1"/>
    <col min="8943" max="8943" width="6.85546875" style="464" customWidth="1"/>
    <col min="8944" max="8944" width="7.42578125" style="464" customWidth="1"/>
    <col min="8945" max="8945" width="7.28515625" style="464" customWidth="1"/>
    <col min="8946" max="8946" width="6.5703125" style="464" customWidth="1"/>
    <col min="8947" max="8947" width="9" style="464"/>
    <col min="8948" max="8948" width="8" style="464" customWidth="1"/>
    <col min="8949" max="8949" width="7.5703125" style="464" customWidth="1"/>
    <col min="8950" max="8950" width="9" style="464"/>
    <col min="8951" max="8951" width="12.28515625" style="464" bestFit="1" customWidth="1"/>
    <col min="8952" max="9193" width="9" style="464"/>
    <col min="9194" max="9194" width="6.140625" style="464" customWidth="1"/>
    <col min="9195" max="9195" width="13.85546875" style="464" bestFit="1" customWidth="1"/>
    <col min="9196" max="9196" width="10.5703125" style="464" customWidth="1"/>
    <col min="9197" max="9197" width="5.42578125" style="464" bestFit="1" customWidth="1"/>
    <col min="9198" max="9198" width="5.85546875" style="464" customWidth="1"/>
    <col min="9199" max="9199" width="6.85546875" style="464" customWidth="1"/>
    <col min="9200" max="9200" width="7.42578125" style="464" customWidth="1"/>
    <col min="9201" max="9201" width="7.28515625" style="464" customWidth="1"/>
    <col min="9202" max="9202" width="6.5703125" style="464" customWidth="1"/>
    <col min="9203" max="9203" width="9" style="464"/>
    <col min="9204" max="9204" width="8" style="464" customWidth="1"/>
    <col min="9205" max="9205" width="7.5703125" style="464" customWidth="1"/>
    <col min="9206" max="9206" width="9" style="464"/>
    <col min="9207" max="9207" width="12.28515625" style="464" bestFit="1" customWidth="1"/>
    <col min="9208" max="9449" width="9" style="464"/>
    <col min="9450" max="9450" width="6.140625" style="464" customWidth="1"/>
    <col min="9451" max="9451" width="13.85546875" style="464" bestFit="1" customWidth="1"/>
    <col min="9452" max="9452" width="10.5703125" style="464" customWidth="1"/>
    <col min="9453" max="9453" width="5.42578125" style="464" bestFit="1" customWidth="1"/>
    <col min="9454" max="9454" width="5.85546875" style="464" customWidth="1"/>
    <col min="9455" max="9455" width="6.85546875" style="464" customWidth="1"/>
    <col min="9456" max="9456" width="7.42578125" style="464" customWidth="1"/>
    <col min="9457" max="9457" width="7.28515625" style="464" customWidth="1"/>
    <col min="9458" max="9458" width="6.5703125" style="464" customWidth="1"/>
    <col min="9459" max="9459" width="9" style="464"/>
    <col min="9460" max="9460" width="8" style="464" customWidth="1"/>
    <col min="9461" max="9461" width="7.5703125" style="464" customWidth="1"/>
    <col min="9462" max="9462" width="9" style="464"/>
    <col min="9463" max="9463" width="12.28515625" style="464" bestFit="1" customWidth="1"/>
    <col min="9464" max="9705" width="9" style="464"/>
    <col min="9706" max="9706" width="6.140625" style="464" customWidth="1"/>
    <col min="9707" max="9707" width="13.85546875" style="464" bestFit="1" customWidth="1"/>
    <col min="9708" max="9708" width="10.5703125" style="464" customWidth="1"/>
    <col min="9709" max="9709" width="5.42578125" style="464" bestFit="1" customWidth="1"/>
    <col min="9710" max="9710" width="5.85546875" style="464" customWidth="1"/>
    <col min="9711" max="9711" width="6.85546875" style="464" customWidth="1"/>
    <col min="9712" max="9712" width="7.42578125" style="464" customWidth="1"/>
    <col min="9713" max="9713" width="7.28515625" style="464" customWidth="1"/>
    <col min="9714" max="9714" width="6.5703125" style="464" customWidth="1"/>
    <col min="9715" max="9715" width="9" style="464"/>
    <col min="9716" max="9716" width="8" style="464" customWidth="1"/>
    <col min="9717" max="9717" width="7.5703125" style="464" customWidth="1"/>
    <col min="9718" max="9718" width="9" style="464"/>
    <col min="9719" max="9719" width="12.28515625" style="464" bestFit="1" customWidth="1"/>
    <col min="9720" max="9961" width="9" style="464"/>
    <col min="9962" max="9962" width="6.140625" style="464" customWidth="1"/>
    <col min="9963" max="9963" width="13.85546875" style="464" bestFit="1" customWidth="1"/>
    <col min="9964" max="9964" width="10.5703125" style="464" customWidth="1"/>
    <col min="9965" max="9965" width="5.42578125" style="464" bestFit="1" customWidth="1"/>
    <col min="9966" max="9966" width="5.85546875" style="464" customWidth="1"/>
    <col min="9967" max="9967" width="6.85546875" style="464" customWidth="1"/>
    <col min="9968" max="9968" width="7.42578125" style="464" customWidth="1"/>
    <col min="9969" max="9969" width="7.28515625" style="464" customWidth="1"/>
    <col min="9970" max="9970" width="6.5703125" style="464" customWidth="1"/>
    <col min="9971" max="9971" width="9" style="464"/>
    <col min="9972" max="9972" width="8" style="464" customWidth="1"/>
    <col min="9973" max="9973" width="7.5703125" style="464" customWidth="1"/>
    <col min="9974" max="9974" width="9" style="464"/>
    <col min="9975" max="9975" width="12.28515625" style="464" bestFit="1" customWidth="1"/>
    <col min="9976" max="10217" width="9" style="464"/>
    <col min="10218" max="10218" width="6.140625" style="464" customWidth="1"/>
    <col min="10219" max="10219" width="13.85546875" style="464" bestFit="1" customWidth="1"/>
    <col min="10220" max="10220" width="10.5703125" style="464" customWidth="1"/>
    <col min="10221" max="10221" width="5.42578125" style="464" bestFit="1" customWidth="1"/>
    <col min="10222" max="10222" width="5.85546875" style="464" customWidth="1"/>
    <col min="10223" max="10223" width="6.85546875" style="464" customWidth="1"/>
    <col min="10224" max="10224" width="7.42578125" style="464" customWidth="1"/>
    <col min="10225" max="10225" width="7.28515625" style="464" customWidth="1"/>
    <col min="10226" max="10226" width="6.5703125" style="464" customWidth="1"/>
    <col min="10227" max="10227" width="9" style="464"/>
    <col min="10228" max="10228" width="8" style="464" customWidth="1"/>
    <col min="10229" max="10229" width="7.5703125" style="464" customWidth="1"/>
    <col min="10230" max="10230" width="9" style="464"/>
    <col min="10231" max="10231" width="12.28515625" style="464" bestFit="1" customWidth="1"/>
    <col min="10232" max="10473" width="9" style="464"/>
    <col min="10474" max="10474" width="6.140625" style="464" customWidth="1"/>
    <col min="10475" max="10475" width="13.85546875" style="464" bestFit="1" customWidth="1"/>
    <col min="10476" max="10476" width="10.5703125" style="464" customWidth="1"/>
    <col min="10477" max="10477" width="5.42578125" style="464" bestFit="1" customWidth="1"/>
    <col min="10478" max="10478" width="5.85546875" style="464" customWidth="1"/>
    <col min="10479" max="10479" width="6.85546875" style="464" customWidth="1"/>
    <col min="10480" max="10480" width="7.42578125" style="464" customWidth="1"/>
    <col min="10481" max="10481" width="7.28515625" style="464" customWidth="1"/>
    <col min="10482" max="10482" width="6.5703125" style="464" customWidth="1"/>
    <col min="10483" max="10483" width="9" style="464"/>
    <col min="10484" max="10484" width="8" style="464" customWidth="1"/>
    <col min="10485" max="10485" width="7.5703125" style="464" customWidth="1"/>
    <col min="10486" max="10486" width="9" style="464"/>
    <col min="10487" max="10487" width="12.28515625" style="464" bestFit="1" customWidth="1"/>
    <col min="10488" max="10729" width="9" style="464"/>
    <col min="10730" max="10730" width="6.140625" style="464" customWidth="1"/>
    <col min="10731" max="10731" width="13.85546875" style="464" bestFit="1" customWidth="1"/>
    <col min="10732" max="10732" width="10.5703125" style="464" customWidth="1"/>
    <col min="10733" max="10733" width="5.42578125" style="464" bestFit="1" customWidth="1"/>
    <col min="10734" max="10734" width="5.85546875" style="464" customWidth="1"/>
    <col min="10735" max="10735" width="6.85546875" style="464" customWidth="1"/>
    <col min="10736" max="10736" width="7.42578125" style="464" customWidth="1"/>
    <col min="10737" max="10737" width="7.28515625" style="464" customWidth="1"/>
    <col min="10738" max="10738" width="6.5703125" style="464" customWidth="1"/>
    <col min="10739" max="10739" width="9" style="464"/>
    <col min="10740" max="10740" width="8" style="464" customWidth="1"/>
    <col min="10741" max="10741" width="7.5703125" style="464" customWidth="1"/>
    <col min="10742" max="10742" width="9" style="464"/>
    <col min="10743" max="10743" width="12.28515625" style="464" bestFit="1" customWidth="1"/>
    <col min="10744" max="10985" width="9" style="464"/>
    <col min="10986" max="10986" width="6.140625" style="464" customWidth="1"/>
    <col min="10987" max="10987" width="13.85546875" style="464" bestFit="1" customWidth="1"/>
    <col min="10988" max="10988" width="10.5703125" style="464" customWidth="1"/>
    <col min="10989" max="10989" width="5.42578125" style="464" bestFit="1" customWidth="1"/>
    <col min="10990" max="10990" width="5.85546875" style="464" customWidth="1"/>
    <col min="10991" max="10991" width="6.85546875" style="464" customWidth="1"/>
    <col min="10992" max="10992" width="7.42578125" style="464" customWidth="1"/>
    <col min="10993" max="10993" width="7.28515625" style="464" customWidth="1"/>
    <col min="10994" max="10994" width="6.5703125" style="464" customWidth="1"/>
    <col min="10995" max="10995" width="9" style="464"/>
    <col min="10996" max="10996" width="8" style="464" customWidth="1"/>
    <col min="10997" max="10997" width="7.5703125" style="464" customWidth="1"/>
    <col min="10998" max="10998" width="9" style="464"/>
    <col min="10999" max="10999" width="12.28515625" style="464" bestFit="1" customWidth="1"/>
    <col min="11000" max="11241" width="9" style="464"/>
    <col min="11242" max="11242" width="6.140625" style="464" customWidth="1"/>
    <col min="11243" max="11243" width="13.85546875" style="464" bestFit="1" customWidth="1"/>
    <col min="11244" max="11244" width="10.5703125" style="464" customWidth="1"/>
    <col min="11245" max="11245" width="5.42578125" style="464" bestFit="1" customWidth="1"/>
    <col min="11246" max="11246" width="5.85546875" style="464" customWidth="1"/>
    <col min="11247" max="11247" width="6.85546875" style="464" customWidth="1"/>
    <col min="11248" max="11248" width="7.42578125" style="464" customWidth="1"/>
    <col min="11249" max="11249" width="7.28515625" style="464" customWidth="1"/>
    <col min="11250" max="11250" width="6.5703125" style="464" customWidth="1"/>
    <col min="11251" max="11251" width="9" style="464"/>
    <col min="11252" max="11252" width="8" style="464" customWidth="1"/>
    <col min="11253" max="11253" width="7.5703125" style="464" customWidth="1"/>
    <col min="11254" max="11254" width="9" style="464"/>
    <col min="11255" max="11255" width="12.28515625" style="464" bestFit="1" customWidth="1"/>
    <col min="11256" max="11497" width="9" style="464"/>
    <col min="11498" max="11498" width="6.140625" style="464" customWidth="1"/>
    <col min="11499" max="11499" width="13.85546875" style="464" bestFit="1" customWidth="1"/>
    <col min="11500" max="11500" width="10.5703125" style="464" customWidth="1"/>
    <col min="11501" max="11501" width="5.42578125" style="464" bestFit="1" customWidth="1"/>
    <col min="11502" max="11502" width="5.85546875" style="464" customWidth="1"/>
    <col min="11503" max="11503" width="6.85546875" style="464" customWidth="1"/>
    <col min="11504" max="11504" width="7.42578125" style="464" customWidth="1"/>
    <col min="11505" max="11505" width="7.28515625" style="464" customWidth="1"/>
    <col min="11506" max="11506" width="6.5703125" style="464" customWidth="1"/>
    <col min="11507" max="11507" width="9" style="464"/>
    <col min="11508" max="11508" width="8" style="464" customWidth="1"/>
    <col min="11509" max="11509" width="7.5703125" style="464" customWidth="1"/>
    <col min="11510" max="11510" width="9" style="464"/>
    <col min="11511" max="11511" width="12.28515625" style="464" bestFit="1" customWidth="1"/>
    <col min="11512" max="11753" width="9" style="464"/>
    <col min="11754" max="11754" width="6.140625" style="464" customWidth="1"/>
    <col min="11755" max="11755" width="13.85546875" style="464" bestFit="1" customWidth="1"/>
    <col min="11756" max="11756" width="10.5703125" style="464" customWidth="1"/>
    <col min="11757" max="11757" width="5.42578125" style="464" bestFit="1" customWidth="1"/>
    <col min="11758" max="11758" width="5.85546875" style="464" customWidth="1"/>
    <col min="11759" max="11759" width="6.85546875" style="464" customWidth="1"/>
    <col min="11760" max="11760" width="7.42578125" style="464" customWidth="1"/>
    <col min="11761" max="11761" width="7.28515625" style="464" customWidth="1"/>
    <col min="11762" max="11762" width="6.5703125" style="464" customWidth="1"/>
    <col min="11763" max="11763" width="9" style="464"/>
    <col min="11764" max="11764" width="8" style="464" customWidth="1"/>
    <col min="11765" max="11765" width="7.5703125" style="464" customWidth="1"/>
    <col min="11766" max="11766" width="9" style="464"/>
    <col min="11767" max="11767" width="12.28515625" style="464" bestFit="1" customWidth="1"/>
    <col min="11768" max="12009" width="9" style="464"/>
    <col min="12010" max="12010" width="6.140625" style="464" customWidth="1"/>
    <col min="12011" max="12011" width="13.85546875" style="464" bestFit="1" customWidth="1"/>
    <col min="12012" max="12012" width="10.5703125" style="464" customWidth="1"/>
    <col min="12013" max="12013" width="5.42578125" style="464" bestFit="1" customWidth="1"/>
    <col min="12014" max="12014" width="5.85546875" style="464" customWidth="1"/>
    <col min="12015" max="12015" width="6.85546875" style="464" customWidth="1"/>
    <col min="12016" max="12016" width="7.42578125" style="464" customWidth="1"/>
    <col min="12017" max="12017" width="7.28515625" style="464" customWidth="1"/>
    <col min="12018" max="12018" width="6.5703125" style="464" customWidth="1"/>
    <col min="12019" max="12019" width="9" style="464"/>
    <col min="12020" max="12020" width="8" style="464" customWidth="1"/>
    <col min="12021" max="12021" width="7.5703125" style="464" customWidth="1"/>
    <col min="12022" max="12022" width="9" style="464"/>
    <col min="12023" max="12023" width="12.28515625" style="464" bestFit="1" customWidth="1"/>
    <col min="12024" max="12265" width="9" style="464"/>
    <col min="12266" max="12266" width="6.140625" style="464" customWidth="1"/>
    <col min="12267" max="12267" width="13.85546875" style="464" bestFit="1" customWidth="1"/>
    <col min="12268" max="12268" width="10.5703125" style="464" customWidth="1"/>
    <col min="12269" max="12269" width="5.42578125" style="464" bestFit="1" customWidth="1"/>
    <col min="12270" max="12270" width="5.85546875" style="464" customWidth="1"/>
    <col min="12271" max="12271" width="6.85546875" style="464" customWidth="1"/>
    <col min="12272" max="12272" width="7.42578125" style="464" customWidth="1"/>
    <col min="12273" max="12273" width="7.28515625" style="464" customWidth="1"/>
    <col min="12274" max="12274" width="6.5703125" style="464" customWidth="1"/>
    <col min="12275" max="12275" width="9" style="464"/>
    <col min="12276" max="12276" width="8" style="464" customWidth="1"/>
    <col min="12277" max="12277" width="7.5703125" style="464" customWidth="1"/>
    <col min="12278" max="12278" width="9" style="464"/>
    <col min="12279" max="12279" width="12.28515625" style="464" bestFit="1" customWidth="1"/>
    <col min="12280" max="12521" width="9" style="464"/>
    <col min="12522" max="12522" width="6.140625" style="464" customWidth="1"/>
    <col min="12523" max="12523" width="13.85546875" style="464" bestFit="1" customWidth="1"/>
    <col min="12524" max="12524" width="10.5703125" style="464" customWidth="1"/>
    <col min="12525" max="12525" width="5.42578125" style="464" bestFit="1" customWidth="1"/>
    <col min="12526" max="12526" width="5.85546875" style="464" customWidth="1"/>
    <col min="12527" max="12527" width="6.85546875" style="464" customWidth="1"/>
    <col min="12528" max="12528" width="7.42578125" style="464" customWidth="1"/>
    <col min="12529" max="12529" width="7.28515625" style="464" customWidth="1"/>
    <col min="12530" max="12530" width="6.5703125" style="464" customWidth="1"/>
    <col min="12531" max="12531" width="9" style="464"/>
    <col min="12532" max="12532" width="8" style="464" customWidth="1"/>
    <col min="12533" max="12533" width="7.5703125" style="464" customWidth="1"/>
    <col min="12534" max="12534" width="9" style="464"/>
    <col min="12535" max="12535" width="12.28515625" style="464" bestFit="1" customWidth="1"/>
    <col min="12536" max="12777" width="9" style="464"/>
    <col min="12778" max="12778" width="6.140625" style="464" customWidth="1"/>
    <col min="12779" max="12779" width="13.85546875" style="464" bestFit="1" customWidth="1"/>
    <col min="12780" max="12780" width="10.5703125" style="464" customWidth="1"/>
    <col min="12781" max="12781" width="5.42578125" style="464" bestFit="1" customWidth="1"/>
    <col min="12782" max="12782" width="5.85546875" style="464" customWidth="1"/>
    <col min="12783" max="12783" width="6.85546875" style="464" customWidth="1"/>
    <col min="12784" max="12784" width="7.42578125" style="464" customWidth="1"/>
    <col min="12785" max="12785" width="7.28515625" style="464" customWidth="1"/>
    <col min="12786" max="12786" width="6.5703125" style="464" customWidth="1"/>
    <col min="12787" max="12787" width="9" style="464"/>
    <col min="12788" max="12788" width="8" style="464" customWidth="1"/>
    <col min="12789" max="12789" width="7.5703125" style="464" customWidth="1"/>
    <col min="12790" max="12790" width="9" style="464"/>
    <col min="12791" max="12791" width="12.28515625" style="464" bestFit="1" customWidth="1"/>
    <col min="12792" max="13033" width="9" style="464"/>
    <col min="13034" max="13034" width="6.140625" style="464" customWidth="1"/>
    <col min="13035" max="13035" width="13.85546875" style="464" bestFit="1" customWidth="1"/>
    <col min="13036" max="13036" width="10.5703125" style="464" customWidth="1"/>
    <col min="13037" max="13037" width="5.42578125" style="464" bestFit="1" customWidth="1"/>
    <col min="13038" max="13038" width="5.85546875" style="464" customWidth="1"/>
    <col min="13039" max="13039" width="6.85546875" style="464" customWidth="1"/>
    <col min="13040" max="13040" width="7.42578125" style="464" customWidth="1"/>
    <col min="13041" max="13041" width="7.28515625" style="464" customWidth="1"/>
    <col min="13042" max="13042" width="6.5703125" style="464" customWidth="1"/>
    <col min="13043" max="13043" width="9" style="464"/>
    <col min="13044" max="13044" width="8" style="464" customWidth="1"/>
    <col min="13045" max="13045" width="7.5703125" style="464" customWidth="1"/>
    <col min="13046" max="13046" width="9" style="464"/>
    <col min="13047" max="13047" width="12.28515625" style="464" bestFit="1" customWidth="1"/>
    <col min="13048" max="13289" width="9" style="464"/>
    <col min="13290" max="13290" width="6.140625" style="464" customWidth="1"/>
    <col min="13291" max="13291" width="13.85546875" style="464" bestFit="1" customWidth="1"/>
    <col min="13292" max="13292" width="10.5703125" style="464" customWidth="1"/>
    <col min="13293" max="13293" width="5.42578125" style="464" bestFit="1" customWidth="1"/>
    <col min="13294" max="13294" width="5.85546875" style="464" customWidth="1"/>
    <col min="13295" max="13295" width="6.85546875" style="464" customWidth="1"/>
    <col min="13296" max="13296" width="7.42578125" style="464" customWidth="1"/>
    <col min="13297" max="13297" width="7.28515625" style="464" customWidth="1"/>
    <col min="13298" max="13298" width="6.5703125" style="464" customWidth="1"/>
    <col min="13299" max="13299" width="9" style="464"/>
    <col min="13300" max="13300" width="8" style="464" customWidth="1"/>
    <col min="13301" max="13301" width="7.5703125" style="464" customWidth="1"/>
    <col min="13302" max="13302" width="9" style="464"/>
    <col min="13303" max="13303" width="12.28515625" style="464" bestFit="1" customWidth="1"/>
    <col min="13304" max="13545" width="9" style="464"/>
    <col min="13546" max="13546" width="6.140625" style="464" customWidth="1"/>
    <col min="13547" max="13547" width="13.85546875" style="464" bestFit="1" customWidth="1"/>
    <col min="13548" max="13548" width="10.5703125" style="464" customWidth="1"/>
    <col min="13549" max="13549" width="5.42578125" style="464" bestFit="1" customWidth="1"/>
    <col min="13550" max="13550" width="5.85546875" style="464" customWidth="1"/>
    <col min="13551" max="13551" width="6.85546875" style="464" customWidth="1"/>
    <col min="13552" max="13552" width="7.42578125" style="464" customWidth="1"/>
    <col min="13553" max="13553" width="7.28515625" style="464" customWidth="1"/>
    <col min="13554" max="13554" width="6.5703125" style="464" customWidth="1"/>
    <col min="13555" max="13555" width="9" style="464"/>
    <col min="13556" max="13556" width="8" style="464" customWidth="1"/>
    <col min="13557" max="13557" width="7.5703125" style="464" customWidth="1"/>
    <col min="13558" max="13558" width="9" style="464"/>
    <col min="13559" max="13559" width="12.28515625" style="464" bestFit="1" customWidth="1"/>
    <col min="13560" max="13801" width="9" style="464"/>
    <col min="13802" max="13802" width="6.140625" style="464" customWidth="1"/>
    <col min="13803" max="13803" width="13.85546875" style="464" bestFit="1" customWidth="1"/>
    <col min="13804" max="13804" width="10.5703125" style="464" customWidth="1"/>
    <col min="13805" max="13805" width="5.42578125" style="464" bestFit="1" customWidth="1"/>
    <col min="13806" max="13806" width="5.85546875" style="464" customWidth="1"/>
    <col min="13807" max="13807" width="6.85546875" style="464" customWidth="1"/>
    <col min="13808" max="13808" width="7.42578125" style="464" customWidth="1"/>
    <col min="13809" max="13809" width="7.28515625" style="464" customWidth="1"/>
    <col min="13810" max="13810" width="6.5703125" style="464" customWidth="1"/>
    <col min="13811" max="13811" width="9" style="464"/>
    <col min="13812" max="13812" width="8" style="464" customWidth="1"/>
    <col min="13813" max="13813" width="7.5703125" style="464" customWidth="1"/>
    <col min="13814" max="13814" width="9" style="464"/>
    <col min="13815" max="13815" width="12.28515625" style="464" bestFit="1" customWidth="1"/>
    <col min="13816" max="14057" width="9" style="464"/>
    <col min="14058" max="14058" width="6.140625" style="464" customWidth="1"/>
    <col min="14059" max="14059" width="13.85546875" style="464" bestFit="1" customWidth="1"/>
    <col min="14060" max="14060" width="10.5703125" style="464" customWidth="1"/>
    <col min="14061" max="14061" width="5.42578125" style="464" bestFit="1" customWidth="1"/>
    <col min="14062" max="14062" width="5.85546875" style="464" customWidth="1"/>
    <col min="14063" max="14063" width="6.85546875" style="464" customWidth="1"/>
    <col min="14064" max="14064" width="7.42578125" style="464" customWidth="1"/>
    <col min="14065" max="14065" width="7.28515625" style="464" customWidth="1"/>
    <col min="14066" max="14066" width="6.5703125" style="464" customWidth="1"/>
    <col min="14067" max="14067" width="9" style="464"/>
    <col min="14068" max="14068" width="8" style="464" customWidth="1"/>
    <col min="14069" max="14069" width="7.5703125" style="464" customWidth="1"/>
    <col min="14070" max="14070" width="9" style="464"/>
    <col min="14071" max="14071" width="12.28515625" style="464" bestFit="1" customWidth="1"/>
    <col min="14072" max="14313" width="9" style="464"/>
    <col min="14314" max="14314" width="6.140625" style="464" customWidth="1"/>
    <col min="14315" max="14315" width="13.85546875" style="464" bestFit="1" customWidth="1"/>
    <col min="14316" max="14316" width="10.5703125" style="464" customWidth="1"/>
    <col min="14317" max="14317" width="5.42578125" style="464" bestFit="1" customWidth="1"/>
    <col min="14318" max="14318" width="5.85546875" style="464" customWidth="1"/>
    <col min="14319" max="14319" width="6.85546875" style="464" customWidth="1"/>
    <col min="14320" max="14320" width="7.42578125" style="464" customWidth="1"/>
    <col min="14321" max="14321" width="7.28515625" style="464" customWidth="1"/>
    <col min="14322" max="14322" width="6.5703125" style="464" customWidth="1"/>
    <col min="14323" max="14323" width="9" style="464"/>
    <col min="14324" max="14324" width="8" style="464" customWidth="1"/>
    <col min="14325" max="14325" width="7.5703125" style="464" customWidth="1"/>
    <col min="14326" max="14326" width="9" style="464"/>
    <col min="14327" max="14327" width="12.28515625" style="464" bestFit="1" customWidth="1"/>
    <col min="14328" max="14569" width="9" style="464"/>
    <col min="14570" max="14570" width="6.140625" style="464" customWidth="1"/>
    <col min="14571" max="14571" width="13.85546875" style="464" bestFit="1" customWidth="1"/>
    <col min="14572" max="14572" width="10.5703125" style="464" customWidth="1"/>
    <col min="14573" max="14573" width="5.42578125" style="464" bestFit="1" customWidth="1"/>
    <col min="14574" max="14574" width="5.85546875" style="464" customWidth="1"/>
    <col min="14575" max="14575" width="6.85546875" style="464" customWidth="1"/>
    <col min="14576" max="14576" width="7.42578125" style="464" customWidth="1"/>
    <col min="14577" max="14577" width="7.28515625" style="464" customWidth="1"/>
    <col min="14578" max="14578" width="6.5703125" style="464" customWidth="1"/>
    <col min="14579" max="14579" width="9" style="464"/>
    <col min="14580" max="14580" width="8" style="464" customWidth="1"/>
    <col min="14581" max="14581" width="7.5703125" style="464" customWidth="1"/>
    <col min="14582" max="14582" width="9" style="464"/>
    <col min="14583" max="14583" width="12.28515625" style="464" bestFit="1" customWidth="1"/>
    <col min="14584" max="14825" width="9" style="464"/>
    <col min="14826" max="14826" width="6.140625" style="464" customWidth="1"/>
    <col min="14827" max="14827" width="13.85546875" style="464" bestFit="1" customWidth="1"/>
    <col min="14828" max="14828" width="10.5703125" style="464" customWidth="1"/>
    <col min="14829" max="14829" width="5.42578125" style="464" bestFit="1" customWidth="1"/>
    <col min="14830" max="14830" width="5.85546875" style="464" customWidth="1"/>
    <col min="14831" max="14831" width="6.85546875" style="464" customWidth="1"/>
    <col min="14832" max="14832" width="7.42578125" style="464" customWidth="1"/>
    <col min="14833" max="14833" width="7.28515625" style="464" customWidth="1"/>
    <col min="14834" max="14834" width="6.5703125" style="464" customWidth="1"/>
    <col min="14835" max="14835" width="9" style="464"/>
    <col min="14836" max="14836" width="8" style="464" customWidth="1"/>
    <col min="14837" max="14837" width="7.5703125" style="464" customWidth="1"/>
    <col min="14838" max="14838" width="9" style="464"/>
    <col min="14839" max="14839" width="12.28515625" style="464" bestFit="1" customWidth="1"/>
    <col min="14840" max="15081" width="9" style="464"/>
    <col min="15082" max="15082" width="6.140625" style="464" customWidth="1"/>
    <col min="15083" max="15083" width="13.85546875" style="464" bestFit="1" customWidth="1"/>
    <col min="15084" max="15084" width="10.5703125" style="464" customWidth="1"/>
    <col min="15085" max="15085" width="5.42578125" style="464" bestFit="1" customWidth="1"/>
    <col min="15086" max="15086" width="5.85546875" style="464" customWidth="1"/>
    <col min="15087" max="15087" width="6.85546875" style="464" customWidth="1"/>
    <col min="15088" max="15088" width="7.42578125" style="464" customWidth="1"/>
    <col min="15089" max="15089" width="7.28515625" style="464" customWidth="1"/>
    <col min="15090" max="15090" width="6.5703125" style="464" customWidth="1"/>
    <col min="15091" max="15091" width="9" style="464"/>
    <col min="15092" max="15092" width="8" style="464" customWidth="1"/>
    <col min="15093" max="15093" width="7.5703125" style="464" customWidth="1"/>
    <col min="15094" max="15094" width="9" style="464"/>
    <col min="15095" max="15095" width="12.28515625" style="464" bestFit="1" customWidth="1"/>
    <col min="15096" max="15337" width="9" style="464"/>
    <col min="15338" max="15338" width="6.140625" style="464" customWidth="1"/>
    <col min="15339" max="15339" width="13.85546875" style="464" bestFit="1" customWidth="1"/>
    <col min="15340" max="15340" width="10.5703125" style="464" customWidth="1"/>
    <col min="15341" max="15341" width="5.42578125" style="464" bestFit="1" customWidth="1"/>
    <col min="15342" max="15342" width="5.85546875" style="464" customWidth="1"/>
    <col min="15343" max="15343" width="6.85546875" style="464" customWidth="1"/>
    <col min="15344" max="15344" width="7.42578125" style="464" customWidth="1"/>
    <col min="15345" max="15345" width="7.28515625" style="464" customWidth="1"/>
    <col min="15346" max="15346" width="6.5703125" style="464" customWidth="1"/>
    <col min="15347" max="15347" width="9" style="464"/>
    <col min="15348" max="15348" width="8" style="464" customWidth="1"/>
    <col min="15349" max="15349" width="7.5703125" style="464" customWidth="1"/>
    <col min="15350" max="15350" width="9" style="464"/>
    <col min="15351" max="15351" width="12.28515625" style="464" bestFit="1" customWidth="1"/>
    <col min="15352" max="15593" width="9" style="464"/>
    <col min="15594" max="15594" width="6.140625" style="464" customWidth="1"/>
    <col min="15595" max="15595" width="13.85546875" style="464" bestFit="1" customWidth="1"/>
    <col min="15596" max="15596" width="10.5703125" style="464" customWidth="1"/>
    <col min="15597" max="15597" width="5.42578125" style="464" bestFit="1" customWidth="1"/>
    <col min="15598" max="15598" width="5.85546875" style="464" customWidth="1"/>
    <col min="15599" max="15599" width="6.85546875" style="464" customWidth="1"/>
    <col min="15600" max="15600" width="7.42578125" style="464" customWidth="1"/>
    <col min="15601" max="15601" width="7.28515625" style="464" customWidth="1"/>
    <col min="15602" max="15602" width="6.5703125" style="464" customWidth="1"/>
    <col min="15603" max="15603" width="9" style="464"/>
    <col min="15604" max="15604" width="8" style="464" customWidth="1"/>
    <col min="15605" max="15605" width="7.5703125" style="464" customWidth="1"/>
    <col min="15606" max="15606" width="9" style="464"/>
    <col min="15607" max="15607" width="12.28515625" style="464" bestFit="1" customWidth="1"/>
    <col min="15608" max="15849" width="9" style="464"/>
    <col min="15850" max="15850" width="6.140625" style="464" customWidth="1"/>
    <col min="15851" max="15851" width="13.85546875" style="464" bestFit="1" customWidth="1"/>
    <col min="15852" max="15852" width="10.5703125" style="464" customWidth="1"/>
    <col min="15853" max="15853" width="5.42578125" style="464" bestFit="1" customWidth="1"/>
    <col min="15854" max="15854" width="5.85546875" style="464" customWidth="1"/>
    <col min="15855" max="15855" width="6.85546875" style="464" customWidth="1"/>
    <col min="15856" max="15856" width="7.42578125" style="464" customWidth="1"/>
    <col min="15857" max="15857" width="7.28515625" style="464" customWidth="1"/>
    <col min="15858" max="15858" width="6.5703125" style="464" customWidth="1"/>
    <col min="15859" max="15859" width="9" style="464"/>
    <col min="15860" max="15860" width="8" style="464" customWidth="1"/>
    <col min="15861" max="15861" width="7.5703125" style="464" customWidth="1"/>
    <col min="15862" max="15862" width="9" style="464"/>
    <col min="15863" max="15863" width="12.28515625" style="464" bestFit="1" customWidth="1"/>
    <col min="15864" max="16105" width="9" style="464"/>
    <col min="16106" max="16106" width="6.140625" style="464" customWidth="1"/>
    <col min="16107" max="16107" width="13.85546875" style="464" bestFit="1" customWidth="1"/>
    <col min="16108" max="16108" width="10.5703125" style="464" customWidth="1"/>
    <col min="16109" max="16109" width="5.42578125" style="464" bestFit="1" customWidth="1"/>
    <col min="16110" max="16110" width="5.85546875" style="464" customWidth="1"/>
    <col min="16111" max="16111" width="6.85546875" style="464" customWidth="1"/>
    <col min="16112" max="16112" width="7.42578125" style="464" customWidth="1"/>
    <col min="16113" max="16113" width="7.28515625" style="464" customWidth="1"/>
    <col min="16114" max="16114" width="6.5703125" style="464" customWidth="1"/>
    <col min="16115" max="16115" width="9" style="464"/>
    <col min="16116" max="16116" width="8" style="464" customWidth="1"/>
    <col min="16117" max="16117" width="7.5703125" style="464" customWidth="1"/>
    <col min="16118" max="16118" width="9" style="464"/>
    <col min="16119" max="16119" width="12.28515625" style="464" bestFit="1" customWidth="1"/>
    <col min="16120" max="16384" width="9" style="464"/>
  </cols>
  <sheetData>
    <row r="1" spans="1:11" ht="31.5" customHeight="1" thickBot="1">
      <c r="A1" s="1033" t="s">
        <v>1050</v>
      </c>
      <c r="B1" s="1033"/>
      <c r="C1" s="1033"/>
      <c r="D1" s="1033"/>
      <c r="E1" s="1033"/>
      <c r="F1" s="1033"/>
      <c r="G1" s="1033"/>
      <c r="H1" s="1033"/>
      <c r="I1" s="1033"/>
      <c r="J1" s="1033"/>
      <c r="K1" s="464"/>
    </row>
    <row r="2" spans="1:11" ht="39">
      <c r="A2" s="224" t="s">
        <v>1047</v>
      </c>
      <c r="B2" s="224" t="s">
        <v>1051</v>
      </c>
      <c r="C2" s="224" t="s">
        <v>1052</v>
      </c>
      <c r="D2" s="224" t="s">
        <v>1053</v>
      </c>
      <c r="E2" s="224" t="s">
        <v>1054</v>
      </c>
      <c r="F2" s="224" t="s">
        <v>1055</v>
      </c>
      <c r="G2" s="224" t="s">
        <v>1056</v>
      </c>
      <c r="H2" s="224" t="s">
        <v>1057</v>
      </c>
      <c r="I2" s="224" t="s">
        <v>1058</v>
      </c>
      <c r="J2" s="224" t="s">
        <v>32</v>
      </c>
      <c r="K2" s="464"/>
    </row>
    <row r="3" spans="1:11" s="352" customFormat="1" ht="27" customHeight="1" thickBot="1">
      <c r="A3" s="289">
        <v>1402</v>
      </c>
      <c r="B3" s="291">
        <f>SUM(B4:B35)</f>
        <v>8794</v>
      </c>
      <c r="C3" s="291">
        <f t="shared" ref="C3:I3" si="0">SUM(C4:C35)</f>
        <v>276</v>
      </c>
      <c r="D3" s="291">
        <f t="shared" si="0"/>
        <v>22</v>
      </c>
      <c r="E3" s="291">
        <f t="shared" si="0"/>
        <v>29</v>
      </c>
      <c r="F3" s="291">
        <f t="shared" si="0"/>
        <v>40</v>
      </c>
      <c r="G3" s="291">
        <f t="shared" si="0"/>
        <v>1505</v>
      </c>
      <c r="H3" s="291">
        <f t="shared" si="0"/>
        <v>6931</v>
      </c>
      <c r="I3" s="291">
        <f t="shared" si="0"/>
        <v>4</v>
      </c>
      <c r="J3" s="291">
        <f>SUM(B3:I3)</f>
        <v>17601</v>
      </c>
    </row>
    <row r="4" spans="1:11" ht="27.75" customHeight="1" thickBot="1">
      <c r="A4" s="213" t="s">
        <v>119</v>
      </c>
      <c r="B4" s="465">
        <v>2</v>
      </c>
      <c r="C4" s="466">
        <v>2</v>
      </c>
      <c r="D4" s="465">
        <v>0</v>
      </c>
      <c r="E4" s="466">
        <v>0</v>
      </c>
      <c r="F4" s="465">
        <v>1</v>
      </c>
      <c r="G4" s="466">
        <v>122</v>
      </c>
      <c r="H4" s="465">
        <v>485</v>
      </c>
      <c r="I4" s="466">
        <v>0</v>
      </c>
      <c r="J4" s="467">
        <f>SUM(B4:I4)</f>
        <v>612</v>
      </c>
      <c r="K4" s="464"/>
    </row>
    <row r="5" spans="1:11" ht="27.75" customHeight="1" thickBot="1">
      <c r="A5" s="211" t="s">
        <v>120</v>
      </c>
      <c r="B5" s="465">
        <v>83</v>
      </c>
      <c r="C5" s="466">
        <v>8</v>
      </c>
      <c r="D5" s="465">
        <v>0</v>
      </c>
      <c r="E5" s="466">
        <v>0</v>
      </c>
      <c r="F5" s="465">
        <v>2</v>
      </c>
      <c r="G5" s="466">
        <v>21</v>
      </c>
      <c r="H5" s="465">
        <v>150</v>
      </c>
      <c r="I5" s="466">
        <v>0</v>
      </c>
      <c r="J5" s="467">
        <f t="shared" ref="J5:J35" si="1">SUM(B5:I5)</f>
        <v>264</v>
      </c>
      <c r="K5" s="464"/>
    </row>
    <row r="6" spans="1:11" ht="27.75" customHeight="1" thickBot="1">
      <c r="A6" s="211" t="s">
        <v>13</v>
      </c>
      <c r="B6" s="465">
        <v>350</v>
      </c>
      <c r="C6" s="466">
        <v>3</v>
      </c>
      <c r="D6" s="465">
        <v>0</v>
      </c>
      <c r="E6" s="466">
        <v>0</v>
      </c>
      <c r="F6" s="465">
        <v>0</v>
      </c>
      <c r="G6" s="466">
        <v>7</v>
      </c>
      <c r="H6" s="465">
        <v>99</v>
      </c>
      <c r="I6" s="466">
        <v>0</v>
      </c>
      <c r="J6" s="467">
        <f t="shared" si="1"/>
        <v>459</v>
      </c>
      <c r="K6" s="464"/>
    </row>
    <row r="7" spans="1:11" ht="27.75" customHeight="1" thickBot="1">
      <c r="A7" s="211" t="s">
        <v>14</v>
      </c>
      <c r="B7" s="465">
        <v>579</v>
      </c>
      <c r="C7" s="466">
        <v>20</v>
      </c>
      <c r="D7" s="465">
        <v>4</v>
      </c>
      <c r="E7" s="466">
        <v>1</v>
      </c>
      <c r="F7" s="465">
        <v>2</v>
      </c>
      <c r="G7" s="466">
        <v>131</v>
      </c>
      <c r="H7" s="465">
        <v>634</v>
      </c>
      <c r="I7" s="466">
        <v>0</v>
      </c>
      <c r="J7" s="467">
        <f t="shared" si="1"/>
        <v>1371</v>
      </c>
      <c r="K7" s="464"/>
    </row>
    <row r="8" spans="1:11" ht="27.75" customHeight="1" thickBot="1">
      <c r="A8" s="211" t="s">
        <v>33</v>
      </c>
      <c r="B8" s="465">
        <v>152</v>
      </c>
      <c r="C8" s="466">
        <v>0</v>
      </c>
      <c r="D8" s="465">
        <v>0</v>
      </c>
      <c r="E8" s="466">
        <v>0</v>
      </c>
      <c r="F8" s="465">
        <v>0</v>
      </c>
      <c r="G8" s="466">
        <v>0</v>
      </c>
      <c r="H8" s="465">
        <v>0</v>
      </c>
      <c r="I8" s="466">
        <v>0</v>
      </c>
      <c r="J8" s="467">
        <f t="shared" si="1"/>
        <v>152</v>
      </c>
      <c r="K8" s="464"/>
    </row>
    <row r="9" spans="1:11" ht="27.75" customHeight="1" thickBot="1">
      <c r="A9" s="213" t="s">
        <v>15</v>
      </c>
      <c r="B9" s="465">
        <v>0</v>
      </c>
      <c r="C9" s="466">
        <v>0</v>
      </c>
      <c r="D9" s="465">
        <v>0</v>
      </c>
      <c r="E9" s="466">
        <v>0</v>
      </c>
      <c r="F9" s="465">
        <v>0</v>
      </c>
      <c r="G9" s="466">
        <v>1</v>
      </c>
      <c r="H9" s="465">
        <v>0</v>
      </c>
      <c r="I9" s="466">
        <v>0</v>
      </c>
      <c r="J9" s="467">
        <f t="shared" si="1"/>
        <v>1</v>
      </c>
      <c r="K9" s="464"/>
    </row>
    <row r="10" spans="1:11" ht="27.75" customHeight="1" thickBot="1">
      <c r="A10" s="211" t="s">
        <v>16</v>
      </c>
      <c r="B10" s="465">
        <v>156</v>
      </c>
      <c r="C10" s="466">
        <v>13</v>
      </c>
      <c r="D10" s="465">
        <v>0</v>
      </c>
      <c r="E10" s="466">
        <v>1</v>
      </c>
      <c r="F10" s="465">
        <v>4</v>
      </c>
      <c r="G10" s="466">
        <v>84</v>
      </c>
      <c r="H10" s="465">
        <v>231</v>
      </c>
      <c r="I10" s="466">
        <v>0</v>
      </c>
      <c r="J10" s="467">
        <f t="shared" si="1"/>
        <v>489</v>
      </c>
      <c r="K10" s="464"/>
    </row>
    <row r="11" spans="1:11" ht="27.75" customHeight="1" thickBot="1">
      <c r="A11" s="211" t="s">
        <v>475</v>
      </c>
      <c r="B11" s="465">
        <v>1106</v>
      </c>
      <c r="C11" s="466">
        <v>15</v>
      </c>
      <c r="D11" s="465">
        <v>4</v>
      </c>
      <c r="E11" s="466">
        <v>2</v>
      </c>
      <c r="F11" s="465">
        <v>4</v>
      </c>
      <c r="G11" s="466">
        <v>282</v>
      </c>
      <c r="H11" s="465">
        <v>1080</v>
      </c>
      <c r="I11" s="466">
        <v>4</v>
      </c>
      <c r="J11" s="467">
        <f t="shared" si="1"/>
        <v>2497</v>
      </c>
      <c r="K11" s="464"/>
    </row>
    <row r="12" spans="1:11" ht="27.75" customHeight="1" thickBot="1">
      <c r="A12" s="211" t="s">
        <v>122</v>
      </c>
      <c r="B12" s="465">
        <v>93</v>
      </c>
      <c r="C12" s="466">
        <v>4</v>
      </c>
      <c r="D12" s="465">
        <v>0</v>
      </c>
      <c r="E12" s="466">
        <v>0</v>
      </c>
      <c r="F12" s="465">
        <v>2</v>
      </c>
      <c r="G12" s="466">
        <v>5</v>
      </c>
      <c r="H12" s="465">
        <v>49</v>
      </c>
      <c r="I12" s="466">
        <v>0</v>
      </c>
      <c r="J12" s="467">
        <f t="shared" si="1"/>
        <v>153</v>
      </c>
      <c r="K12" s="464"/>
    </row>
    <row r="13" spans="1:11" ht="27.75" customHeight="1" thickBot="1">
      <c r="A13" s="213" t="s">
        <v>476</v>
      </c>
      <c r="B13" s="465">
        <v>52</v>
      </c>
      <c r="C13" s="466">
        <v>27</v>
      </c>
      <c r="D13" s="465">
        <v>2</v>
      </c>
      <c r="E13" s="466">
        <v>2</v>
      </c>
      <c r="F13" s="465">
        <v>3</v>
      </c>
      <c r="G13" s="466">
        <v>69</v>
      </c>
      <c r="H13" s="465">
        <v>345</v>
      </c>
      <c r="I13" s="466">
        <v>0</v>
      </c>
      <c r="J13" s="467">
        <f t="shared" si="1"/>
        <v>500</v>
      </c>
      <c r="K13" s="464"/>
    </row>
    <row r="14" spans="1:11" ht="27.75" customHeight="1" thickBot="1">
      <c r="A14" s="211" t="s">
        <v>29</v>
      </c>
      <c r="B14" s="465">
        <v>29</v>
      </c>
      <c r="C14" s="466">
        <v>1</v>
      </c>
      <c r="D14" s="465">
        <v>0</v>
      </c>
      <c r="E14" s="466">
        <v>0</v>
      </c>
      <c r="F14" s="465">
        <v>0</v>
      </c>
      <c r="G14" s="466">
        <v>13</v>
      </c>
      <c r="H14" s="465">
        <v>83</v>
      </c>
      <c r="I14" s="466">
        <v>0</v>
      </c>
      <c r="J14" s="467">
        <f t="shared" si="1"/>
        <v>126</v>
      </c>
      <c r="K14" s="464"/>
    </row>
    <row r="15" spans="1:11" ht="27.75" customHeight="1" thickBot="1">
      <c r="A15" s="213" t="s">
        <v>31</v>
      </c>
      <c r="B15" s="465">
        <v>128</v>
      </c>
      <c r="C15" s="466">
        <v>0</v>
      </c>
      <c r="D15" s="465">
        <v>0</v>
      </c>
      <c r="E15" s="466">
        <v>0</v>
      </c>
      <c r="F15" s="465">
        <v>0</v>
      </c>
      <c r="G15" s="466">
        <v>0</v>
      </c>
      <c r="H15" s="465">
        <v>0</v>
      </c>
      <c r="I15" s="466">
        <v>0</v>
      </c>
      <c r="J15" s="467">
        <f t="shared" si="1"/>
        <v>128</v>
      </c>
      <c r="K15" s="464"/>
    </row>
    <row r="16" spans="1:11" ht="27.75" customHeight="1" thickBot="1">
      <c r="A16" s="211" t="s">
        <v>17</v>
      </c>
      <c r="B16" s="465">
        <v>558</v>
      </c>
      <c r="C16" s="466">
        <v>9</v>
      </c>
      <c r="D16" s="465">
        <v>0</v>
      </c>
      <c r="E16" s="466">
        <v>7</v>
      </c>
      <c r="F16" s="465">
        <v>2</v>
      </c>
      <c r="G16" s="466">
        <v>42</v>
      </c>
      <c r="H16" s="465">
        <v>271</v>
      </c>
      <c r="I16" s="466">
        <v>0</v>
      </c>
      <c r="J16" s="467">
        <f t="shared" si="1"/>
        <v>889</v>
      </c>
      <c r="K16" s="464"/>
    </row>
    <row r="17" spans="1:11" ht="27.75" customHeight="1" thickBot="1">
      <c r="A17" s="211" t="s">
        <v>18</v>
      </c>
      <c r="B17" s="465">
        <v>410</v>
      </c>
      <c r="C17" s="466">
        <v>2</v>
      </c>
      <c r="D17" s="465">
        <v>0</v>
      </c>
      <c r="E17" s="466">
        <v>0</v>
      </c>
      <c r="F17" s="465">
        <v>0</v>
      </c>
      <c r="G17" s="466">
        <v>8</v>
      </c>
      <c r="H17" s="465">
        <v>42</v>
      </c>
      <c r="I17" s="466">
        <v>0</v>
      </c>
      <c r="J17" s="467">
        <f t="shared" si="1"/>
        <v>462</v>
      </c>
      <c r="K17" s="464"/>
    </row>
    <row r="18" spans="1:11" ht="27.75" customHeight="1" thickBot="1">
      <c r="A18" s="211" t="s">
        <v>19</v>
      </c>
      <c r="B18" s="465">
        <v>61</v>
      </c>
      <c r="C18" s="466">
        <v>0</v>
      </c>
      <c r="D18" s="465">
        <v>0</v>
      </c>
      <c r="E18" s="466">
        <v>0</v>
      </c>
      <c r="F18" s="465">
        <v>1</v>
      </c>
      <c r="G18" s="466">
        <v>9</v>
      </c>
      <c r="H18" s="465">
        <v>43</v>
      </c>
      <c r="I18" s="466">
        <v>0</v>
      </c>
      <c r="J18" s="467">
        <f t="shared" si="1"/>
        <v>114</v>
      </c>
      <c r="K18" s="464"/>
    </row>
    <row r="19" spans="1:11" ht="27.75" customHeight="1" thickBot="1">
      <c r="A19" s="213" t="s">
        <v>261</v>
      </c>
      <c r="B19" s="465">
        <v>205</v>
      </c>
      <c r="C19" s="466">
        <v>20</v>
      </c>
      <c r="D19" s="465">
        <v>3</v>
      </c>
      <c r="E19" s="466">
        <v>6</v>
      </c>
      <c r="F19" s="465">
        <v>5</v>
      </c>
      <c r="G19" s="466">
        <v>51</v>
      </c>
      <c r="H19" s="465">
        <v>118</v>
      </c>
      <c r="I19" s="466">
        <v>0</v>
      </c>
      <c r="J19" s="467">
        <f t="shared" si="1"/>
        <v>408</v>
      </c>
      <c r="K19" s="464"/>
    </row>
    <row r="20" spans="1:11" ht="27.75" customHeight="1" thickBot="1">
      <c r="A20" s="211" t="s">
        <v>20</v>
      </c>
      <c r="B20" s="465">
        <v>1</v>
      </c>
      <c r="C20" s="466">
        <v>1</v>
      </c>
      <c r="D20" s="465">
        <v>0</v>
      </c>
      <c r="E20" s="466">
        <v>0</v>
      </c>
      <c r="F20" s="465">
        <v>0</v>
      </c>
      <c r="G20" s="466">
        <v>34</v>
      </c>
      <c r="H20" s="465">
        <v>287</v>
      </c>
      <c r="I20" s="466">
        <v>0</v>
      </c>
      <c r="J20" s="467">
        <f t="shared" si="1"/>
        <v>323</v>
      </c>
      <c r="K20" s="464"/>
    </row>
    <row r="21" spans="1:11" ht="27.75" customHeight="1" thickBot="1">
      <c r="A21" s="211" t="s">
        <v>127</v>
      </c>
      <c r="B21" s="465">
        <v>418</v>
      </c>
      <c r="C21" s="466">
        <v>2</v>
      </c>
      <c r="D21" s="465">
        <v>0</v>
      </c>
      <c r="E21" s="466">
        <v>0</v>
      </c>
      <c r="F21" s="465">
        <v>7</v>
      </c>
      <c r="G21" s="466">
        <v>70</v>
      </c>
      <c r="H21" s="465">
        <v>314</v>
      </c>
      <c r="I21" s="466">
        <v>0</v>
      </c>
      <c r="J21" s="467">
        <f t="shared" si="1"/>
        <v>811</v>
      </c>
      <c r="K21" s="464"/>
    </row>
    <row r="22" spans="1:11" ht="27.75" customHeight="1" thickBot="1">
      <c r="A22" s="211" t="s">
        <v>22</v>
      </c>
      <c r="B22" s="465">
        <v>5</v>
      </c>
      <c r="C22" s="466">
        <v>2</v>
      </c>
      <c r="D22" s="465">
        <v>0</v>
      </c>
      <c r="E22" s="466">
        <v>0</v>
      </c>
      <c r="F22" s="465">
        <v>0</v>
      </c>
      <c r="G22" s="466">
        <v>49</v>
      </c>
      <c r="H22" s="465">
        <v>97</v>
      </c>
      <c r="I22" s="466">
        <v>0</v>
      </c>
      <c r="J22" s="467">
        <f t="shared" si="1"/>
        <v>153</v>
      </c>
      <c r="K22" s="464"/>
    </row>
    <row r="23" spans="1:11" ht="27.75" customHeight="1" thickBot="1">
      <c r="A23" s="211" t="s">
        <v>477</v>
      </c>
      <c r="B23" s="465">
        <v>369</v>
      </c>
      <c r="C23" s="466">
        <v>0</v>
      </c>
      <c r="D23" s="465">
        <v>0</v>
      </c>
      <c r="E23" s="466">
        <v>0</v>
      </c>
      <c r="F23" s="465">
        <v>0</v>
      </c>
      <c r="G23" s="466">
        <v>0</v>
      </c>
      <c r="H23" s="465">
        <v>0</v>
      </c>
      <c r="I23" s="466">
        <v>0</v>
      </c>
      <c r="J23" s="467">
        <f t="shared" si="1"/>
        <v>369</v>
      </c>
      <c r="K23" s="464"/>
    </row>
    <row r="24" spans="1:11" ht="27.75" customHeight="1" thickBot="1">
      <c r="A24" s="213" t="s">
        <v>219</v>
      </c>
      <c r="B24" s="465">
        <v>292</v>
      </c>
      <c r="C24" s="466">
        <v>6</v>
      </c>
      <c r="D24" s="465">
        <v>0</v>
      </c>
      <c r="E24" s="466">
        <v>0</v>
      </c>
      <c r="F24" s="465">
        <v>0</v>
      </c>
      <c r="G24" s="466">
        <v>4</v>
      </c>
      <c r="H24" s="465">
        <v>22</v>
      </c>
      <c r="I24" s="466">
        <v>0</v>
      </c>
      <c r="J24" s="467">
        <f t="shared" si="1"/>
        <v>324</v>
      </c>
      <c r="K24" s="464"/>
    </row>
    <row r="25" spans="1:11" ht="27.75" customHeight="1" thickBot="1">
      <c r="A25" s="211" t="s">
        <v>220</v>
      </c>
      <c r="B25" s="465">
        <v>841</v>
      </c>
      <c r="C25" s="466">
        <v>21</v>
      </c>
      <c r="D25" s="465">
        <v>3</v>
      </c>
      <c r="E25" s="466">
        <v>6</v>
      </c>
      <c r="F25" s="465">
        <v>2</v>
      </c>
      <c r="G25" s="466">
        <v>117</v>
      </c>
      <c r="H25" s="465">
        <v>583</v>
      </c>
      <c r="I25" s="466">
        <v>0</v>
      </c>
      <c r="J25" s="467">
        <f t="shared" si="1"/>
        <v>1573</v>
      </c>
      <c r="K25" s="464"/>
    </row>
    <row r="26" spans="1:11" ht="27.75" customHeight="1" thickBot="1">
      <c r="A26" s="211" t="s">
        <v>221</v>
      </c>
      <c r="B26" s="465">
        <v>403</v>
      </c>
      <c r="C26" s="466">
        <v>8</v>
      </c>
      <c r="D26" s="465">
        <v>0</v>
      </c>
      <c r="E26" s="466">
        <v>0</v>
      </c>
      <c r="F26" s="465">
        <v>0</v>
      </c>
      <c r="G26" s="466">
        <v>9</v>
      </c>
      <c r="H26" s="465">
        <v>84</v>
      </c>
      <c r="I26" s="466">
        <v>0</v>
      </c>
      <c r="J26" s="467">
        <f t="shared" si="1"/>
        <v>504</v>
      </c>
      <c r="K26" s="464"/>
    </row>
    <row r="27" spans="1:11" ht="27.75" customHeight="1" thickBot="1">
      <c r="A27" s="211" t="s">
        <v>478</v>
      </c>
      <c r="B27" s="465">
        <v>110</v>
      </c>
      <c r="C27" s="466">
        <v>0</v>
      </c>
      <c r="D27" s="465">
        <v>1</v>
      </c>
      <c r="E27" s="466">
        <v>0</v>
      </c>
      <c r="F27" s="465">
        <v>0</v>
      </c>
      <c r="G27" s="466">
        <v>2</v>
      </c>
      <c r="H27" s="465">
        <v>9</v>
      </c>
      <c r="I27" s="466">
        <v>0</v>
      </c>
      <c r="J27" s="467">
        <f t="shared" si="1"/>
        <v>122</v>
      </c>
      <c r="K27" s="464"/>
    </row>
    <row r="28" spans="1:11" ht="27.75" customHeight="1" thickBot="1">
      <c r="A28" s="211" t="s">
        <v>131</v>
      </c>
      <c r="B28" s="465">
        <v>282</v>
      </c>
      <c r="C28" s="466">
        <v>27</v>
      </c>
      <c r="D28" s="465">
        <v>2</v>
      </c>
      <c r="E28" s="466">
        <v>2</v>
      </c>
      <c r="F28" s="465">
        <v>2</v>
      </c>
      <c r="G28" s="466">
        <v>112</v>
      </c>
      <c r="H28" s="465">
        <v>404</v>
      </c>
      <c r="I28" s="466">
        <v>0</v>
      </c>
      <c r="J28" s="467">
        <f t="shared" si="1"/>
        <v>831</v>
      </c>
      <c r="K28" s="464"/>
    </row>
    <row r="29" spans="1:11" ht="27.75" customHeight="1" thickBot="1">
      <c r="A29" s="213" t="s">
        <v>23</v>
      </c>
      <c r="B29" s="465">
        <v>107</v>
      </c>
      <c r="C29" s="466">
        <v>0</v>
      </c>
      <c r="D29" s="465">
        <v>0</v>
      </c>
      <c r="E29" s="466">
        <v>0</v>
      </c>
      <c r="F29" s="465">
        <v>0</v>
      </c>
      <c r="G29" s="466">
        <v>42</v>
      </c>
      <c r="H29" s="465">
        <v>300</v>
      </c>
      <c r="I29" s="466">
        <v>0</v>
      </c>
      <c r="J29" s="467">
        <f t="shared" si="1"/>
        <v>449</v>
      </c>
      <c r="K29" s="464"/>
    </row>
    <row r="30" spans="1:11" ht="27.75" customHeight="1" thickBot="1">
      <c r="A30" s="211" t="s">
        <v>24</v>
      </c>
      <c r="B30" s="465">
        <v>498</v>
      </c>
      <c r="C30" s="466">
        <v>20</v>
      </c>
      <c r="D30" s="465">
        <v>0</v>
      </c>
      <c r="E30" s="466">
        <v>1</v>
      </c>
      <c r="F30" s="465">
        <v>0</v>
      </c>
      <c r="G30" s="466">
        <v>41</v>
      </c>
      <c r="H30" s="465">
        <v>151</v>
      </c>
      <c r="I30" s="466">
        <v>0</v>
      </c>
      <c r="J30" s="467">
        <f t="shared" si="1"/>
        <v>711</v>
      </c>
      <c r="K30" s="464"/>
    </row>
    <row r="31" spans="1:11" ht="27.75" customHeight="1" thickBot="1">
      <c r="A31" s="211" t="s">
        <v>25</v>
      </c>
      <c r="B31" s="465">
        <v>173</v>
      </c>
      <c r="C31" s="466">
        <v>0</v>
      </c>
      <c r="D31" s="465">
        <v>0</v>
      </c>
      <c r="E31" s="466">
        <v>0</v>
      </c>
      <c r="F31" s="465">
        <v>0</v>
      </c>
      <c r="G31" s="466">
        <v>61</v>
      </c>
      <c r="H31" s="465">
        <v>458</v>
      </c>
      <c r="I31" s="466">
        <v>0</v>
      </c>
      <c r="J31" s="467">
        <f t="shared" si="1"/>
        <v>692</v>
      </c>
      <c r="K31" s="464"/>
    </row>
    <row r="32" spans="1:11" ht="27.75" customHeight="1" thickBot="1">
      <c r="A32" s="211" t="s">
        <v>133</v>
      </c>
      <c r="B32" s="465">
        <v>471</v>
      </c>
      <c r="C32" s="466">
        <v>6</v>
      </c>
      <c r="D32" s="465">
        <v>0</v>
      </c>
      <c r="E32" s="466">
        <v>0</v>
      </c>
      <c r="F32" s="465">
        <v>0</v>
      </c>
      <c r="G32" s="466">
        <v>27</v>
      </c>
      <c r="H32" s="465">
        <v>208</v>
      </c>
      <c r="I32" s="466">
        <v>0</v>
      </c>
      <c r="J32" s="467">
        <f t="shared" si="1"/>
        <v>712</v>
      </c>
      <c r="K32" s="464"/>
    </row>
    <row r="33" spans="1:11" ht="27.75" customHeight="1" thickBot="1">
      <c r="A33" s="211" t="s">
        <v>26</v>
      </c>
      <c r="B33" s="465">
        <v>408</v>
      </c>
      <c r="C33" s="466">
        <v>17</v>
      </c>
      <c r="D33" s="465">
        <v>2</v>
      </c>
      <c r="E33" s="466">
        <v>0</v>
      </c>
      <c r="F33" s="465">
        <v>2</v>
      </c>
      <c r="G33" s="466">
        <v>38</v>
      </c>
      <c r="H33" s="465">
        <v>97</v>
      </c>
      <c r="I33" s="466">
        <v>0</v>
      </c>
      <c r="J33" s="467">
        <f t="shared" si="1"/>
        <v>564</v>
      </c>
      <c r="K33" s="464"/>
    </row>
    <row r="34" spans="1:11" ht="27.75" customHeight="1" thickBot="1">
      <c r="A34" s="213" t="s">
        <v>27</v>
      </c>
      <c r="B34" s="465">
        <v>0</v>
      </c>
      <c r="C34" s="466">
        <v>13</v>
      </c>
      <c r="D34" s="465">
        <v>0</v>
      </c>
      <c r="E34" s="466">
        <v>0</v>
      </c>
      <c r="F34" s="465">
        <v>1</v>
      </c>
      <c r="G34" s="466">
        <v>39</v>
      </c>
      <c r="H34" s="465">
        <v>170</v>
      </c>
      <c r="I34" s="466">
        <v>0</v>
      </c>
      <c r="J34" s="467">
        <f t="shared" si="1"/>
        <v>223</v>
      </c>
      <c r="K34" s="464"/>
    </row>
    <row r="35" spans="1:11" ht="27.75" customHeight="1" thickBot="1">
      <c r="A35" s="213" t="s">
        <v>134</v>
      </c>
      <c r="B35" s="465">
        <v>452</v>
      </c>
      <c r="C35" s="466">
        <v>29</v>
      </c>
      <c r="D35" s="465">
        <v>1</v>
      </c>
      <c r="E35" s="466">
        <v>1</v>
      </c>
      <c r="F35" s="465">
        <v>0</v>
      </c>
      <c r="G35" s="466">
        <v>15</v>
      </c>
      <c r="H35" s="465">
        <v>117</v>
      </c>
      <c r="I35" s="466">
        <v>0</v>
      </c>
      <c r="J35" s="467">
        <f t="shared" si="1"/>
        <v>615</v>
      </c>
    </row>
    <row r="36" spans="1:11" ht="25.5" customHeight="1">
      <c r="K36" s="464"/>
    </row>
    <row r="37" spans="1:11">
      <c r="D37" s="470"/>
      <c r="F37" s="471"/>
      <c r="G37" s="470"/>
    </row>
    <row r="38" spans="1:11" ht="18">
      <c r="A38" s="472"/>
      <c r="B38" s="472"/>
    </row>
    <row r="39" spans="1:11" ht="18">
      <c r="A39" s="472"/>
      <c r="B39" s="472"/>
      <c r="C39" s="472"/>
      <c r="D39" s="472"/>
      <c r="E39" s="472"/>
      <c r="F39" s="472"/>
      <c r="G39" s="472"/>
      <c r="H39" s="472"/>
      <c r="I39" s="472"/>
      <c r="J39" s="472"/>
    </row>
    <row r="40" spans="1:11" ht="18">
      <c r="K40" s="472"/>
    </row>
    <row r="41" spans="1:11">
      <c r="A41" s="468"/>
      <c r="B41" s="464"/>
      <c r="C41" s="464"/>
      <c r="D41" s="464"/>
      <c r="E41" s="473"/>
      <c r="F41" s="464"/>
      <c r="G41" s="464"/>
      <c r="H41" s="464"/>
      <c r="I41" s="464"/>
      <c r="J41" s="464"/>
    </row>
    <row r="42" spans="1:11">
      <c r="A42" s="468"/>
      <c r="B42" s="464"/>
      <c r="C42" s="464"/>
      <c r="D42" s="464"/>
      <c r="E42" s="464"/>
      <c r="F42" s="464"/>
      <c r="G42" s="464"/>
      <c r="H42" s="464"/>
      <c r="I42" s="464"/>
      <c r="J42" s="464"/>
      <c r="K42" s="464"/>
    </row>
    <row r="43" spans="1:11">
      <c r="A43" s="468"/>
      <c r="B43" s="464"/>
      <c r="C43" s="464"/>
      <c r="D43" s="464"/>
      <c r="E43" s="464"/>
      <c r="F43" s="464"/>
      <c r="G43" s="464"/>
      <c r="H43" s="464"/>
      <c r="I43" s="464"/>
      <c r="J43" s="464"/>
      <c r="K43" s="464"/>
    </row>
    <row r="44" spans="1:11">
      <c r="A44" s="468"/>
      <c r="B44" s="464"/>
      <c r="C44" s="464"/>
      <c r="D44" s="464"/>
      <c r="E44" s="464"/>
      <c r="F44" s="464"/>
      <c r="G44" s="464"/>
      <c r="H44" s="464"/>
      <c r="I44" s="464"/>
      <c r="J44" s="464"/>
      <c r="K44" s="464"/>
    </row>
    <row r="45" spans="1:11">
      <c r="A45" s="468"/>
      <c r="B45" s="464"/>
      <c r="C45" s="464"/>
      <c r="D45" s="464"/>
      <c r="E45" s="464"/>
      <c r="F45" s="464"/>
      <c r="G45" s="464"/>
      <c r="H45" s="464"/>
      <c r="I45" s="464"/>
      <c r="J45" s="464"/>
      <c r="K45" s="464"/>
    </row>
    <row r="46" spans="1:11">
      <c r="A46" s="468"/>
      <c r="B46" s="464"/>
      <c r="C46" s="464"/>
      <c r="D46" s="464"/>
      <c r="E46" s="464"/>
      <c r="F46" s="464"/>
      <c r="G46" s="464"/>
      <c r="H46" s="464"/>
      <c r="I46" s="464"/>
      <c r="J46" s="464"/>
      <c r="K46" s="464"/>
    </row>
    <row r="47" spans="1:11">
      <c r="A47" s="468"/>
      <c r="B47" s="464"/>
      <c r="C47" s="464"/>
      <c r="D47" s="464"/>
      <c r="E47" s="464"/>
      <c r="F47" s="464"/>
      <c r="G47" s="464"/>
      <c r="H47" s="464"/>
      <c r="I47" s="464"/>
      <c r="J47" s="464"/>
      <c r="K47" s="464"/>
    </row>
    <row r="48" spans="1:11">
      <c r="A48" s="468"/>
      <c r="B48" s="464"/>
      <c r="C48" s="464"/>
      <c r="D48" s="464"/>
      <c r="E48" s="464"/>
      <c r="F48" s="464"/>
      <c r="G48" s="464"/>
      <c r="H48" s="464"/>
      <c r="I48" s="464"/>
      <c r="J48" s="464"/>
      <c r="K48" s="464"/>
    </row>
    <row r="49" spans="1:11">
      <c r="A49" s="468"/>
      <c r="B49" s="464"/>
      <c r="C49" s="464"/>
      <c r="D49" s="464"/>
      <c r="E49" s="464"/>
      <c r="F49" s="464"/>
      <c r="G49" s="464"/>
      <c r="H49" s="464"/>
      <c r="I49" s="464"/>
      <c r="J49" s="464"/>
      <c r="K49" s="464"/>
    </row>
    <row r="50" spans="1:11">
      <c r="A50" s="468"/>
      <c r="B50" s="464"/>
      <c r="C50" s="464"/>
      <c r="D50" s="464"/>
      <c r="E50" s="464"/>
      <c r="F50" s="464"/>
      <c r="G50" s="464"/>
      <c r="H50" s="464"/>
      <c r="I50" s="464"/>
      <c r="J50" s="464"/>
      <c r="K50" s="464"/>
    </row>
    <row r="51" spans="1:11">
      <c r="A51" s="468"/>
      <c r="B51" s="464"/>
      <c r="C51" s="464"/>
      <c r="D51" s="464"/>
      <c r="E51" s="464"/>
      <c r="F51" s="464"/>
      <c r="G51" s="464"/>
      <c r="H51" s="464"/>
      <c r="I51" s="464"/>
      <c r="J51" s="464"/>
      <c r="K51" s="464"/>
    </row>
    <row r="52" spans="1:11">
      <c r="A52" s="468"/>
      <c r="B52" s="464"/>
      <c r="C52" s="464"/>
      <c r="D52" s="464"/>
      <c r="E52" s="464"/>
      <c r="F52" s="464"/>
      <c r="G52" s="464"/>
      <c r="H52" s="464"/>
      <c r="I52" s="464"/>
      <c r="J52" s="464"/>
      <c r="K52" s="464"/>
    </row>
    <row r="53" spans="1:11">
      <c r="A53" s="468"/>
      <c r="B53" s="464"/>
      <c r="C53" s="464"/>
      <c r="D53" s="464"/>
      <c r="E53" s="464"/>
      <c r="F53" s="464"/>
      <c r="G53" s="464"/>
      <c r="H53" s="464"/>
      <c r="I53" s="464"/>
      <c r="J53" s="464"/>
      <c r="K53" s="464"/>
    </row>
    <row r="54" spans="1:11">
      <c r="A54" s="468"/>
      <c r="B54" s="464"/>
      <c r="C54" s="464"/>
      <c r="D54" s="464"/>
      <c r="E54" s="464"/>
      <c r="F54" s="464"/>
      <c r="G54" s="464"/>
      <c r="H54" s="464"/>
      <c r="I54" s="464"/>
      <c r="J54" s="464"/>
      <c r="K54" s="464"/>
    </row>
    <row r="55" spans="1:11">
      <c r="A55" s="468"/>
      <c r="B55" s="464"/>
      <c r="C55" s="464"/>
      <c r="D55" s="464"/>
      <c r="E55" s="464"/>
      <c r="F55" s="464"/>
      <c r="G55" s="464"/>
      <c r="H55" s="464"/>
      <c r="I55" s="464"/>
      <c r="J55" s="464"/>
      <c r="K55" s="464"/>
    </row>
    <row r="56" spans="1:11">
      <c r="A56" s="468"/>
      <c r="B56" s="464"/>
      <c r="C56" s="464"/>
      <c r="D56" s="464"/>
      <c r="E56" s="464"/>
      <c r="F56" s="464"/>
      <c r="G56" s="464"/>
      <c r="H56" s="464"/>
      <c r="I56" s="464"/>
      <c r="J56" s="464"/>
      <c r="K56" s="464"/>
    </row>
    <row r="57" spans="1:11">
      <c r="A57" s="468"/>
      <c r="B57" s="464"/>
      <c r="C57" s="464"/>
      <c r="D57" s="464"/>
      <c r="E57" s="464"/>
      <c r="F57" s="464"/>
      <c r="G57" s="464"/>
      <c r="H57" s="464"/>
      <c r="I57" s="464"/>
      <c r="J57" s="464"/>
      <c r="K57" s="464"/>
    </row>
    <row r="58" spans="1:11">
      <c r="A58" s="468"/>
      <c r="B58" s="464"/>
      <c r="C58" s="464"/>
      <c r="D58" s="464"/>
      <c r="E58" s="464"/>
      <c r="F58" s="464"/>
      <c r="G58" s="464"/>
      <c r="H58" s="464"/>
      <c r="I58" s="464"/>
      <c r="J58" s="464"/>
      <c r="K58" s="464"/>
    </row>
    <row r="59" spans="1:11">
      <c r="A59" s="468"/>
      <c r="B59" s="464"/>
      <c r="C59" s="464"/>
      <c r="D59" s="464"/>
      <c r="E59" s="464"/>
      <c r="F59" s="464"/>
      <c r="G59" s="464"/>
      <c r="H59" s="464"/>
      <c r="I59" s="464"/>
      <c r="J59" s="464"/>
      <c r="K59" s="464"/>
    </row>
    <row r="60" spans="1:11">
      <c r="A60" s="468"/>
      <c r="B60" s="464"/>
      <c r="C60" s="464"/>
      <c r="D60" s="464"/>
      <c r="E60" s="464"/>
      <c r="F60" s="464"/>
      <c r="G60" s="464"/>
      <c r="H60" s="464"/>
      <c r="I60" s="464"/>
      <c r="J60" s="464"/>
      <c r="K60" s="464"/>
    </row>
    <row r="61" spans="1:11">
      <c r="A61" s="468"/>
      <c r="B61" s="464"/>
      <c r="C61" s="464"/>
      <c r="D61" s="464"/>
      <c r="E61" s="464"/>
      <c r="F61" s="464"/>
      <c r="G61" s="464"/>
      <c r="H61" s="464"/>
      <c r="I61" s="464"/>
      <c r="J61" s="464"/>
      <c r="K61" s="464"/>
    </row>
    <row r="62" spans="1:11">
      <c r="A62" s="468"/>
      <c r="B62" s="464"/>
      <c r="C62" s="464"/>
      <c r="D62" s="464"/>
      <c r="E62" s="464"/>
      <c r="F62" s="464"/>
      <c r="G62" s="464"/>
      <c r="H62" s="464"/>
      <c r="I62" s="464"/>
      <c r="J62" s="464"/>
      <c r="K62" s="464"/>
    </row>
    <row r="63" spans="1:11">
      <c r="A63" s="468"/>
      <c r="B63" s="464"/>
      <c r="C63" s="464"/>
      <c r="D63" s="464"/>
      <c r="E63" s="464"/>
      <c r="F63" s="464"/>
      <c r="G63" s="464"/>
      <c r="H63" s="464"/>
      <c r="I63" s="464"/>
      <c r="J63" s="464"/>
      <c r="K63" s="464"/>
    </row>
    <row r="64" spans="1:11">
      <c r="A64" s="468"/>
      <c r="B64" s="464"/>
      <c r="C64" s="464"/>
      <c r="D64" s="464"/>
      <c r="E64" s="464"/>
      <c r="F64" s="464"/>
      <c r="G64" s="464"/>
      <c r="H64" s="464"/>
      <c r="I64" s="464"/>
      <c r="J64" s="464"/>
      <c r="K64" s="464"/>
    </row>
    <row r="65" spans="1:11">
      <c r="A65" s="468"/>
      <c r="B65" s="464"/>
      <c r="C65" s="464"/>
      <c r="D65" s="464"/>
      <c r="E65" s="464"/>
      <c r="F65" s="464"/>
      <c r="G65" s="464"/>
      <c r="H65" s="464"/>
      <c r="I65" s="464"/>
      <c r="J65" s="464"/>
      <c r="K65" s="464"/>
    </row>
    <row r="66" spans="1:11">
      <c r="A66" s="468"/>
      <c r="B66" s="464"/>
      <c r="C66" s="464"/>
      <c r="D66" s="464"/>
      <c r="E66" s="464"/>
      <c r="F66" s="464"/>
      <c r="G66" s="464"/>
      <c r="H66" s="464"/>
      <c r="I66" s="464"/>
      <c r="J66" s="464"/>
      <c r="K66" s="464"/>
    </row>
    <row r="67" spans="1:11">
      <c r="A67" s="468"/>
      <c r="B67" s="464"/>
      <c r="C67" s="464"/>
      <c r="D67" s="464"/>
      <c r="E67" s="464"/>
      <c r="F67" s="464"/>
      <c r="G67" s="464"/>
      <c r="H67" s="464"/>
      <c r="I67" s="464"/>
      <c r="J67" s="464"/>
      <c r="K67" s="464"/>
    </row>
    <row r="68" spans="1:11" ht="12.75">
      <c r="A68" s="464"/>
      <c r="B68" s="464"/>
      <c r="C68" s="464"/>
      <c r="D68" s="464"/>
      <c r="E68" s="464"/>
      <c r="F68" s="464"/>
      <c r="G68" s="464"/>
      <c r="H68" s="464"/>
      <c r="I68" s="464"/>
      <c r="J68" s="464"/>
      <c r="K68" s="464"/>
    </row>
    <row r="69" spans="1:11">
      <c r="A69" s="468"/>
      <c r="B69" s="464"/>
      <c r="C69" s="464"/>
      <c r="D69" s="464"/>
      <c r="E69" s="464"/>
      <c r="F69" s="464"/>
      <c r="G69" s="464"/>
      <c r="H69" s="464"/>
      <c r="I69" s="464"/>
      <c r="J69" s="464"/>
      <c r="K69" s="464"/>
    </row>
    <row r="70" spans="1:11">
      <c r="A70" s="468"/>
      <c r="B70" s="464"/>
      <c r="C70" s="464"/>
      <c r="D70" s="464"/>
      <c r="E70" s="464"/>
      <c r="F70" s="464"/>
      <c r="G70" s="464"/>
      <c r="H70" s="464"/>
      <c r="I70" s="464"/>
      <c r="J70" s="464"/>
      <c r="K70" s="464"/>
    </row>
    <row r="71" spans="1:11">
      <c r="A71" s="468"/>
      <c r="B71" s="464"/>
      <c r="C71" s="464"/>
      <c r="D71" s="464"/>
      <c r="E71" s="464"/>
      <c r="F71" s="464"/>
      <c r="G71" s="464"/>
      <c r="H71" s="464"/>
      <c r="I71" s="464"/>
      <c r="J71" s="464"/>
      <c r="K71" s="464"/>
    </row>
    <row r="72" spans="1:11">
      <c r="A72" s="468"/>
      <c r="B72" s="464"/>
      <c r="C72" s="464"/>
      <c r="D72" s="464"/>
      <c r="E72" s="464"/>
      <c r="F72" s="464"/>
      <c r="G72" s="464"/>
      <c r="H72" s="464"/>
      <c r="I72" s="464"/>
      <c r="J72" s="464"/>
      <c r="K72" s="464"/>
    </row>
    <row r="73" spans="1:11">
      <c r="A73" s="468"/>
      <c r="B73" s="464"/>
      <c r="C73" s="464"/>
      <c r="D73" s="464"/>
      <c r="E73" s="464"/>
      <c r="F73" s="464"/>
      <c r="G73" s="464"/>
      <c r="H73" s="464"/>
      <c r="I73" s="464"/>
      <c r="J73" s="464"/>
      <c r="K73" s="464"/>
    </row>
    <row r="74" spans="1:11">
      <c r="A74" s="468"/>
      <c r="B74" s="464"/>
      <c r="C74" s="464"/>
      <c r="D74" s="464"/>
      <c r="E74" s="464"/>
      <c r="F74" s="464"/>
      <c r="G74" s="464"/>
      <c r="H74" s="464"/>
      <c r="I74" s="464"/>
      <c r="J74" s="464"/>
      <c r="K74" s="464"/>
    </row>
    <row r="75" spans="1:11">
      <c r="A75" s="468"/>
      <c r="B75" s="464"/>
      <c r="C75" s="464"/>
      <c r="D75" s="464"/>
      <c r="E75" s="464"/>
      <c r="F75" s="464"/>
      <c r="G75" s="464"/>
      <c r="H75" s="464"/>
      <c r="I75" s="464"/>
      <c r="J75" s="464"/>
      <c r="K75" s="464"/>
    </row>
    <row r="76" spans="1:11">
      <c r="A76" s="468"/>
      <c r="B76" s="464"/>
      <c r="C76" s="464"/>
      <c r="D76" s="464"/>
      <c r="E76" s="464"/>
      <c r="F76" s="464"/>
      <c r="G76" s="464"/>
      <c r="H76" s="464"/>
      <c r="I76" s="464"/>
      <c r="J76" s="464"/>
      <c r="K76" s="464"/>
    </row>
    <row r="77" spans="1:11">
      <c r="K77" s="464"/>
    </row>
  </sheetData>
  <mergeCells count="1">
    <mergeCell ref="A1:J1"/>
  </mergeCells>
  <printOptions horizontalCentered="1" verticalCentered="1"/>
  <pageMargins left="0.39370078740157483" right="0.55118110236220474" top="0.78740157480314965" bottom="0.78740157480314965" header="0.55118110236220474" footer="0.31496062992125984"/>
  <pageSetup paperSize="9" scale="72" orientation="portrait" r:id="rId1"/>
  <headerFooter alignWithMargins="0">
    <oddFooter>&amp;C&amp;"Nazanin,Bold"&amp;12</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A2037-4AA7-478D-98E3-6E14544A33EB}">
  <sheetPr>
    <tabColor rgb="FF92D050"/>
    <pageSetUpPr fitToPage="1"/>
  </sheetPr>
  <dimension ref="A1:L129"/>
  <sheetViews>
    <sheetView rightToLeft="1" view="pageBreakPreview" zoomScaleNormal="100" zoomScaleSheetLayoutView="100" workbookViewId="0">
      <selection activeCell="A17" sqref="A17:A25"/>
    </sheetView>
  </sheetViews>
  <sheetFormatPr defaultColWidth="9" defaultRowHeight="19.5"/>
  <cols>
    <col min="1" max="1" width="20.5703125" style="488" customWidth="1"/>
    <col min="2" max="2" width="38" style="489" customWidth="1"/>
    <col min="3" max="9" width="9.7109375" style="490" customWidth="1"/>
    <col min="10" max="10" width="9.7109375" style="468" customWidth="1"/>
    <col min="11" max="11" width="12" style="468" customWidth="1"/>
    <col min="12" max="12" width="9" style="468"/>
    <col min="13" max="234" width="9" style="464"/>
    <col min="235" max="235" width="20.5703125" style="464" customWidth="1"/>
    <col min="236" max="236" width="27.7109375" style="464" customWidth="1"/>
    <col min="237" max="237" width="8.42578125" style="464" bestFit="1" customWidth="1"/>
    <col min="238" max="238" width="4.42578125" style="464" bestFit="1" customWidth="1"/>
    <col min="239" max="239" width="6.85546875" style="464" customWidth="1"/>
    <col min="240" max="240" width="6.28515625" style="464" bestFit="1" customWidth="1"/>
    <col min="241" max="241" width="6.140625" style="464" bestFit="1" customWidth="1"/>
    <col min="242" max="242" width="7.85546875" style="464" customWidth="1"/>
    <col min="243" max="243" width="8.140625" style="464" customWidth="1"/>
    <col min="244" max="246" width="9" style="464"/>
    <col min="247" max="247" width="14.5703125" style="464" customWidth="1"/>
    <col min="248" max="248" width="26" style="464" bestFit="1" customWidth="1"/>
    <col min="249" max="490" width="9" style="464"/>
    <col min="491" max="491" width="20.5703125" style="464" customWidth="1"/>
    <col min="492" max="492" width="27.7109375" style="464" customWidth="1"/>
    <col min="493" max="493" width="8.42578125" style="464" bestFit="1" customWidth="1"/>
    <col min="494" max="494" width="4.42578125" style="464" bestFit="1" customWidth="1"/>
    <col min="495" max="495" width="6.85546875" style="464" customWidth="1"/>
    <col min="496" max="496" width="6.28515625" style="464" bestFit="1" customWidth="1"/>
    <col min="497" max="497" width="6.140625" style="464" bestFit="1" customWidth="1"/>
    <col min="498" max="498" width="7.85546875" style="464" customWidth="1"/>
    <col min="499" max="499" width="8.140625" style="464" customWidth="1"/>
    <col min="500" max="502" width="9" style="464"/>
    <col min="503" max="503" width="14.5703125" style="464" customWidth="1"/>
    <col min="504" max="504" width="26" style="464" bestFit="1" customWidth="1"/>
    <col min="505" max="746" width="9" style="464"/>
    <col min="747" max="747" width="20.5703125" style="464" customWidth="1"/>
    <col min="748" max="748" width="27.7109375" style="464" customWidth="1"/>
    <col min="749" max="749" width="8.42578125" style="464" bestFit="1" customWidth="1"/>
    <col min="750" max="750" width="4.42578125" style="464" bestFit="1" customWidth="1"/>
    <col min="751" max="751" width="6.85546875" style="464" customWidth="1"/>
    <col min="752" max="752" width="6.28515625" style="464" bestFit="1" customWidth="1"/>
    <col min="753" max="753" width="6.140625" style="464" bestFit="1" customWidth="1"/>
    <col min="754" max="754" width="7.85546875" style="464" customWidth="1"/>
    <col min="755" max="755" width="8.140625" style="464" customWidth="1"/>
    <col min="756" max="758" width="9" style="464"/>
    <col min="759" max="759" width="14.5703125" style="464" customWidth="1"/>
    <col min="760" max="760" width="26" style="464" bestFit="1" customWidth="1"/>
    <col min="761" max="1002" width="9" style="464"/>
    <col min="1003" max="1003" width="20.5703125" style="464" customWidth="1"/>
    <col min="1004" max="1004" width="27.7109375" style="464" customWidth="1"/>
    <col min="1005" max="1005" width="8.42578125" style="464" bestFit="1" customWidth="1"/>
    <col min="1006" max="1006" width="4.42578125" style="464" bestFit="1" customWidth="1"/>
    <col min="1007" max="1007" width="6.85546875" style="464" customWidth="1"/>
    <col min="1008" max="1008" width="6.28515625" style="464" bestFit="1" customWidth="1"/>
    <col min="1009" max="1009" width="6.140625" style="464" bestFit="1" customWidth="1"/>
    <col min="1010" max="1010" width="7.85546875" style="464" customWidth="1"/>
    <col min="1011" max="1011" width="8.140625" style="464" customWidth="1"/>
    <col min="1012" max="1014" width="9" style="464"/>
    <col min="1015" max="1015" width="14.5703125" style="464" customWidth="1"/>
    <col min="1016" max="1016" width="26" style="464" bestFit="1" customWidth="1"/>
    <col min="1017" max="1258" width="9" style="464"/>
    <col min="1259" max="1259" width="20.5703125" style="464" customWidth="1"/>
    <col min="1260" max="1260" width="27.7109375" style="464" customWidth="1"/>
    <col min="1261" max="1261" width="8.42578125" style="464" bestFit="1" customWidth="1"/>
    <col min="1262" max="1262" width="4.42578125" style="464" bestFit="1" customWidth="1"/>
    <col min="1263" max="1263" width="6.85546875" style="464" customWidth="1"/>
    <col min="1264" max="1264" width="6.28515625" style="464" bestFit="1" customWidth="1"/>
    <col min="1265" max="1265" width="6.140625" style="464" bestFit="1" customWidth="1"/>
    <col min="1266" max="1266" width="7.85546875" style="464" customWidth="1"/>
    <col min="1267" max="1267" width="8.140625" style="464" customWidth="1"/>
    <col min="1268" max="1270" width="9" style="464"/>
    <col min="1271" max="1271" width="14.5703125" style="464" customWidth="1"/>
    <col min="1272" max="1272" width="26" style="464" bestFit="1" customWidth="1"/>
    <col min="1273" max="1514" width="9" style="464"/>
    <col min="1515" max="1515" width="20.5703125" style="464" customWidth="1"/>
    <col min="1516" max="1516" width="27.7109375" style="464" customWidth="1"/>
    <col min="1517" max="1517" width="8.42578125" style="464" bestFit="1" customWidth="1"/>
    <col min="1518" max="1518" width="4.42578125" style="464" bestFit="1" customWidth="1"/>
    <col min="1519" max="1519" width="6.85546875" style="464" customWidth="1"/>
    <col min="1520" max="1520" width="6.28515625" style="464" bestFit="1" customWidth="1"/>
    <col min="1521" max="1521" width="6.140625" style="464" bestFit="1" customWidth="1"/>
    <col min="1522" max="1522" width="7.85546875" style="464" customWidth="1"/>
    <col min="1523" max="1523" width="8.140625" style="464" customWidth="1"/>
    <col min="1524" max="1526" width="9" style="464"/>
    <col min="1527" max="1527" width="14.5703125" style="464" customWidth="1"/>
    <col min="1528" max="1528" width="26" style="464" bestFit="1" customWidth="1"/>
    <col min="1529" max="1770" width="9" style="464"/>
    <col min="1771" max="1771" width="20.5703125" style="464" customWidth="1"/>
    <col min="1772" max="1772" width="27.7109375" style="464" customWidth="1"/>
    <col min="1773" max="1773" width="8.42578125" style="464" bestFit="1" customWidth="1"/>
    <col min="1774" max="1774" width="4.42578125" style="464" bestFit="1" customWidth="1"/>
    <col min="1775" max="1775" width="6.85546875" style="464" customWidth="1"/>
    <col min="1776" max="1776" width="6.28515625" style="464" bestFit="1" customWidth="1"/>
    <col min="1777" max="1777" width="6.140625" style="464" bestFit="1" customWidth="1"/>
    <col min="1778" max="1778" width="7.85546875" style="464" customWidth="1"/>
    <col min="1779" max="1779" width="8.140625" style="464" customWidth="1"/>
    <col min="1780" max="1782" width="9" style="464"/>
    <col min="1783" max="1783" width="14.5703125" style="464" customWidth="1"/>
    <col min="1784" max="1784" width="26" style="464" bestFit="1" customWidth="1"/>
    <col min="1785" max="2026" width="9" style="464"/>
    <col min="2027" max="2027" width="20.5703125" style="464" customWidth="1"/>
    <col min="2028" max="2028" width="27.7109375" style="464" customWidth="1"/>
    <col min="2029" max="2029" width="8.42578125" style="464" bestFit="1" customWidth="1"/>
    <col min="2030" max="2030" width="4.42578125" style="464" bestFit="1" customWidth="1"/>
    <col min="2031" max="2031" width="6.85546875" style="464" customWidth="1"/>
    <col min="2032" max="2032" width="6.28515625" style="464" bestFit="1" customWidth="1"/>
    <col min="2033" max="2033" width="6.140625" style="464" bestFit="1" customWidth="1"/>
    <col min="2034" max="2034" width="7.85546875" style="464" customWidth="1"/>
    <col min="2035" max="2035" width="8.140625" style="464" customWidth="1"/>
    <col min="2036" max="2038" width="9" style="464"/>
    <col min="2039" max="2039" width="14.5703125" style="464" customWidth="1"/>
    <col min="2040" max="2040" width="26" style="464" bestFit="1" customWidth="1"/>
    <col min="2041" max="2282" width="9" style="464"/>
    <col min="2283" max="2283" width="20.5703125" style="464" customWidth="1"/>
    <col min="2284" max="2284" width="27.7109375" style="464" customWidth="1"/>
    <col min="2285" max="2285" width="8.42578125" style="464" bestFit="1" customWidth="1"/>
    <col min="2286" max="2286" width="4.42578125" style="464" bestFit="1" customWidth="1"/>
    <col min="2287" max="2287" width="6.85546875" style="464" customWidth="1"/>
    <col min="2288" max="2288" width="6.28515625" style="464" bestFit="1" customWidth="1"/>
    <col min="2289" max="2289" width="6.140625" style="464" bestFit="1" customWidth="1"/>
    <col min="2290" max="2290" width="7.85546875" style="464" customWidth="1"/>
    <col min="2291" max="2291" width="8.140625" style="464" customWidth="1"/>
    <col min="2292" max="2294" width="9" style="464"/>
    <col min="2295" max="2295" width="14.5703125" style="464" customWidth="1"/>
    <col min="2296" max="2296" width="26" style="464" bestFit="1" customWidth="1"/>
    <col min="2297" max="2538" width="9" style="464"/>
    <col min="2539" max="2539" width="20.5703125" style="464" customWidth="1"/>
    <col min="2540" max="2540" width="27.7109375" style="464" customWidth="1"/>
    <col min="2541" max="2541" width="8.42578125" style="464" bestFit="1" customWidth="1"/>
    <col min="2542" max="2542" width="4.42578125" style="464" bestFit="1" customWidth="1"/>
    <col min="2543" max="2543" width="6.85546875" style="464" customWidth="1"/>
    <col min="2544" max="2544" width="6.28515625" style="464" bestFit="1" customWidth="1"/>
    <col min="2545" max="2545" width="6.140625" style="464" bestFit="1" customWidth="1"/>
    <col min="2546" max="2546" width="7.85546875" style="464" customWidth="1"/>
    <col min="2547" max="2547" width="8.140625" style="464" customWidth="1"/>
    <col min="2548" max="2550" width="9" style="464"/>
    <col min="2551" max="2551" width="14.5703125" style="464" customWidth="1"/>
    <col min="2552" max="2552" width="26" style="464" bestFit="1" customWidth="1"/>
    <col min="2553" max="2794" width="9" style="464"/>
    <col min="2795" max="2795" width="20.5703125" style="464" customWidth="1"/>
    <col min="2796" max="2796" width="27.7109375" style="464" customWidth="1"/>
    <col min="2797" max="2797" width="8.42578125" style="464" bestFit="1" customWidth="1"/>
    <col min="2798" max="2798" width="4.42578125" style="464" bestFit="1" customWidth="1"/>
    <col min="2799" max="2799" width="6.85546875" style="464" customWidth="1"/>
    <col min="2800" max="2800" width="6.28515625" style="464" bestFit="1" customWidth="1"/>
    <col min="2801" max="2801" width="6.140625" style="464" bestFit="1" customWidth="1"/>
    <col min="2802" max="2802" width="7.85546875" style="464" customWidth="1"/>
    <col min="2803" max="2803" width="8.140625" style="464" customWidth="1"/>
    <col min="2804" max="2806" width="9" style="464"/>
    <col min="2807" max="2807" width="14.5703125" style="464" customWidth="1"/>
    <col min="2808" max="2808" width="26" style="464" bestFit="1" customWidth="1"/>
    <col min="2809" max="3050" width="9" style="464"/>
    <col min="3051" max="3051" width="20.5703125" style="464" customWidth="1"/>
    <col min="3052" max="3052" width="27.7109375" style="464" customWidth="1"/>
    <col min="3053" max="3053" width="8.42578125" style="464" bestFit="1" customWidth="1"/>
    <col min="3054" max="3054" width="4.42578125" style="464" bestFit="1" customWidth="1"/>
    <col min="3055" max="3055" width="6.85546875" style="464" customWidth="1"/>
    <col min="3056" max="3056" width="6.28515625" style="464" bestFit="1" customWidth="1"/>
    <col min="3057" max="3057" width="6.140625" style="464" bestFit="1" customWidth="1"/>
    <col min="3058" max="3058" width="7.85546875" style="464" customWidth="1"/>
    <col min="3059" max="3059" width="8.140625" style="464" customWidth="1"/>
    <col min="3060" max="3062" width="9" style="464"/>
    <col min="3063" max="3063" width="14.5703125" style="464" customWidth="1"/>
    <col min="3064" max="3064" width="26" style="464" bestFit="1" customWidth="1"/>
    <col min="3065" max="3306" width="9" style="464"/>
    <col min="3307" max="3307" width="20.5703125" style="464" customWidth="1"/>
    <col min="3308" max="3308" width="27.7109375" style="464" customWidth="1"/>
    <col min="3309" max="3309" width="8.42578125" style="464" bestFit="1" customWidth="1"/>
    <col min="3310" max="3310" width="4.42578125" style="464" bestFit="1" customWidth="1"/>
    <col min="3311" max="3311" width="6.85546875" style="464" customWidth="1"/>
    <col min="3312" max="3312" width="6.28515625" style="464" bestFit="1" customWidth="1"/>
    <col min="3313" max="3313" width="6.140625" style="464" bestFit="1" customWidth="1"/>
    <col min="3314" max="3314" width="7.85546875" style="464" customWidth="1"/>
    <col min="3315" max="3315" width="8.140625" style="464" customWidth="1"/>
    <col min="3316" max="3318" width="9" style="464"/>
    <col min="3319" max="3319" width="14.5703125" style="464" customWidth="1"/>
    <col min="3320" max="3320" width="26" style="464" bestFit="1" customWidth="1"/>
    <col min="3321" max="3562" width="9" style="464"/>
    <col min="3563" max="3563" width="20.5703125" style="464" customWidth="1"/>
    <col min="3564" max="3564" width="27.7109375" style="464" customWidth="1"/>
    <col min="3565" max="3565" width="8.42578125" style="464" bestFit="1" customWidth="1"/>
    <col min="3566" max="3566" width="4.42578125" style="464" bestFit="1" customWidth="1"/>
    <col min="3567" max="3567" width="6.85546875" style="464" customWidth="1"/>
    <col min="3568" max="3568" width="6.28515625" style="464" bestFit="1" customWidth="1"/>
    <col min="3569" max="3569" width="6.140625" style="464" bestFit="1" customWidth="1"/>
    <col min="3570" max="3570" width="7.85546875" style="464" customWidth="1"/>
    <col min="3571" max="3571" width="8.140625" style="464" customWidth="1"/>
    <col min="3572" max="3574" width="9" style="464"/>
    <col min="3575" max="3575" width="14.5703125" style="464" customWidth="1"/>
    <col min="3576" max="3576" width="26" style="464" bestFit="1" customWidth="1"/>
    <col min="3577" max="3818" width="9" style="464"/>
    <col min="3819" max="3819" width="20.5703125" style="464" customWidth="1"/>
    <col min="3820" max="3820" width="27.7109375" style="464" customWidth="1"/>
    <col min="3821" max="3821" width="8.42578125" style="464" bestFit="1" customWidth="1"/>
    <col min="3822" max="3822" width="4.42578125" style="464" bestFit="1" customWidth="1"/>
    <col min="3823" max="3823" width="6.85546875" style="464" customWidth="1"/>
    <col min="3824" max="3824" width="6.28515625" style="464" bestFit="1" customWidth="1"/>
    <col min="3825" max="3825" width="6.140625" style="464" bestFit="1" customWidth="1"/>
    <col min="3826" max="3826" width="7.85546875" style="464" customWidth="1"/>
    <col min="3827" max="3827" width="8.140625" style="464" customWidth="1"/>
    <col min="3828" max="3830" width="9" style="464"/>
    <col min="3831" max="3831" width="14.5703125" style="464" customWidth="1"/>
    <col min="3832" max="3832" width="26" style="464" bestFit="1" customWidth="1"/>
    <col min="3833" max="4074" width="9" style="464"/>
    <col min="4075" max="4075" width="20.5703125" style="464" customWidth="1"/>
    <col min="4076" max="4076" width="27.7109375" style="464" customWidth="1"/>
    <col min="4077" max="4077" width="8.42578125" style="464" bestFit="1" customWidth="1"/>
    <col min="4078" max="4078" width="4.42578125" style="464" bestFit="1" customWidth="1"/>
    <col min="4079" max="4079" width="6.85546875" style="464" customWidth="1"/>
    <col min="4080" max="4080" width="6.28515625" style="464" bestFit="1" customWidth="1"/>
    <col min="4081" max="4081" width="6.140625" style="464" bestFit="1" customWidth="1"/>
    <col min="4082" max="4082" width="7.85546875" style="464" customWidth="1"/>
    <col min="4083" max="4083" width="8.140625" style="464" customWidth="1"/>
    <col min="4084" max="4086" width="9" style="464"/>
    <col min="4087" max="4087" width="14.5703125" style="464" customWidth="1"/>
    <col min="4088" max="4088" width="26" style="464" bestFit="1" customWidth="1"/>
    <col min="4089" max="4330" width="9" style="464"/>
    <col min="4331" max="4331" width="20.5703125" style="464" customWidth="1"/>
    <col min="4332" max="4332" width="27.7109375" style="464" customWidth="1"/>
    <col min="4333" max="4333" width="8.42578125" style="464" bestFit="1" customWidth="1"/>
    <col min="4334" max="4334" width="4.42578125" style="464" bestFit="1" customWidth="1"/>
    <col min="4335" max="4335" width="6.85546875" style="464" customWidth="1"/>
    <col min="4336" max="4336" width="6.28515625" style="464" bestFit="1" customWidth="1"/>
    <col min="4337" max="4337" width="6.140625" style="464" bestFit="1" customWidth="1"/>
    <col min="4338" max="4338" width="7.85546875" style="464" customWidth="1"/>
    <col min="4339" max="4339" width="8.140625" style="464" customWidth="1"/>
    <col min="4340" max="4342" width="9" style="464"/>
    <col min="4343" max="4343" width="14.5703125" style="464" customWidth="1"/>
    <col min="4344" max="4344" width="26" style="464" bestFit="1" customWidth="1"/>
    <col min="4345" max="4586" width="9" style="464"/>
    <col min="4587" max="4587" width="20.5703125" style="464" customWidth="1"/>
    <col min="4588" max="4588" width="27.7109375" style="464" customWidth="1"/>
    <col min="4589" max="4589" width="8.42578125" style="464" bestFit="1" customWidth="1"/>
    <col min="4590" max="4590" width="4.42578125" style="464" bestFit="1" customWidth="1"/>
    <col min="4591" max="4591" width="6.85546875" style="464" customWidth="1"/>
    <col min="4592" max="4592" width="6.28515625" style="464" bestFit="1" customWidth="1"/>
    <col min="4593" max="4593" width="6.140625" style="464" bestFit="1" customWidth="1"/>
    <col min="4594" max="4594" width="7.85546875" style="464" customWidth="1"/>
    <col min="4595" max="4595" width="8.140625" style="464" customWidth="1"/>
    <col min="4596" max="4598" width="9" style="464"/>
    <col min="4599" max="4599" width="14.5703125" style="464" customWidth="1"/>
    <col min="4600" max="4600" width="26" style="464" bestFit="1" customWidth="1"/>
    <col min="4601" max="4842" width="9" style="464"/>
    <col min="4843" max="4843" width="20.5703125" style="464" customWidth="1"/>
    <col min="4844" max="4844" width="27.7109375" style="464" customWidth="1"/>
    <col min="4845" max="4845" width="8.42578125" style="464" bestFit="1" customWidth="1"/>
    <col min="4846" max="4846" width="4.42578125" style="464" bestFit="1" customWidth="1"/>
    <col min="4847" max="4847" width="6.85546875" style="464" customWidth="1"/>
    <col min="4848" max="4848" width="6.28515625" style="464" bestFit="1" customWidth="1"/>
    <col min="4849" max="4849" width="6.140625" style="464" bestFit="1" customWidth="1"/>
    <col min="4850" max="4850" width="7.85546875" style="464" customWidth="1"/>
    <col min="4851" max="4851" width="8.140625" style="464" customWidth="1"/>
    <col min="4852" max="4854" width="9" style="464"/>
    <col min="4855" max="4855" width="14.5703125" style="464" customWidth="1"/>
    <col min="4856" max="4856" width="26" style="464" bestFit="1" customWidth="1"/>
    <col min="4857" max="5098" width="9" style="464"/>
    <col min="5099" max="5099" width="20.5703125" style="464" customWidth="1"/>
    <col min="5100" max="5100" width="27.7109375" style="464" customWidth="1"/>
    <col min="5101" max="5101" width="8.42578125" style="464" bestFit="1" customWidth="1"/>
    <col min="5102" max="5102" width="4.42578125" style="464" bestFit="1" customWidth="1"/>
    <col min="5103" max="5103" width="6.85546875" style="464" customWidth="1"/>
    <col min="5104" max="5104" width="6.28515625" style="464" bestFit="1" customWidth="1"/>
    <col min="5105" max="5105" width="6.140625" style="464" bestFit="1" customWidth="1"/>
    <col min="5106" max="5106" width="7.85546875" style="464" customWidth="1"/>
    <col min="5107" max="5107" width="8.140625" style="464" customWidth="1"/>
    <col min="5108" max="5110" width="9" style="464"/>
    <col min="5111" max="5111" width="14.5703125" style="464" customWidth="1"/>
    <col min="5112" max="5112" width="26" style="464" bestFit="1" customWidth="1"/>
    <col min="5113" max="5354" width="9" style="464"/>
    <col min="5355" max="5355" width="20.5703125" style="464" customWidth="1"/>
    <col min="5356" max="5356" width="27.7109375" style="464" customWidth="1"/>
    <col min="5357" max="5357" width="8.42578125" style="464" bestFit="1" customWidth="1"/>
    <col min="5358" max="5358" width="4.42578125" style="464" bestFit="1" customWidth="1"/>
    <col min="5359" max="5359" width="6.85546875" style="464" customWidth="1"/>
    <col min="5360" max="5360" width="6.28515625" style="464" bestFit="1" customWidth="1"/>
    <col min="5361" max="5361" width="6.140625" style="464" bestFit="1" customWidth="1"/>
    <col min="5362" max="5362" width="7.85546875" style="464" customWidth="1"/>
    <col min="5363" max="5363" width="8.140625" style="464" customWidth="1"/>
    <col min="5364" max="5366" width="9" style="464"/>
    <col min="5367" max="5367" width="14.5703125" style="464" customWidth="1"/>
    <col min="5368" max="5368" width="26" style="464" bestFit="1" customWidth="1"/>
    <col min="5369" max="5610" width="9" style="464"/>
    <col min="5611" max="5611" width="20.5703125" style="464" customWidth="1"/>
    <col min="5612" max="5612" width="27.7109375" style="464" customWidth="1"/>
    <col min="5613" max="5613" width="8.42578125" style="464" bestFit="1" customWidth="1"/>
    <col min="5614" max="5614" width="4.42578125" style="464" bestFit="1" customWidth="1"/>
    <col min="5615" max="5615" width="6.85546875" style="464" customWidth="1"/>
    <col min="5616" max="5616" width="6.28515625" style="464" bestFit="1" customWidth="1"/>
    <col min="5617" max="5617" width="6.140625" style="464" bestFit="1" customWidth="1"/>
    <col min="5618" max="5618" width="7.85546875" style="464" customWidth="1"/>
    <col min="5619" max="5619" width="8.140625" style="464" customWidth="1"/>
    <col min="5620" max="5622" width="9" style="464"/>
    <col min="5623" max="5623" width="14.5703125" style="464" customWidth="1"/>
    <col min="5624" max="5624" width="26" style="464" bestFit="1" customWidth="1"/>
    <col min="5625" max="5866" width="9" style="464"/>
    <col min="5867" max="5867" width="20.5703125" style="464" customWidth="1"/>
    <col min="5868" max="5868" width="27.7109375" style="464" customWidth="1"/>
    <col min="5869" max="5869" width="8.42578125" style="464" bestFit="1" customWidth="1"/>
    <col min="5870" max="5870" width="4.42578125" style="464" bestFit="1" customWidth="1"/>
    <col min="5871" max="5871" width="6.85546875" style="464" customWidth="1"/>
    <col min="5872" max="5872" width="6.28515625" style="464" bestFit="1" customWidth="1"/>
    <col min="5873" max="5873" width="6.140625" style="464" bestFit="1" customWidth="1"/>
    <col min="5874" max="5874" width="7.85546875" style="464" customWidth="1"/>
    <col min="5875" max="5875" width="8.140625" style="464" customWidth="1"/>
    <col min="5876" max="5878" width="9" style="464"/>
    <col min="5879" max="5879" width="14.5703125" style="464" customWidth="1"/>
    <col min="5880" max="5880" width="26" style="464" bestFit="1" customWidth="1"/>
    <col min="5881" max="6122" width="9" style="464"/>
    <col min="6123" max="6123" width="20.5703125" style="464" customWidth="1"/>
    <col min="6124" max="6124" width="27.7109375" style="464" customWidth="1"/>
    <col min="6125" max="6125" width="8.42578125" style="464" bestFit="1" customWidth="1"/>
    <col min="6126" max="6126" width="4.42578125" style="464" bestFit="1" customWidth="1"/>
    <col min="6127" max="6127" width="6.85546875" style="464" customWidth="1"/>
    <col min="6128" max="6128" width="6.28515625" style="464" bestFit="1" customWidth="1"/>
    <col min="6129" max="6129" width="6.140625" style="464" bestFit="1" customWidth="1"/>
    <col min="6130" max="6130" width="7.85546875" style="464" customWidth="1"/>
    <col min="6131" max="6131" width="8.140625" style="464" customWidth="1"/>
    <col min="6132" max="6134" width="9" style="464"/>
    <col min="6135" max="6135" width="14.5703125" style="464" customWidth="1"/>
    <col min="6136" max="6136" width="26" style="464" bestFit="1" customWidth="1"/>
    <col min="6137" max="6378" width="9" style="464"/>
    <col min="6379" max="6379" width="20.5703125" style="464" customWidth="1"/>
    <col min="6380" max="6380" width="27.7109375" style="464" customWidth="1"/>
    <col min="6381" max="6381" width="8.42578125" style="464" bestFit="1" customWidth="1"/>
    <col min="6382" max="6382" width="4.42578125" style="464" bestFit="1" customWidth="1"/>
    <col min="6383" max="6383" width="6.85546875" style="464" customWidth="1"/>
    <col min="6384" max="6384" width="6.28515625" style="464" bestFit="1" customWidth="1"/>
    <col min="6385" max="6385" width="6.140625" style="464" bestFit="1" customWidth="1"/>
    <col min="6386" max="6386" width="7.85546875" style="464" customWidth="1"/>
    <col min="6387" max="6387" width="8.140625" style="464" customWidth="1"/>
    <col min="6388" max="6390" width="9" style="464"/>
    <col min="6391" max="6391" width="14.5703125" style="464" customWidth="1"/>
    <col min="6392" max="6392" width="26" style="464" bestFit="1" customWidth="1"/>
    <col min="6393" max="6634" width="9" style="464"/>
    <col min="6635" max="6635" width="20.5703125" style="464" customWidth="1"/>
    <col min="6636" max="6636" width="27.7109375" style="464" customWidth="1"/>
    <col min="6637" max="6637" width="8.42578125" style="464" bestFit="1" customWidth="1"/>
    <col min="6638" max="6638" width="4.42578125" style="464" bestFit="1" customWidth="1"/>
    <col min="6639" max="6639" width="6.85546875" style="464" customWidth="1"/>
    <col min="6640" max="6640" width="6.28515625" style="464" bestFit="1" customWidth="1"/>
    <col min="6641" max="6641" width="6.140625" style="464" bestFit="1" customWidth="1"/>
    <col min="6642" max="6642" width="7.85546875" style="464" customWidth="1"/>
    <col min="6643" max="6643" width="8.140625" style="464" customWidth="1"/>
    <col min="6644" max="6646" width="9" style="464"/>
    <col min="6647" max="6647" width="14.5703125" style="464" customWidth="1"/>
    <col min="6648" max="6648" width="26" style="464" bestFit="1" customWidth="1"/>
    <col min="6649" max="6890" width="9" style="464"/>
    <col min="6891" max="6891" width="20.5703125" style="464" customWidth="1"/>
    <col min="6892" max="6892" width="27.7109375" style="464" customWidth="1"/>
    <col min="6893" max="6893" width="8.42578125" style="464" bestFit="1" customWidth="1"/>
    <col min="6894" max="6894" width="4.42578125" style="464" bestFit="1" customWidth="1"/>
    <col min="6895" max="6895" width="6.85546875" style="464" customWidth="1"/>
    <col min="6896" max="6896" width="6.28515625" style="464" bestFit="1" customWidth="1"/>
    <col min="6897" max="6897" width="6.140625" style="464" bestFit="1" customWidth="1"/>
    <col min="6898" max="6898" width="7.85546875" style="464" customWidth="1"/>
    <col min="6899" max="6899" width="8.140625" style="464" customWidth="1"/>
    <col min="6900" max="6902" width="9" style="464"/>
    <col min="6903" max="6903" width="14.5703125" style="464" customWidth="1"/>
    <col min="6904" max="6904" width="26" style="464" bestFit="1" customWidth="1"/>
    <col min="6905" max="7146" width="9" style="464"/>
    <col min="7147" max="7147" width="20.5703125" style="464" customWidth="1"/>
    <col min="7148" max="7148" width="27.7109375" style="464" customWidth="1"/>
    <col min="7149" max="7149" width="8.42578125" style="464" bestFit="1" customWidth="1"/>
    <col min="7150" max="7150" width="4.42578125" style="464" bestFit="1" customWidth="1"/>
    <col min="7151" max="7151" width="6.85546875" style="464" customWidth="1"/>
    <col min="7152" max="7152" width="6.28515625" style="464" bestFit="1" customWidth="1"/>
    <col min="7153" max="7153" width="6.140625" style="464" bestFit="1" customWidth="1"/>
    <col min="7154" max="7154" width="7.85546875" style="464" customWidth="1"/>
    <col min="7155" max="7155" width="8.140625" style="464" customWidth="1"/>
    <col min="7156" max="7158" width="9" style="464"/>
    <col min="7159" max="7159" width="14.5703125" style="464" customWidth="1"/>
    <col min="7160" max="7160" width="26" style="464" bestFit="1" customWidth="1"/>
    <col min="7161" max="7402" width="9" style="464"/>
    <col min="7403" max="7403" width="20.5703125" style="464" customWidth="1"/>
    <col min="7404" max="7404" width="27.7109375" style="464" customWidth="1"/>
    <col min="7405" max="7405" width="8.42578125" style="464" bestFit="1" customWidth="1"/>
    <col min="7406" max="7406" width="4.42578125" style="464" bestFit="1" customWidth="1"/>
    <col min="7407" max="7407" width="6.85546875" style="464" customWidth="1"/>
    <col min="7408" max="7408" width="6.28515625" style="464" bestFit="1" customWidth="1"/>
    <col min="7409" max="7409" width="6.140625" style="464" bestFit="1" customWidth="1"/>
    <col min="7410" max="7410" width="7.85546875" style="464" customWidth="1"/>
    <col min="7411" max="7411" width="8.140625" style="464" customWidth="1"/>
    <col min="7412" max="7414" width="9" style="464"/>
    <col min="7415" max="7415" width="14.5703125" style="464" customWidth="1"/>
    <col min="7416" max="7416" width="26" style="464" bestFit="1" customWidth="1"/>
    <col min="7417" max="7658" width="9" style="464"/>
    <col min="7659" max="7659" width="20.5703125" style="464" customWidth="1"/>
    <col min="7660" max="7660" width="27.7109375" style="464" customWidth="1"/>
    <col min="7661" max="7661" width="8.42578125" style="464" bestFit="1" customWidth="1"/>
    <col min="7662" max="7662" width="4.42578125" style="464" bestFit="1" customWidth="1"/>
    <col min="7663" max="7663" width="6.85546875" style="464" customWidth="1"/>
    <col min="7664" max="7664" width="6.28515625" style="464" bestFit="1" customWidth="1"/>
    <col min="7665" max="7665" width="6.140625" style="464" bestFit="1" customWidth="1"/>
    <col min="7666" max="7666" width="7.85546875" style="464" customWidth="1"/>
    <col min="7667" max="7667" width="8.140625" style="464" customWidth="1"/>
    <col min="7668" max="7670" width="9" style="464"/>
    <col min="7671" max="7671" width="14.5703125" style="464" customWidth="1"/>
    <col min="7672" max="7672" width="26" style="464" bestFit="1" customWidth="1"/>
    <col min="7673" max="7914" width="9" style="464"/>
    <col min="7915" max="7915" width="20.5703125" style="464" customWidth="1"/>
    <col min="7916" max="7916" width="27.7109375" style="464" customWidth="1"/>
    <col min="7917" max="7917" width="8.42578125" style="464" bestFit="1" customWidth="1"/>
    <col min="7918" max="7918" width="4.42578125" style="464" bestFit="1" customWidth="1"/>
    <col min="7919" max="7919" width="6.85546875" style="464" customWidth="1"/>
    <col min="7920" max="7920" width="6.28515625" style="464" bestFit="1" customWidth="1"/>
    <col min="7921" max="7921" width="6.140625" style="464" bestFit="1" customWidth="1"/>
    <col min="7922" max="7922" width="7.85546875" style="464" customWidth="1"/>
    <col min="7923" max="7923" width="8.140625" style="464" customWidth="1"/>
    <col min="7924" max="7926" width="9" style="464"/>
    <col min="7927" max="7927" width="14.5703125" style="464" customWidth="1"/>
    <col min="7928" max="7928" width="26" style="464" bestFit="1" customWidth="1"/>
    <col min="7929" max="8170" width="9" style="464"/>
    <col min="8171" max="8171" width="20.5703125" style="464" customWidth="1"/>
    <col min="8172" max="8172" width="27.7109375" style="464" customWidth="1"/>
    <col min="8173" max="8173" width="8.42578125" style="464" bestFit="1" customWidth="1"/>
    <col min="8174" max="8174" width="4.42578125" style="464" bestFit="1" customWidth="1"/>
    <col min="8175" max="8175" width="6.85546875" style="464" customWidth="1"/>
    <col min="8176" max="8176" width="6.28515625" style="464" bestFit="1" customWidth="1"/>
    <col min="8177" max="8177" width="6.140625" style="464" bestFit="1" customWidth="1"/>
    <col min="8178" max="8178" width="7.85546875" style="464" customWidth="1"/>
    <col min="8179" max="8179" width="8.140625" style="464" customWidth="1"/>
    <col min="8180" max="8182" width="9" style="464"/>
    <col min="8183" max="8183" width="14.5703125" style="464" customWidth="1"/>
    <col min="8184" max="8184" width="26" style="464" bestFit="1" customWidth="1"/>
    <col min="8185" max="8426" width="9" style="464"/>
    <col min="8427" max="8427" width="20.5703125" style="464" customWidth="1"/>
    <col min="8428" max="8428" width="27.7109375" style="464" customWidth="1"/>
    <col min="8429" max="8429" width="8.42578125" style="464" bestFit="1" customWidth="1"/>
    <col min="8430" max="8430" width="4.42578125" style="464" bestFit="1" customWidth="1"/>
    <col min="8431" max="8431" width="6.85546875" style="464" customWidth="1"/>
    <col min="8432" max="8432" width="6.28515625" style="464" bestFit="1" customWidth="1"/>
    <col min="8433" max="8433" width="6.140625" style="464" bestFit="1" customWidth="1"/>
    <col min="8434" max="8434" width="7.85546875" style="464" customWidth="1"/>
    <col min="8435" max="8435" width="8.140625" style="464" customWidth="1"/>
    <col min="8436" max="8438" width="9" style="464"/>
    <col min="8439" max="8439" width="14.5703125" style="464" customWidth="1"/>
    <col min="8440" max="8440" width="26" style="464" bestFit="1" customWidth="1"/>
    <col min="8441" max="8682" width="9" style="464"/>
    <col min="8683" max="8683" width="20.5703125" style="464" customWidth="1"/>
    <col min="8684" max="8684" width="27.7109375" style="464" customWidth="1"/>
    <col min="8685" max="8685" width="8.42578125" style="464" bestFit="1" customWidth="1"/>
    <col min="8686" max="8686" width="4.42578125" style="464" bestFit="1" customWidth="1"/>
    <col min="8687" max="8687" width="6.85546875" style="464" customWidth="1"/>
    <col min="8688" max="8688" width="6.28515625" style="464" bestFit="1" customWidth="1"/>
    <col min="8689" max="8689" width="6.140625" style="464" bestFit="1" customWidth="1"/>
    <col min="8690" max="8690" width="7.85546875" style="464" customWidth="1"/>
    <col min="8691" max="8691" width="8.140625" style="464" customWidth="1"/>
    <col min="8692" max="8694" width="9" style="464"/>
    <col min="8695" max="8695" width="14.5703125" style="464" customWidth="1"/>
    <col min="8696" max="8696" width="26" style="464" bestFit="1" customWidth="1"/>
    <col min="8697" max="8938" width="9" style="464"/>
    <col min="8939" max="8939" width="20.5703125" style="464" customWidth="1"/>
    <col min="8940" max="8940" width="27.7109375" style="464" customWidth="1"/>
    <col min="8941" max="8941" width="8.42578125" style="464" bestFit="1" customWidth="1"/>
    <col min="8942" max="8942" width="4.42578125" style="464" bestFit="1" customWidth="1"/>
    <col min="8943" max="8943" width="6.85546875" style="464" customWidth="1"/>
    <col min="8944" max="8944" width="6.28515625" style="464" bestFit="1" customWidth="1"/>
    <col min="8945" max="8945" width="6.140625" style="464" bestFit="1" customWidth="1"/>
    <col min="8946" max="8946" width="7.85546875" style="464" customWidth="1"/>
    <col min="8947" max="8947" width="8.140625" style="464" customWidth="1"/>
    <col min="8948" max="8950" width="9" style="464"/>
    <col min="8951" max="8951" width="14.5703125" style="464" customWidth="1"/>
    <col min="8952" max="8952" width="26" style="464" bestFit="1" customWidth="1"/>
    <col min="8953" max="9194" width="9" style="464"/>
    <col min="9195" max="9195" width="20.5703125" style="464" customWidth="1"/>
    <col min="9196" max="9196" width="27.7109375" style="464" customWidth="1"/>
    <col min="9197" max="9197" width="8.42578125" style="464" bestFit="1" customWidth="1"/>
    <col min="9198" max="9198" width="4.42578125" style="464" bestFit="1" customWidth="1"/>
    <col min="9199" max="9199" width="6.85546875" style="464" customWidth="1"/>
    <col min="9200" max="9200" width="6.28515625" style="464" bestFit="1" customWidth="1"/>
    <col min="9201" max="9201" width="6.140625" style="464" bestFit="1" customWidth="1"/>
    <col min="9202" max="9202" width="7.85546875" style="464" customWidth="1"/>
    <col min="9203" max="9203" width="8.140625" style="464" customWidth="1"/>
    <col min="9204" max="9206" width="9" style="464"/>
    <col min="9207" max="9207" width="14.5703125" style="464" customWidth="1"/>
    <col min="9208" max="9208" width="26" style="464" bestFit="1" customWidth="1"/>
    <col min="9209" max="9450" width="9" style="464"/>
    <col min="9451" max="9451" width="20.5703125" style="464" customWidth="1"/>
    <col min="9452" max="9452" width="27.7109375" style="464" customWidth="1"/>
    <col min="9453" max="9453" width="8.42578125" style="464" bestFit="1" customWidth="1"/>
    <col min="9454" max="9454" width="4.42578125" style="464" bestFit="1" customWidth="1"/>
    <col min="9455" max="9455" width="6.85546875" style="464" customWidth="1"/>
    <col min="9456" max="9456" width="6.28515625" style="464" bestFit="1" customWidth="1"/>
    <col min="9457" max="9457" width="6.140625" style="464" bestFit="1" customWidth="1"/>
    <col min="9458" max="9458" width="7.85546875" style="464" customWidth="1"/>
    <col min="9459" max="9459" width="8.140625" style="464" customWidth="1"/>
    <col min="9460" max="9462" width="9" style="464"/>
    <col min="9463" max="9463" width="14.5703125" style="464" customWidth="1"/>
    <col min="9464" max="9464" width="26" style="464" bestFit="1" customWidth="1"/>
    <col min="9465" max="9706" width="9" style="464"/>
    <col min="9707" max="9707" width="20.5703125" style="464" customWidth="1"/>
    <col min="9708" max="9708" width="27.7109375" style="464" customWidth="1"/>
    <col min="9709" max="9709" width="8.42578125" style="464" bestFit="1" customWidth="1"/>
    <col min="9710" max="9710" width="4.42578125" style="464" bestFit="1" customWidth="1"/>
    <col min="9711" max="9711" width="6.85546875" style="464" customWidth="1"/>
    <col min="9712" max="9712" width="6.28515625" style="464" bestFit="1" customWidth="1"/>
    <col min="9713" max="9713" width="6.140625" style="464" bestFit="1" customWidth="1"/>
    <col min="9714" max="9714" width="7.85546875" style="464" customWidth="1"/>
    <col min="9715" max="9715" width="8.140625" style="464" customWidth="1"/>
    <col min="9716" max="9718" width="9" style="464"/>
    <col min="9719" max="9719" width="14.5703125" style="464" customWidth="1"/>
    <col min="9720" max="9720" width="26" style="464" bestFit="1" customWidth="1"/>
    <col min="9721" max="9962" width="9" style="464"/>
    <col min="9963" max="9963" width="20.5703125" style="464" customWidth="1"/>
    <col min="9964" max="9964" width="27.7109375" style="464" customWidth="1"/>
    <col min="9965" max="9965" width="8.42578125" style="464" bestFit="1" customWidth="1"/>
    <col min="9966" max="9966" width="4.42578125" style="464" bestFit="1" customWidth="1"/>
    <col min="9967" max="9967" width="6.85546875" style="464" customWidth="1"/>
    <col min="9968" max="9968" width="6.28515625" style="464" bestFit="1" customWidth="1"/>
    <col min="9969" max="9969" width="6.140625" style="464" bestFit="1" customWidth="1"/>
    <col min="9970" max="9970" width="7.85546875" style="464" customWidth="1"/>
    <col min="9971" max="9971" width="8.140625" style="464" customWidth="1"/>
    <col min="9972" max="9974" width="9" style="464"/>
    <col min="9975" max="9975" width="14.5703125" style="464" customWidth="1"/>
    <col min="9976" max="9976" width="26" style="464" bestFit="1" customWidth="1"/>
    <col min="9977" max="10218" width="9" style="464"/>
    <col min="10219" max="10219" width="20.5703125" style="464" customWidth="1"/>
    <col min="10220" max="10220" width="27.7109375" style="464" customWidth="1"/>
    <col min="10221" max="10221" width="8.42578125" style="464" bestFit="1" customWidth="1"/>
    <col min="10222" max="10222" width="4.42578125" style="464" bestFit="1" customWidth="1"/>
    <col min="10223" max="10223" width="6.85546875" style="464" customWidth="1"/>
    <col min="10224" max="10224" width="6.28515625" style="464" bestFit="1" customWidth="1"/>
    <col min="10225" max="10225" width="6.140625" style="464" bestFit="1" customWidth="1"/>
    <col min="10226" max="10226" width="7.85546875" style="464" customWidth="1"/>
    <col min="10227" max="10227" width="8.140625" style="464" customWidth="1"/>
    <col min="10228" max="10230" width="9" style="464"/>
    <col min="10231" max="10231" width="14.5703125" style="464" customWidth="1"/>
    <col min="10232" max="10232" width="26" style="464" bestFit="1" customWidth="1"/>
    <col min="10233" max="10474" width="9" style="464"/>
    <col min="10475" max="10475" width="20.5703125" style="464" customWidth="1"/>
    <col min="10476" max="10476" width="27.7109375" style="464" customWidth="1"/>
    <col min="10477" max="10477" width="8.42578125" style="464" bestFit="1" customWidth="1"/>
    <col min="10478" max="10478" width="4.42578125" style="464" bestFit="1" customWidth="1"/>
    <col min="10479" max="10479" width="6.85546875" style="464" customWidth="1"/>
    <col min="10480" max="10480" width="6.28515625" style="464" bestFit="1" customWidth="1"/>
    <col min="10481" max="10481" width="6.140625" style="464" bestFit="1" customWidth="1"/>
    <col min="10482" max="10482" width="7.85546875" style="464" customWidth="1"/>
    <col min="10483" max="10483" width="8.140625" style="464" customWidth="1"/>
    <col min="10484" max="10486" width="9" style="464"/>
    <col min="10487" max="10487" width="14.5703125" style="464" customWidth="1"/>
    <col min="10488" max="10488" width="26" style="464" bestFit="1" customWidth="1"/>
    <col min="10489" max="10730" width="9" style="464"/>
    <col min="10731" max="10731" width="20.5703125" style="464" customWidth="1"/>
    <col min="10732" max="10732" width="27.7109375" style="464" customWidth="1"/>
    <col min="10733" max="10733" width="8.42578125" style="464" bestFit="1" customWidth="1"/>
    <col min="10734" max="10734" width="4.42578125" style="464" bestFit="1" customWidth="1"/>
    <col min="10735" max="10735" width="6.85546875" style="464" customWidth="1"/>
    <col min="10736" max="10736" width="6.28515625" style="464" bestFit="1" customWidth="1"/>
    <col min="10737" max="10737" width="6.140625" style="464" bestFit="1" customWidth="1"/>
    <col min="10738" max="10738" width="7.85546875" style="464" customWidth="1"/>
    <col min="10739" max="10739" width="8.140625" style="464" customWidth="1"/>
    <col min="10740" max="10742" width="9" style="464"/>
    <col min="10743" max="10743" width="14.5703125" style="464" customWidth="1"/>
    <col min="10744" max="10744" width="26" style="464" bestFit="1" customWidth="1"/>
    <col min="10745" max="10986" width="9" style="464"/>
    <col min="10987" max="10987" width="20.5703125" style="464" customWidth="1"/>
    <col min="10988" max="10988" width="27.7109375" style="464" customWidth="1"/>
    <col min="10989" max="10989" width="8.42578125" style="464" bestFit="1" customWidth="1"/>
    <col min="10990" max="10990" width="4.42578125" style="464" bestFit="1" customWidth="1"/>
    <col min="10991" max="10991" width="6.85546875" style="464" customWidth="1"/>
    <col min="10992" max="10992" width="6.28515625" style="464" bestFit="1" customWidth="1"/>
    <col min="10993" max="10993" width="6.140625" style="464" bestFit="1" customWidth="1"/>
    <col min="10994" max="10994" width="7.85546875" style="464" customWidth="1"/>
    <col min="10995" max="10995" width="8.140625" style="464" customWidth="1"/>
    <col min="10996" max="10998" width="9" style="464"/>
    <col min="10999" max="10999" width="14.5703125" style="464" customWidth="1"/>
    <col min="11000" max="11000" width="26" style="464" bestFit="1" customWidth="1"/>
    <col min="11001" max="11242" width="9" style="464"/>
    <col min="11243" max="11243" width="20.5703125" style="464" customWidth="1"/>
    <col min="11244" max="11244" width="27.7109375" style="464" customWidth="1"/>
    <col min="11245" max="11245" width="8.42578125" style="464" bestFit="1" customWidth="1"/>
    <col min="11246" max="11246" width="4.42578125" style="464" bestFit="1" customWidth="1"/>
    <col min="11247" max="11247" width="6.85546875" style="464" customWidth="1"/>
    <col min="11248" max="11248" width="6.28515625" style="464" bestFit="1" customWidth="1"/>
    <col min="11249" max="11249" width="6.140625" style="464" bestFit="1" customWidth="1"/>
    <col min="11250" max="11250" width="7.85546875" style="464" customWidth="1"/>
    <col min="11251" max="11251" width="8.140625" style="464" customWidth="1"/>
    <col min="11252" max="11254" width="9" style="464"/>
    <col min="11255" max="11255" width="14.5703125" style="464" customWidth="1"/>
    <col min="11256" max="11256" width="26" style="464" bestFit="1" customWidth="1"/>
    <col min="11257" max="11498" width="9" style="464"/>
    <col min="11499" max="11499" width="20.5703125" style="464" customWidth="1"/>
    <col min="11500" max="11500" width="27.7109375" style="464" customWidth="1"/>
    <col min="11501" max="11501" width="8.42578125" style="464" bestFit="1" customWidth="1"/>
    <col min="11502" max="11502" width="4.42578125" style="464" bestFit="1" customWidth="1"/>
    <col min="11503" max="11503" width="6.85546875" style="464" customWidth="1"/>
    <col min="11504" max="11504" width="6.28515625" style="464" bestFit="1" customWidth="1"/>
    <col min="11505" max="11505" width="6.140625" style="464" bestFit="1" customWidth="1"/>
    <col min="11506" max="11506" width="7.85546875" style="464" customWidth="1"/>
    <col min="11507" max="11507" width="8.140625" style="464" customWidth="1"/>
    <col min="11508" max="11510" width="9" style="464"/>
    <col min="11511" max="11511" width="14.5703125" style="464" customWidth="1"/>
    <col min="11512" max="11512" width="26" style="464" bestFit="1" customWidth="1"/>
    <col min="11513" max="11754" width="9" style="464"/>
    <col min="11755" max="11755" width="20.5703125" style="464" customWidth="1"/>
    <col min="11756" max="11756" width="27.7109375" style="464" customWidth="1"/>
    <col min="11757" max="11757" width="8.42578125" style="464" bestFit="1" customWidth="1"/>
    <col min="11758" max="11758" width="4.42578125" style="464" bestFit="1" customWidth="1"/>
    <col min="11759" max="11759" width="6.85546875" style="464" customWidth="1"/>
    <col min="11760" max="11760" width="6.28515625" style="464" bestFit="1" customWidth="1"/>
    <col min="11761" max="11761" width="6.140625" style="464" bestFit="1" customWidth="1"/>
    <col min="11762" max="11762" width="7.85546875" style="464" customWidth="1"/>
    <col min="11763" max="11763" width="8.140625" style="464" customWidth="1"/>
    <col min="11764" max="11766" width="9" style="464"/>
    <col min="11767" max="11767" width="14.5703125" style="464" customWidth="1"/>
    <col min="11768" max="11768" width="26" style="464" bestFit="1" customWidth="1"/>
    <col min="11769" max="12010" width="9" style="464"/>
    <col min="12011" max="12011" width="20.5703125" style="464" customWidth="1"/>
    <col min="12012" max="12012" width="27.7109375" style="464" customWidth="1"/>
    <col min="12013" max="12013" width="8.42578125" style="464" bestFit="1" customWidth="1"/>
    <col min="12014" max="12014" width="4.42578125" style="464" bestFit="1" customWidth="1"/>
    <col min="12015" max="12015" width="6.85546875" style="464" customWidth="1"/>
    <col min="12016" max="12016" width="6.28515625" style="464" bestFit="1" customWidth="1"/>
    <col min="12017" max="12017" width="6.140625" style="464" bestFit="1" customWidth="1"/>
    <col min="12018" max="12018" width="7.85546875" style="464" customWidth="1"/>
    <col min="12019" max="12019" width="8.140625" style="464" customWidth="1"/>
    <col min="12020" max="12022" width="9" style="464"/>
    <col min="12023" max="12023" width="14.5703125" style="464" customWidth="1"/>
    <col min="12024" max="12024" width="26" style="464" bestFit="1" customWidth="1"/>
    <col min="12025" max="12266" width="9" style="464"/>
    <col min="12267" max="12267" width="20.5703125" style="464" customWidth="1"/>
    <col min="12268" max="12268" width="27.7109375" style="464" customWidth="1"/>
    <col min="12269" max="12269" width="8.42578125" style="464" bestFit="1" customWidth="1"/>
    <col min="12270" max="12270" width="4.42578125" style="464" bestFit="1" customWidth="1"/>
    <col min="12271" max="12271" width="6.85546875" style="464" customWidth="1"/>
    <col min="12272" max="12272" width="6.28515625" style="464" bestFit="1" customWidth="1"/>
    <col min="12273" max="12273" width="6.140625" style="464" bestFit="1" customWidth="1"/>
    <col min="12274" max="12274" width="7.85546875" style="464" customWidth="1"/>
    <col min="12275" max="12275" width="8.140625" style="464" customWidth="1"/>
    <col min="12276" max="12278" width="9" style="464"/>
    <col min="12279" max="12279" width="14.5703125" style="464" customWidth="1"/>
    <col min="12280" max="12280" width="26" style="464" bestFit="1" customWidth="1"/>
    <col min="12281" max="12522" width="9" style="464"/>
    <col min="12523" max="12523" width="20.5703125" style="464" customWidth="1"/>
    <col min="12524" max="12524" width="27.7109375" style="464" customWidth="1"/>
    <col min="12525" max="12525" width="8.42578125" style="464" bestFit="1" customWidth="1"/>
    <col min="12526" max="12526" width="4.42578125" style="464" bestFit="1" customWidth="1"/>
    <col min="12527" max="12527" width="6.85546875" style="464" customWidth="1"/>
    <col min="12528" max="12528" width="6.28515625" style="464" bestFit="1" customWidth="1"/>
    <col min="12529" max="12529" width="6.140625" style="464" bestFit="1" customWidth="1"/>
    <col min="12530" max="12530" width="7.85546875" style="464" customWidth="1"/>
    <col min="12531" max="12531" width="8.140625" style="464" customWidth="1"/>
    <col min="12532" max="12534" width="9" style="464"/>
    <col min="12535" max="12535" width="14.5703125" style="464" customWidth="1"/>
    <col min="12536" max="12536" width="26" style="464" bestFit="1" customWidth="1"/>
    <col min="12537" max="12778" width="9" style="464"/>
    <col min="12779" max="12779" width="20.5703125" style="464" customWidth="1"/>
    <col min="12780" max="12780" width="27.7109375" style="464" customWidth="1"/>
    <col min="12781" max="12781" width="8.42578125" style="464" bestFit="1" customWidth="1"/>
    <col min="12782" max="12782" width="4.42578125" style="464" bestFit="1" customWidth="1"/>
    <col min="12783" max="12783" width="6.85546875" style="464" customWidth="1"/>
    <col min="12784" max="12784" width="6.28515625" style="464" bestFit="1" customWidth="1"/>
    <col min="12785" max="12785" width="6.140625" style="464" bestFit="1" customWidth="1"/>
    <col min="12786" max="12786" width="7.85546875" style="464" customWidth="1"/>
    <col min="12787" max="12787" width="8.140625" style="464" customWidth="1"/>
    <col min="12788" max="12790" width="9" style="464"/>
    <col min="12791" max="12791" width="14.5703125" style="464" customWidth="1"/>
    <col min="12792" max="12792" width="26" style="464" bestFit="1" customWidth="1"/>
    <col min="12793" max="13034" width="9" style="464"/>
    <col min="13035" max="13035" width="20.5703125" style="464" customWidth="1"/>
    <col min="13036" max="13036" width="27.7109375" style="464" customWidth="1"/>
    <col min="13037" max="13037" width="8.42578125" style="464" bestFit="1" customWidth="1"/>
    <col min="13038" max="13038" width="4.42578125" style="464" bestFit="1" customWidth="1"/>
    <col min="13039" max="13039" width="6.85546875" style="464" customWidth="1"/>
    <col min="13040" max="13040" width="6.28515625" style="464" bestFit="1" customWidth="1"/>
    <col min="13041" max="13041" width="6.140625" style="464" bestFit="1" customWidth="1"/>
    <col min="13042" max="13042" width="7.85546875" style="464" customWidth="1"/>
    <col min="13043" max="13043" width="8.140625" style="464" customWidth="1"/>
    <col min="13044" max="13046" width="9" style="464"/>
    <col min="13047" max="13047" width="14.5703125" style="464" customWidth="1"/>
    <col min="13048" max="13048" width="26" style="464" bestFit="1" customWidth="1"/>
    <col min="13049" max="13290" width="9" style="464"/>
    <col min="13291" max="13291" width="20.5703125" style="464" customWidth="1"/>
    <col min="13292" max="13292" width="27.7109375" style="464" customWidth="1"/>
    <col min="13293" max="13293" width="8.42578125" style="464" bestFit="1" customWidth="1"/>
    <col min="13294" max="13294" width="4.42578125" style="464" bestFit="1" customWidth="1"/>
    <col min="13295" max="13295" width="6.85546875" style="464" customWidth="1"/>
    <col min="13296" max="13296" width="6.28515625" style="464" bestFit="1" customWidth="1"/>
    <col min="13297" max="13297" width="6.140625" style="464" bestFit="1" customWidth="1"/>
    <col min="13298" max="13298" width="7.85546875" style="464" customWidth="1"/>
    <col min="13299" max="13299" width="8.140625" style="464" customWidth="1"/>
    <col min="13300" max="13302" width="9" style="464"/>
    <col min="13303" max="13303" width="14.5703125" style="464" customWidth="1"/>
    <col min="13304" max="13304" width="26" style="464" bestFit="1" customWidth="1"/>
    <col min="13305" max="13546" width="9" style="464"/>
    <col min="13547" max="13547" width="20.5703125" style="464" customWidth="1"/>
    <col min="13548" max="13548" width="27.7109375" style="464" customWidth="1"/>
    <col min="13549" max="13549" width="8.42578125" style="464" bestFit="1" customWidth="1"/>
    <col min="13550" max="13550" width="4.42578125" style="464" bestFit="1" customWidth="1"/>
    <col min="13551" max="13551" width="6.85546875" style="464" customWidth="1"/>
    <col min="13552" max="13552" width="6.28515625" style="464" bestFit="1" customWidth="1"/>
    <col min="13553" max="13553" width="6.140625" style="464" bestFit="1" customWidth="1"/>
    <col min="13554" max="13554" width="7.85546875" style="464" customWidth="1"/>
    <col min="13555" max="13555" width="8.140625" style="464" customWidth="1"/>
    <col min="13556" max="13558" width="9" style="464"/>
    <col min="13559" max="13559" width="14.5703125" style="464" customWidth="1"/>
    <col min="13560" max="13560" width="26" style="464" bestFit="1" customWidth="1"/>
    <col min="13561" max="13802" width="9" style="464"/>
    <col min="13803" max="13803" width="20.5703125" style="464" customWidth="1"/>
    <col min="13804" max="13804" width="27.7109375" style="464" customWidth="1"/>
    <col min="13805" max="13805" width="8.42578125" style="464" bestFit="1" customWidth="1"/>
    <col min="13806" max="13806" width="4.42578125" style="464" bestFit="1" customWidth="1"/>
    <col min="13807" max="13807" width="6.85546875" style="464" customWidth="1"/>
    <col min="13808" max="13808" width="6.28515625" style="464" bestFit="1" customWidth="1"/>
    <col min="13809" max="13809" width="6.140625" style="464" bestFit="1" customWidth="1"/>
    <col min="13810" max="13810" width="7.85546875" style="464" customWidth="1"/>
    <col min="13811" max="13811" width="8.140625" style="464" customWidth="1"/>
    <col min="13812" max="13814" width="9" style="464"/>
    <col min="13815" max="13815" width="14.5703125" style="464" customWidth="1"/>
    <col min="13816" max="13816" width="26" style="464" bestFit="1" customWidth="1"/>
    <col min="13817" max="14058" width="9" style="464"/>
    <col min="14059" max="14059" width="20.5703125" style="464" customWidth="1"/>
    <col min="14060" max="14060" width="27.7109375" style="464" customWidth="1"/>
    <col min="14061" max="14061" width="8.42578125" style="464" bestFit="1" customWidth="1"/>
    <col min="14062" max="14062" width="4.42578125" style="464" bestFit="1" customWidth="1"/>
    <col min="14063" max="14063" width="6.85546875" style="464" customWidth="1"/>
    <col min="14064" max="14064" width="6.28515625" style="464" bestFit="1" customWidth="1"/>
    <col min="14065" max="14065" width="6.140625" style="464" bestFit="1" customWidth="1"/>
    <col min="14066" max="14066" width="7.85546875" style="464" customWidth="1"/>
    <col min="14067" max="14067" width="8.140625" style="464" customWidth="1"/>
    <col min="14068" max="14070" width="9" style="464"/>
    <col min="14071" max="14071" width="14.5703125" style="464" customWidth="1"/>
    <col min="14072" max="14072" width="26" style="464" bestFit="1" customWidth="1"/>
    <col min="14073" max="14314" width="9" style="464"/>
    <col min="14315" max="14315" width="20.5703125" style="464" customWidth="1"/>
    <col min="14316" max="14316" width="27.7109375" style="464" customWidth="1"/>
    <col min="14317" max="14317" width="8.42578125" style="464" bestFit="1" customWidth="1"/>
    <col min="14318" max="14318" width="4.42578125" style="464" bestFit="1" customWidth="1"/>
    <col min="14319" max="14319" width="6.85546875" style="464" customWidth="1"/>
    <col min="14320" max="14320" width="6.28515625" style="464" bestFit="1" customWidth="1"/>
    <col min="14321" max="14321" width="6.140625" style="464" bestFit="1" customWidth="1"/>
    <col min="14322" max="14322" width="7.85546875" style="464" customWidth="1"/>
    <col min="14323" max="14323" width="8.140625" style="464" customWidth="1"/>
    <col min="14324" max="14326" width="9" style="464"/>
    <col min="14327" max="14327" width="14.5703125" style="464" customWidth="1"/>
    <col min="14328" max="14328" width="26" style="464" bestFit="1" customWidth="1"/>
    <col min="14329" max="14570" width="9" style="464"/>
    <col min="14571" max="14571" width="20.5703125" style="464" customWidth="1"/>
    <col min="14572" max="14572" width="27.7109375" style="464" customWidth="1"/>
    <col min="14573" max="14573" width="8.42578125" style="464" bestFit="1" customWidth="1"/>
    <col min="14574" max="14574" width="4.42578125" style="464" bestFit="1" customWidth="1"/>
    <col min="14575" max="14575" width="6.85546875" style="464" customWidth="1"/>
    <col min="14576" max="14576" width="6.28515625" style="464" bestFit="1" customWidth="1"/>
    <col min="14577" max="14577" width="6.140625" style="464" bestFit="1" customWidth="1"/>
    <col min="14578" max="14578" width="7.85546875" style="464" customWidth="1"/>
    <col min="14579" max="14579" width="8.140625" style="464" customWidth="1"/>
    <col min="14580" max="14582" width="9" style="464"/>
    <col min="14583" max="14583" width="14.5703125" style="464" customWidth="1"/>
    <col min="14584" max="14584" width="26" style="464" bestFit="1" customWidth="1"/>
    <col min="14585" max="14826" width="9" style="464"/>
    <col min="14827" max="14827" width="20.5703125" style="464" customWidth="1"/>
    <col min="14828" max="14828" width="27.7109375" style="464" customWidth="1"/>
    <col min="14829" max="14829" width="8.42578125" style="464" bestFit="1" customWidth="1"/>
    <col min="14830" max="14830" width="4.42578125" style="464" bestFit="1" customWidth="1"/>
    <col min="14831" max="14831" width="6.85546875" style="464" customWidth="1"/>
    <col min="14832" max="14832" width="6.28515625" style="464" bestFit="1" customWidth="1"/>
    <col min="14833" max="14833" width="6.140625" style="464" bestFit="1" customWidth="1"/>
    <col min="14834" max="14834" width="7.85546875" style="464" customWidth="1"/>
    <col min="14835" max="14835" width="8.140625" style="464" customWidth="1"/>
    <col min="14836" max="14838" width="9" style="464"/>
    <col min="14839" max="14839" width="14.5703125" style="464" customWidth="1"/>
    <col min="14840" max="14840" width="26" style="464" bestFit="1" customWidth="1"/>
    <col min="14841" max="15082" width="9" style="464"/>
    <col min="15083" max="15083" width="20.5703125" style="464" customWidth="1"/>
    <col min="15084" max="15084" width="27.7109375" style="464" customWidth="1"/>
    <col min="15085" max="15085" width="8.42578125" style="464" bestFit="1" customWidth="1"/>
    <col min="15086" max="15086" width="4.42578125" style="464" bestFit="1" customWidth="1"/>
    <col min="15087" max="15087" width="6.85546875" style="464" customWidth="1"/>
    <col min="15088" max="15088" width="6.28515625" style="464" bestFit="1" customWidth="1"/>
    <col min="15089" max="15089" width="6.140625" style="464" bestFit="1" customWidth="1"/>
    <col min="15090" max="15090" width="7.85546875" style="464" customWidth="1"/>
    <col min="15091" max="15091" width="8.140625" style="464" customWidth="1"/>
    <col min="15092" max="15094" width="9" style="464"/>
    <col min="15095" max="15095" width="14.5703125" style="464" customWidth="1"/>
    <col min="15096" max="15096" width="26" style="464" bestFit="1" customWidth="1"/>
    <col min="15097" max="15338" width="9" style="464"/>
    <col min="15339" max="15339" width="20.5703125" style="464" customWidth="1"/>
    <col min="15340" max="15340" width="27.7109375" style="464" customWidth="1"/>
    <col min="15341" max="15341" width="8.42578125" style="464" bestFit="1" customWidth="1"/>
    <col min="15342" max="15342" width="4.42578125" style="464" bestFit="1" customWidth="1"/>
    <col min="15343" max="15343" width="6.85546875" style="464" customWidth="1"/>
    <col min="15344" max="15344" width="6.28515625" style="464" bestFit="1" customWidth="1"/>
    <col min="15345" max="15345" width="6.140625" style="464" bestFit="1" customWidth="1"/>
    <col min="15346" max="15346" width="7.85546875" style="464" customWidth="1"/>
    <col min="15347" max="15347" width="8.140625" style="464" customWidth="1"/>
    <col min="15348" max="15350" width="9" style="464"/>
    <col min="15351" max="15351" width="14.5703125" style="464" customWidth="1"/>
    <col min="15352" max="15352" width="26" style="464" bestFit="1" customWidth="1"/>
    <col min="15353" max="15594" width="9" style="464"/>
    <col min="15595" max="15595" width="20.5703125" style="464" customWidth="1"/>
    <col min="15596" max="15596" width="27.7109375" style="464" customWidth="1"/>
    <col min="15597" max="15597" width="8.42578125" style="464" bestFit="1" customWidth="1"/>
    <col min="15598" max="15598" width="4.42578125" style="464" bestFit="1" customWidth="1"/>
    <col min="15599" max="15599" width="6.85546875" style="464" customWidth="1"/>
    <col min="15600" max="15600" width="6.28515625" style="464" bestFit="1" customWidth="1"/>
    <col min="15601" max="15601" width="6.140625" style="464" bestFit="1" customWidth="1"/>
    <col min="15602" max="15602" width="7.85546875" style="464" customWidth="1"/>
    <col min="15603" max="15603" width="8.140625" style="464" customWidth="1"/>
    <col min="15604" max="15606" width="9" style="464"/>
    <col min="15607" max="15607" width="14.5703125" style="464" customWidth="1"/>
    <col min="15608" max="15608" width="26" style="464" bestFit="1" customWidth="1"/>
    <col min="15609" max="15850" width="9" style="464"/>
    <col min="15851" max="15851" width="20.5703125" style="464" customWidth="1"/>
    <col min="15852" max="15852" width="27.7109375" style="464" customWidth="1"/>
    <col min="15853" max="15853" width="8.42578125" style="464" bestFit="1" customWidth="1"/>
    <col min="15854" max="15854" width="4.42578125" style="464" bestFit="1" customWidth="1"/>
    <col min="15855" max="15855" width="6.85546875" style="464" customWidth="1"/>
    <col min="15856" max="15856" width="6.28515625" style="464" bestFit="1" customWidth="1"/>
    <col min="15857" max="15857" width="6.140625" style="464" bestFit="1" customWidth="1"/>
    <col min="15858" max="15858" width="7.85546875" style="464" customWidth="1"/>
    <col min="15859" max="15859" width="8.140625" style="464" customWidth="1"/>
    <col min="15860" max="15862" width="9" style="464"/>
    <col min="15863" max="15863" width="14.5703125" style="464" customWidth="1"/>
    <col min="15864" max="15864" width="26" style="464" bestFit="1" customWidth="1"/>
    <col min="15865" max="16106" width="9" style="464"/>
    <col min="16107" max="16107" width="20.5703125" style="464" customWidth="1"/>
    <col min="16108" max="16108" width="27.7109375" style="464" customWidth="1"/>
    <col min="16109" max="16109" width="8.42578125" style="464" bestFit="1" customWidth="1"/>
    <col min="16110" max="16110" width="4.42578125" style="464" bestFit="1" customWidth="1"/>
    <col min="16111" max="16111" width="6.85546875" style="464" customWidth="1"/>
    <col min="16112" max="16112" width="6.28515625" style="464" bestFit="1" customWidth="1"/>
    <col min="16113" max="16113" width="6.140625" style="464" bestFit="1" customWidth="1"/>
    <col min="16114" max="16114" width="7.85546875" style="464" customWidth="1"/>
    <col min="16115" max="16115" width="8.140625" style="464" customWidth="1"/>
    <col min="16116" max="16118" width="9" style="464"/>
    <col min="16119" max="16119" width="14.5703125" style="464" customWidth="1"/>
    <col min="16120" max="16120" width="26" style="464" bestFit="1" customWidth="1"/>
    <col min="16121" max="16384" width="9" style="464"/>
  </cols>
  <sheetData>
    <row r="1" spans="1:12" ht="33.75" customHeight="1" thickBot="1">
      <c r="A1" s="1028" t="s">
        <v>1059</v>
      </c>
      <c r="B1" s="1028"/>
      <c r="C1" s="1028"/>
      <c r="D1" s="1028"/>
      <c r="E1" s="1028"/>
      <c r="F1" s="1028"/>
      <c r="G1" s="1028"/>
      <c r="H1" s="1028"/>
      <c r="I1" s="1028"/>
      <c r="J1" s="1028"/>
      <c r="K1" s="1028"/>
      <c r="L1" s="464"/>
    </row>
    <row r="2" spans="1:12" ht="39.75" customHeight="1" thickBot="1">
      <c r="A2" s="224" t="s">
        <v>1047</v>
      </c>
      <c r="B2" s="224" t="s">
        <v>1016</v>
      </c>
      <c r="C2" s="224" t="s">
        <v>1051</v>
      </c>
      <c r="D2" s="224" t="s">
        <v>1052</v>
      </c>
      <c r="E2" s="224" t="s">
        <v>1053</v>
      </c>
      <c r="F2" s="224" t="s">
        <v>1054</v>
      </c>
      <c r="G2" s="224" t="s">
        <v>1055</v>
      </c>
      <c r="H2" s="224" t="s">
        <v>1056</v>
      </c>
      <c r="I2" s="224" t="s">
        <v>1057</v>
      </c>
      <c r="J2" s="224" t="s">
        <v>1058</v>
      </c>
      <c r="K2" s="224" t="s">
        <v>32</v>
      </c>
      <c r="L2" s="474"/>
    </row>
    <row r="3" spans="1:12" ht="29.25" customHeight="1" thickBot="1">
      <c r="A3" s="475" t="s">
        <v>493</v>
      </c>
      <c r="B3" s="476">
        <v>1402</v>
      </c>
      <c r="C3" s="475">
        <f t="shared" ref="C3:J3" si="0">SUM(C4:C72)</f>
        <v>8794</v>
      </c>
      <c r="D3" s="475">
        <f t="shared" si="0"/>
        <v>276</v>
      </c>
      <c r="E3" s="475">
        <f t="shared" si="0"/>
        <v>22</v>
      </c>
      <c r="F3" s="475">
        <f t="shared" si="0"/>
        <v>29</v>
      </c>
      <c r="G3" s="475">
        <f t="shared" si="0"/>
        <v>40</v>
      </c>
      <c r="H3" s="475">
        <f t="shared" si="0"/>
        <v>1505</v>
      </c>
      <c r="I3" s="475">
        <f t="shared" si="0"/>
        <v>6931</v>
      </c>
      <c r="J3" s="475">
        <f t="shared" si="0"/>
        <v>4</v>
      </c>
      <c r="K3" s="475">
        <f>SUM(C3:J3)</f>
        <v>17601</v>
      </c>
      <c r="L3" s="474"/>
    </row>
    <row r="4" spans="1:12" s="483" customFormat="1" ht="30.75" customHeight="1" thickBot="1">
      <c r="A4" s="1011" t="s">
        <v>119</v>
      </c>
      <c r="B4" s="477" t="s">
        <v>494</v>
      </c>
      <c r="C4" s="478">
        <v>2</v>
      </c>
      <c r="D4" s="479">
        <v>2</v>
      </c>
      <c r="E4" s="480">
        <v>0</v>
      </c>
      <c r="F4" s="479">
        <v>0</v>
      </c>
      <c r="G4" s="480">
        <v>0</v>
      </c>
      <c r="H4" s="479">
        <v>9</v>
      </c>
      <c r="I4" s="480">
        <v>51</v>
      </c>
      <c r="J4" s="479">
        <v>0</v>
      </c>
      <c r="K4" s="481">
        <f t="shared" ref="K4:K67" si="1">SUM(C4:J4)</f>
        <v>64</v>
      </c>
      <c r="L4" s="482"/>
    </row>
    <row r="5" spans="1:12" s="483" customFormat="1" ht="30.75" customHeight="1" thickBot="1">
      <c r="A5" s="1011"/>
      <c r="B5" s="484" t="s">
        <v>495</v>
      </c>
      <c r="C5" s="478">
        <v>0</v>
      </c>
      <c r="D5" s="479">
        <v>0</v>
      </c>
      <c r="E5" s="480">
        <v>0</v>
      </c>
      <c r="F5" s="479">
        <v>0</v>
      </c>
      <c r="G5" s="480">
        <v>1</v>
      </c>
      <c r="H5" s="479">
        <v>113</v>
      </c>
      <c r="I5" s="480">
        <v>434</v>
      </c>
      <c r="J5" s="479">
        <v>0</v>
      </c>
      <c r="K5" s="481">
        <f t="shared" si="1"/>
        <v>548</v>
      </c>
      <c r="L5" s="482"/>
    </row>
    <row r="6" spans="1:12" s="483" customFormat="1" ht="30.75" customHeight="1" thickBot="1">
      <c r="A6" s="227" t="s">
        <v>120</v>
      </c>
      <c r="B6" s="484" t="s">
        <v>512</v>
      </c>
      <c r="C6" s="478">
        <v>83</v>
      </c>
      <c r="D6" s="479">
        <v>8</v>
      </c>
      <c r="E6" s="480">
        <v>0</v>
      </c>
      <c r="F6" s="479">
        <v>0</v>
      </c>
      <c r="G6" s="480">
        <v>2</v>
      </c>
      <c r="H6" s="479">
        <v>21</v>
      </c>
      <c r="I6" s="480">
        <v>150</v>
      </c>
      <c r="J6" s="479">
        <v>0</v>
      </c>
      <c r="K6" s="481">
        <f t="shared" si="1"/>
        <v>264</v>
      </c>
      <c r="L6" s="482"/>
    </row>
    <row r="7" spans="1:12" s="483" customFormat="1" ht="30.75" customHeight="1" thickBot="1">
      <c r="A7" s="1011" t="s">
        <v>13</v>
      </c>
      <c r="B7" s="484" t="s">
        <v>523</v>
      </c>
      <c r="C7" s="478">
        <v>3</v>
      </c>
      <c r="D7" s="479">
        <v>0</v>
      </c>
      <c r="E7" s="480">
        <v>0</v>
      </c>
      <c r="F7" s="479">
        <v>0</v>
      </c>
      <c r="G7" s="480">
        <v>0</v>
      </c>
      <c r="H7" s="479">
        <v>0</v>
      </c>
      <c r="I7" s="480">
        <v>0</v>
      </c>
      <c r="J7" s="479">
        <v>0</v>
      </c>
      <c r="K7" s="481">
        <f t="shared" si="1"/>
        <v>3</v>
      </c>
      <c r="L7" s="482"/>
    </row>
    <row r="8" spans="1:12" s="483" customFormat="1" ht="30.75" customHeight="1" thickBot="1">
      <c r="A8" s="1011"/>
      <c r="B8" s="484" t="s">
        <v>524</v>
      </c>
      <c r="C8" s="478">
        <v>347</v>
      </c>
      <c r="D8" s="479">
        <v>3</v>
      </c>
      <c r="E8" s="480">
        <v>0</v>
      </c>
      <c r="F8" s="479">
        <v>0</v>
      </c>
      <c r="G8" s="480">
        <v>0</v>
      </c>
      <c r="H8" s="479">
        <v>7</v>
      </c>
      <c r="I8" s="480">
        <v>99</v>
      </c>
      <c r="J8" s="479">
        <v>0</v>
      </c>
      <c r="K8" s="481">
        <f t="shared" si="1"/>
        <v>456</v>
      </c>
      <c r="L8" s="482"/>
    </row>
    <row r="9" spans="1:12" s="483" customFormat="1" ht="30.75" customHeight="1" thickBot="1">
      <c r="A9" s="1011" t="s">
        <v>14</v>
      </c>
      <c r="B9" s="485" t="s">
        <v>529</v>
      </c>
      <c r="C9" s="478">
        <v>118</v>
      </c>
      <c r="D9" s="479">
        <v>6</v>
      </c>
      <c r="E9" s="480">
        <v>0</v>
      </c>
      <c r="F9" s="479">
        <v>1</v>
      </c>
      <c r="G9" s="480">
        <v>1</v>
      </c>
      <c r="H9" s="479">
        <v>27</v>
      </c>
      <c r="I9" s="480">
        <v>114</v>
      </c>
      <c r="J9" s="479">
        <v>0</v>
      </c>
      <c r="K9" s="481">
        <f t="shared" si="1"/>
        <v>267</v>
      </c>
      <c r="L9" s="482"/>
    </row>
    <row r="10" spans="1:12" s="483" customFormat="1" ht="30.75" customHeight="1" thickBot="1">
      <c r="A10" s="1011"/>
      <c r="B10" s="477" t="s">
        <v>530</v>
      </c>
      <c r="C10" s="478">
        <v>310</v>
      </c>
      <c r="D10" s="479">
        <v>11</v>
      </c>
      <c r="E10" s="480">
        <v>4</v>
      </c>
      <c r="F10" s="479">
        <v>0</v>
      </c>
      <c r="G10" s="480">
        <v>1</v>
      </c>
      <c r="H10" s="479">
        <v>46</v>
      </c>
      <c r="I10" s="480">
        <v>256</v>
      </c>
      <c r="J10" s="479">
        <v>0</v>
      </c>
      <c r="K10" s="481">
        <f t="shared" si="1"/>
        <v>628</v>
      </c>
      <c r="L10" s="482"/>
    </row>
    <row r="11" spans="1:12" s="483" customFormat="1" ht="30.75" customHeight="1" thickBot="1">
      <c r="A11" s="1011"/>
      <c r="B11" s="484" t="s">
        <v>531</v>
      </c>
      <c r="C11" s="478">
        <v>151</v>
      </c>
      <c r="D11" s="479">
        <v>3</v>
      </c>
      <c r="E11" s="480">
        <v>0</v>
      </c>
      <c r="F11" s="479">
        <v>0</v>
      </c>
      <c r="G11" s="480">
        <v>0</v>
      </c>
      <c r="H11" s="479">
        <v>58</v>
      </c>
      <c r="I11" s="480">
        <v>264</v>
      </c>
      <c r="J11" s="479">
        <v>0</v>
      </c>
      <c r="K11" s="481">
        <f t="shared" si="1"/>
        <v>476</v>
      </c>
      <c r="L11" s="482"/>
    </row>
    <row r="12" spans="1:12" s="483" customFormat="1" ht="30.75" customHeight="1" thickBot="1">
      <c r="A12" s="227" t="s">
        <v>33</v>
      </c>
      <c r="B12" s="484" t="s">
        <v>559</v>
      </c>
      <c r="C12" s="478">
        <v>152</v>
      </c>
      <c r="D12" s="479">
        <v>0</v>
      </c>
      <c r="E12" s="480">
        <v>0</v>
      </c>
      <c r="F12" s="479">
        <v>0</v>
      </c>
      <c r="G12" s="480">
        <v>0</v>
      </c>
      <c r="H12" s="479">
        <v>0</v>
      </c>
      <c r="I12" s="480">
        <v>0</v>
      </c>
      <c r="J12" s="479">
        <v>0</v>
      </c>
      <c r="K12" s="481">
        <f t="shared" si="1"/>
        <v>152</v>
      </c>
      <c r="L12" s="482"/>
    </row>
    <row r="13" spans="1:12" s="483" customFormat="1" ht="30.75" customHeight="1" thickBot="1">
      <c r="A13" s="227" t="s">
        <v>15</v>
      </c>
      <c r="B13" s="484" t="s">
        <v>567</v>
      </c>
      <c r="C13" s="478">
        <v>0</v>
      </c>
      <c r="D13" s="479">
        <v>0</v>
      </c>
      <c r="E13" s="480">
        <v>0</v>
      </c>
      <c r="F13" s="479">
        <v>0</v>
      </c>
      <c r="G13" s="480">
        <v>0</v>
      </c>
      <c r="H13" s="479">
        <v>1</v>
      </c>
      <c r="I13" s="480">
        <v>0</v>
      </c>
      <c r="J13" s="479">
        <v>0</v>
      </c>
      <c r="K13" s="481">
        <f t="shared" si="1"/>
        <v>1</v>
      </c>
      <c r="L13" s="482"/>
    </row>
    <row r="14" spans="1:12" s="483" customFormat="1" ht="30.75" customHeight="1" thickBot="1">
      <c r="A14" s="1011" t="s">
        <v>16</v>
      </c>
      <c r="B14" s="484" t="s">
        <v>571</v>
      </c>
      <c r="C14" s="478">
        <v>74</v>
      </c>
      <c r="D14" s="479">
        <v>0</v>
      </c>
      <c r="E14" s="480">
        <v>0</v>
      </c>
      <c r="F14" s="479">
        <v>0</v>
      </c>
      <c r="G14" s="480">
        <v>0</v>
      </c>
      <c r="H14" s="479">
        <v>7</v>
      </c>
      <c r="I14" s="480">
        <v>6</v>
      </c>
      <c r="J14" s="479">
        <v>0</v>
      </c>
      <c r="K14" s="481">
        <f t="shared" si="1"/>
        <v>87</v>
      </c>
      <c r="L14" s="482"/>
    </row>
    <row r="15" spans="1:12" s="483" customFormat="1" ht="30.75" customHeight="1" thickBot="1">
      <c r="A15" s="1011"/>
      <c r="B15" s="484" t="s">
        <v>572</v>
      </c>
      <c r="C15" s="478">
        <v>79</v>
      </c>
      <c r="D15" s="479">
        <v>13</v>
      </c>
      <c r="E15" s="480">
        <v>0</v>
      </c>
      <c r="F15" s="479">
        <v>1</v>
      </c>
      <c r="G15" s="480">
        <v>4</v>
      </c>
      <c r="H15" s="479">
        <v>77</v>
      </c>
      <c r="I15" s="480">
        <v>225</v>
      </c>
      <c r="J15" s="479">
        <v>0</v>
      </c>
      <c r="K15" s="481">
        <f t="shared" si="1"/>
        <v>399</v>
      </c>
      <c r="L15" s="482"/>
    </row>
    <row r="16" spans="1:12" s="483" customFormat="1" ht="30.75" customHeight="1" thickBot="1">
      <c r="A16" s="1011"/>
      <c r="B16" s="484" t="s">
        <v>573</v>
      </c>
      <c r="C16" s="478">
        <v>3</v>
      </c>
      <c r="D16" s="479">
        <v>0</v>
      </c>
      <c r="E16" s="480">
        <v>0</v>
      </c>
      <c r="F16" s="479">
        <v>0</v>
      </c>
      <c r="G16" s="480">
        <v>0</v>
      </c>
      <c r="H16" s="479">
        <v>0</v>
      </c>
      <c r="I16" s="480">
        <v>0</v>
      </c>
      <c r="J16" s="479">
        <v>0</v>
      </c>
      <c r="K16" s="481">
        <f t="shared" si="1"/>
        <v>3</v>
      </c>
      <c r="L16" s="482"/>
    </row>
    <row r="17" spans="1:12" s="483" customFormat="1" ht="30.75" customHeight="1" thickBot="1">
      <c r="A17" s="1011" t="s">
        <v>475</v>
      </c>
      <c r="B17" s="484" t="s">
        <v>582</v>
      </c>
      <c r="C17" s="478">
        <v>142</v>
      </c>
      <c r="D17" s="479">
        <v>1</v>
      </c>
      <c r="E17" s="480">
        <v>0</v>
      </c>
      <c r="F17" s="479">
        <v>0</v>
      </c>
      <c r="G17" s="480">
        <v>0</v>
      </c>
      <c r="H17" s="479">
        <v>0</v>
      </c>
      <c r="I17" s="480">
        <v>0</v>
      </c>
      <c r="J17" s="479">
        <v>0</v>
      </c>
      <c r="K17" s="481">
        <f t="shared" si="1"/>
        <v>143</v>
      </c>
      <c r="L17" s="482"/>
    </row>
    <row r="18" spans="1:12" s="483" customFormat="1" ht="30.75" customHeight="1" thickBot="1">
      <c r="A18" s="1011"/>
      <c r="B18" s="484" t="s">
        <v>583</v>
      </c>
      <c r="C18" s="478">
        <v>515</v>
      </c>
      <c r="D18" s="479">
        <v>4</v>
      </c>
      <c r="E18" s="480">
        <v>1</v>
      </c>
      <c r="F18" s="479">
        <v>2</v>
      </c>
      <c r="G18" s="480">
        <v>0</v>
      </c>
      <c r="H18" s="479">
        <v>23</v>
      </c>
      <c r="I18" s="480">
        <v>118</v>
      </c>
      <c r="J18" s="479">
        <v>0</v>
      </c>
      <c r="K18" s="481">
        <f t="shared" si="1"/>
        <v>663</v>
      </c>
      <c r="L18" s="482"/>
    </row>
    <row r="19" spans="1:12" s="483" customFormat="1" ht="30.75" customHeight="1" thickBot="1">
      <c r="A19" s="1011"/>
      <c r="B19" s="484" t="s">
        <v>584</v>
      </c>
      <c r="C19" s="478">
        <v>40</v>
      </c>
      <c r="D19" s="479">
        <v>1</v>
      </c>
      <c r="E19" s="480">
        <v>1</v>
      </c>
      <c r="F19" s="479">
        <v>0</v>
      </c>
      <c r="G19" s="480">
        <v>0</v>
      </c>
      <c r="H19" s="479">
        <v>19</v>
      </c>
      <c r="I19" s="480">
        <v>83</v>
      </c>
      <c r="J19" s="479">
        <v>0</v>
      </c>
      <c r="K19" s="481">
        <f t="shared" si="1"/>
        <v>144</v>
      </c>
      <c r="L19" s="482"/>
    </row>
    <row r="20" spans="1:12" s="483" customFormat="1" ht="30.75" customHeight="1" thickBot="1">
      <c r="A20" s="1011"/>
      <c r="B20" s="484" t="s">
        <v>586</v>
      </c>
      <c r="C20" s="478">
        <v>21</v>
      </c>
      <c r="D20" s="479">
        <v>0</v>
      </c>
      <c r="E20" s="480">
        <v>2</v>
      </c>
      <c r="F20" s="479">
        <v>0</v>
      </c>
      <c r="G20" s="480">
        <v>0</v>
      </c>
      <c r="H20" s="479">
        <v>14</v>
      </c>
      <c r="I20" s="480">
        <v>83</v>
      </c>
      <c r="J20" s="479">
        <v>0</v>
      </c>
      <c r="K20" s="481">
        <f t="shared" si="1"/>
        <v>120</v>
      </c>
      <c r="L20" s="482"/>
    </row>
    <row r="21" spans="1:12" s="483" customFormat="1" ht="30.75" customHeight="1" thickBot="1">
      <c r="A21" s="1011"/>
      <c r="B21" s="484" t="s">
        <v>587</v>
      </c>
      <c r="C21" s="478">
        <v>254</v>
      </c>
      <c r="D21" s="479">
        <v>3</v>
      </c>
      <c r="E21" s="480">
        <v>0</v>
      </c>
      <c r="F21" s="479">
        <v>0</v>
      </c>
      <c r="G21" s="480">
        <v>1</v>
      </c>
      <c r="H21" s="479">
        <v>34</v>
      </c>
      <c r="I21" s="480">
        <v>172</v>
      </c>
      <c r="J21" s="479">
        <v>0</v>
      </c>
      <c r="K21" s="481">
        <f t="shared" si="1"/>
        <v>464</v>
      </c>
      <c r="L21" s="482"/>
    </row>
    <row r="22" spans="1:12" s="483" customFormat="1" ht="30.75" customHeight="1" thickBot="1">
      <c r="A22" s="1011"/>
      <c r="B22" s="484" t="s">
        <v>588</v>
      </c>
      <c r="C22" s="478">
        <v>134</v>
      </c>
      <c r="D22" s="479">
        <v>6</v>
      </c>
      <c r="E22" s="480">
        <v>0</v>
      </c>
      <c r="F22" s="479">
        <v>0</v>
      </c>
      <c r="G22" s="480">
        <v>3</v>
      </c>
      <c r="H22" s="479">
        <v>140</v>
      </c>
      <c r="I22" s="480">
        <v>357</v>
      </c>
      <c r="J22" s="479">
        <v>4</v>
      </c>
      <c r="K22" s="481">
        <f t="shared" si="1"/>
        <v>644</v>
      </c>
      <c r="L22" s="482"/>
    </row>
    <row r="23" spans="1:12" s="483" customFormat="1" ht="30.75" customHeight="1" thickBot="1">
      <c r="A23" s="1011"/>
      <c r="B23" s="484" t="s">
        <v>589</v>
      </c>
      <c r="C23" s="478">
        <v>0</v>
      </c>
      <c r="D23" s="479">
        <v>0</v>
      </c>
      <c r="E23" s="480">
        <v>0</v>
      </c>
      <c r="F23" s="479">
        <v>0</v>
      </c>
      <c r="G23" s="480">
        <v>0</v>
      </c>
      <c r="H23" s="479">
        <v>23</v>
      </c>
      <c r="I23" s="480">
        <v>127</v>
      </c>
      <c r="J23" s="479">
        <v>0</v>
      </c>
      <c r="K23" s="481">
        <f t="shared" si="1"/>
        <v>150</v>
      </c>
      <c r="L23" s="482"/>
    </row>
    <row r="24" spans="1:12" s="483" customFormat="1" ht="30.75" customHeight="1" thickBot="1">
      <c r="A24" s="1011"/>
      <c r="B24" s="484" t="s">
        <v>591</v>
      </c>
      <c r="C24" s="478">
        <v>0</v>
      </c>
      <c r="D24" s="479">
        <v>0</v>
      </c>
      <c r="E24" s="480">
        <v>0</v>
      </c>
      <c r="F24" s="479">
        <v>0</v>
      </c>
      <c r="G24" s="480">
        <v>0</v>
      </c>
      <c r="H24" s="479">
        <v>29</v>
      </c>
      <c r="I24" s="480">
        <v>137</v>
      </c>
      <c r="J24" s="479">
        <v>0</v>
      </c>
      <c r="K24" s="481">
        <f t="shared" si="1"/>
        <v>166</v>
      </c>
      <c r="L24" s="482"/>
    </row>
    <row r="25" spans="1:12" s="483" customFormat="1" ht="30.75" customHeight="1" thickBot="1">
      <c r="A25" s="1011"/>
      <c r="B25" s="484" t="s">
        <v>592</v>
      </c>
      <c r="C25" s="478">
        <v>0</v>
      </c>
      <c r="D25" s="479">
        <v>0</v>
      </c>
      <c r="E25" s="480">
        <v>0</v>
      </c>
      <c r="F25" s="479">
        <v>0</v>
      </c>
      <c r="G25" s="480">
        <v>0</v>
      </c>
      <c r="H25" s="479">
        <v>0</v>
      </c>
      <c r="I25" s="480">
        <v>3</v>
      </c>
      <c r="J25" s="479">
        <v>0</v>
      </c>
      <c r="K25" s="481">
        <f t="shared" si="1"/>
        <v>3</v>
      </c>
      <c r="L25" s="482"/>
    </row>
    <row r="26" spans="1:12" s="483" customFormat="1" ht="30.75" customHeight="1" thickBot="1">
      <c r="A26" s="227" t="s">
        <v>122</v>
      </c>
      <c r="B26" s="484" t="s">
        <v>619</v>
      </c>
      <c r="C26" s="478">
        <v>93</v>
      </c>
      <c r="D26" s="479">
        <v>4</v>
      </c>
      <c r="E26" s="480">
        <v>0</v>
      </c>
      <c r="F26" s="479">
        <v>0</v>
      </c>
      <c r="G26" s="480">
        <v>2</v>
      </c>
      <c r="H26" s="479">
        <v>5</v>
      </c>
      <c r="I26" s="480">
        <v>49</v>
      </c>
      <c r="J26" s="479">
        <v>0</v>
      </c>
      <c r="K26" s="481">
        <f t="shared" si="1"/>
        <v>153</v>
      </c>
      <c r="L26" s="482"/>
    </row>
    <row r="27" spans="1:12" s="483" customFormat="1" ht="30.75" customHeight="1" thickBot="1">
      <c r="A27" s="227" t="s">
        <v>31</v>
      </c>
      <c r="B27" s="484" t="s">
        <v>625</v>
      </c>
      <c r="C27" s="478">
        <v>128</v>
      </c>
      <c r="D27" s="479">
        <v>0</v>
      </c>
      <c r="E27" s="480">
        <v>0</v>
      </c>
      <c r="F27" s="479">
        <v>0</v>
      </c>
      <c r="G27" s="480">
        <v>0</v>
      </c>
      <c r="H27" s="479">
        <v>0</v>
      </c>
      <c r="I27" s="480">
        <v>0</v>
      </c>
      <c r="J27" s="479">
        <v>0</v>
      </c>
      <c r="K27" s="481">
        <f t="shared" si="1"/>
        <v>128</v>
      </c>
      <c r="L27" s="482"/>
    </row>
    <row r="28" spans="1:12" s="483" customFormat="1" ht="30.75" customHeight="1" thickBot="1">
      <c r="A28" s="1011" t="s">
        <v>476</v>
      </c>
      <c r="B28" s="484" t="s">
        <v>630</v>
      </c>
      <c r="C28" s="478">
        <v>1</v>
      </c>
      <c r="D28" s="479">
        <v>17</v>
      </c>
      <c r="E28" s="480">
        <v>0</v>
      </c>
      <c r="F28" s="479">
        <v>0</v>
      </c>
      <c r="G28" s="480">
        <v>2</v>
      </c>
      <c r="H28" s="479">
        <v>30</v>
      </c>
      <c r="I28" s="480">
        <v>148</v>
      </c>
      <c r="J28" s="479">
        <v>0</v>
      </c>
      <c r="K28" s="481">
        <f t="shared" si="1"/>
        <v>198</v>
      </c>
      <c r="L28" s="482"/>
    </row>
    <row r="29" spans="1:12" s="483" customFormat="1" ht="30.75" customHeight="1" thickBot="1">
      <c r="A29" s="1011"/>
      <c r="B29" s="484" t="s">
        <v>631</v>
      </c>
      <c r="C29" s="478">
        <v>51</v>
      </c>
      <c r="D29" s="479">
        <v>10</v>
      </c>
      <c r="E29" s="480">
        <v>2</v>
      </c>
      <c r="F29" s="479">
        <v>2</v>
      </c>
      <c r="G29" s="480">
        <v>1</v>
      </c>
      <c r="H29" s="479">
        <v>20</v>
      </c>
      <c r="I29" s="480">
        <v>104</v>
      </c>
      <c r="J29" s="479">
        <v>0</v>
      </c>
      <c r="K29" s="481">
        <f t="shared" si="1"/>
        <v>190</v>
      </c>
      <c r="L29" s="482"/>
    </row>
    <row r="30" spans="1:12" s="483" customFormat="1" ht="30.75" customHeight="1" thickBot="1">
      <c r="A30" s="1011"/>
      <c r="B30" s="484" t="s">
        <v>632</v>
      </c>
      <c r="C30" s="478">
        <v>0</v>
      </c>
      <c r="D30" s="479">
        <v>0</v>
      </c>
      <c r="E30" s="480">
        <v>0</v>
      </c>
      <c r="F30" s="479">
        <v>0</v>
      </c>
      <c r="G30" s="480">
        <v>0</v>
      </c>
      <c r="H30" s="479">
        <v>19</v>
      </c>
      <c r="I30" s="480">
        <v>93</v>
      </c>
      <c r="J30" s="479">
        <v>0</v>
      </c>
      <c r="K30" s="481">
        <f t="shared" si="1"/>
        <v>112</v>
      </c>
      <c r="L30" s="482"/>
    </row>
    <row r="31" spans="1:12" s="483" customFormat="1" ht="30.75" customHeight="1" thickBot="1">
      <c r="A31" s="227" t="s">
        <v>29</v>
      </c>
      <c r="B31" s="484" t="s">
        <v>651</v>
      </c>
      <c r="C31" s="478">
        <v>29</v>
      </c>
      <c r="D31" s="479">
        <v>1</v>
      </c>
      <c r="E31" s="480">
        <v>0</v>
      </c>
      <c r="F31" s="479">
        <v>0</v>
      </c>
      <c r="G31" s="480">
        <v>0</v>
      </c>
      <c r="H31" s="479">
        <v>13</v>
      </c>
      <c r="I31" s="480">
        <v>83</v>
      </c>
      <c r="J31" s="479">
        <v>0</v>
      </c>
      <c r="K31" s="481">
        <f t="shared" si="1"/>
        <v>126</v>
      </c>
      <c r="L31" s="482"/>
    </row>
    <row r="32" spans="1:12" s="483" customFormat="1" ht="30.75" customHeight="1" thickBot="1">
      <c r="A32" s="1011" t="s">
        <v>17</v>
      </c>
      <c r="B32" s="484" t="s">
        <v>655</v>
      </c>
      <c r="C32" s="478">
        <v>207</v>
      </c>
      <c r="D32" s="479">
        <v>1</v>
      </c>
      <c r="E32" s="480">
        <v>0</v>
      </c>
      <c r="F32" s="479">
        <v>1</v>
      </c>
      <c r="G32" s="480">
        <v>2</v>
      </c>
      <c r="H32" s="479">
        <v>8</v>
      </c>
      <c r="I32" s="480">
        <v>84</v>
      </c>
      <c r="J32" s="479">
        <v>0</v>
      </c>
      <c r="K32" s="481">
        <f t="shared" si="1"/>
        <v>303</v>
      </c>
      <c r="L32" s="482"/>
    </row>
    <row r="33" spans="1:12" s="483" customFormat="1" ht="30.75" customHeight="1" thickBot="1">
      <c r="A33" s="1011"/>
      <c r="B33" s="484" t="s">
        <v>656</v>
      </c>
      <c r="C33" s="478">
        <v>0</v>
      </c>
      <c r="D33" s="479">
        <v>1</v>
      </c>
      <c r="E33" s="480">
        <v>0</v>
      </c>
      <c r="F33" s="479">
        <v>6</v>
      </c>
      <c r="G33" s="480">
        <v>0</v>
      </c>
      <c r="H33" s="479">
        <v>11</v>
      </c>
      <c r="I33" s="480">
        <v>77</v>
      </c>
      <c r="J33" s="479">
        <v>0</v>
      </c>
      <c r="K33" s="481">
        <f t="shared" si="1"/>
        <v>95</v>
      </c>
      <c r="L33" s="482"/>
    </row>
    <row r="34" spans="1:12" s="483" customFormat="1" ht="30.75" customHeight="1" thickBot="1">
      <c r="A34" s="1011"/>
      <c r="B34" s="484" t="s">
        <v>658</v>
      </c>
      <c r="C34" s="478">
        <v>31</v>
      </c>
      <c r="D34" s="479">
        <v>0</v>
      </c>
      <c r="E34" s="480">
        <v>0</v>
      </c>
      <c r="F34" s="479">
        <v>0</v>
      </c>
      <c r="G34" s="480">
        <v>0</v>
      </c>
      <c r="H34" s="479">
        <v>0</v>
      </c>
      <c r="I34" s="480">
        <v>0</v>
      </c>
      <c r="J34" s="479">
        <v>0</v>
      </c>
      <c r="K34" s="481">
        <f t="shared" si="1"/>
        <v>31</v>
      </c>
      <c r="L34" s="482"/>
    </row>
    <row r="35" spans="1:12" s="483" customFormat="1" ht="30.75" customHeight="1" thickBot="1">
      <c r="A35" s="1011"/>
      <c r="B35" s="484" t="s">
        <v>659</v>
      </c>
      <c r="C35" s="478">
        <v>0</v>
      </c>
      <c r="D35" s="479">
        <v>7</v>
      </c>
      <c r="E35" s="480">
        <v>0</v>
      </c>
      <c r="F35" s="479">
        <v>0</v>
      </c>
      <c r="G35" s="480">
        <v>0</v>
      </c>
      <c r="H35" s="479">
        <v>22</v>
      </c>
      <c r="I35" s="480">
        <v>81</v>
      </c>
      <c r="J35" s="479">
        <v>0</v>
      </c>
      <c r="K35" s="481">
        <f t="shared" si="1"/>
        <v>110</v>
      </c>
      <c r="L35" s="482"/>
    </row>
    <row r="36" spans="1:12" s="483" customFormat="1" ht="30.75" customHeight="1" thickBot="1">
      <c r="A36" s="1011"/>
      <c r="B36" s="484" t="s">
        <v>660</v>
      </c>
      <c r="C36" s="478">
        <v>320</v>
      </c>
      <c r="D36" s="479">
        <v>0</v>
      </c>
      <c r="E36" s="480">
        <v>0</v>
      </c>
      <c r="F36" s="479">
        <v>0</v>
      </c>
      <c r="G36" s="480">
        <v>0</v>
      </c>
      <c r="H36" s="479">
        <v>1</v>
      </c>
      <c r="I36" s="480">
        <v>29</v>
      </c>
      <c r="J36" s="479">
        <v>0</v>
      </c>
      <c r="K36" s="481">
        <f t="shared" si="1"/>
        <v>350</v>
      </c>
      <c r="L36" s="482"/>
    </row>
    <row r="37" spans="1:12" s="483" customFormat="1" ht="30.75" customHeight="1" thickBot="1">
      <c r="A37" s="1011" t="s">
        <v>18</v>
      </c>
      <c r="B37" s="484" t="s">
        <v>687</v>
      </c>
      <c r="C37" s="478">
        <v>336</v>
      </c>
      <c r="D37" s="479">
        <v>2</v>
      </c>
      <c r="E37" s="480">
        <v>0</v>
      </c>
      <c r="F37" s="479">
        <v>0</v>
      </c>
      <c r="G37" s="480">
        <v>0</v>
      </c>
      <c r="H37" s="479">
        <v>6</v>
      </c>
      <c r="I37" s="480">
        <v>29</v>
      </c>
      <c r="J37" s="479">
        <v>0</v>
      </c>
      <c r="K37" s="481">
        <f t="shared" si="1"/>
        <v>373</v>
      </c>
      <c r="L37" s="482"/>
    </row>
    <row r="38" spans="1:12" s="483" customFormat="1" ht="30.75" customHeight="1" thickBot="1">
      <c r="A38" s="1011"/>
      <c r="B38" s="484" t="s">
        <v>688</v>
      </c>
      <c r="C38" s="478">
        <v>74</v>
      </c>
      <c r="D38" s="479">
        <v>0</v>
      </c>
      <c r="E38" s="480">
        <v>0</v>
      </c>
      <c r="F38" s="479">
        <v>0</v>
      </c>
      <c r="G38" s="480">
        <v>0</v>
      </c>
      <c r="H38" s="479">
        <v>2</v>
      </c>
      <c r="I38" s="480">
        <v>13</v>
      </c>
      <c r="J38" s="479">
        <v>0</v>
      </c>
      <c r="K38" s="481">
        <f t="shared" si="1"/>
        <v>89</v>
      </c>
      <c r="L38" s="482"/>
    </row>
    <row r="39" spans="1:12" s="483" customFormat="1" ht="30.75" customHeight="1" thickBot="1">
      <c r="A39" s="227" t="s">
        <v>19</v>
      </c>
      <c r="B39" s="484" t="s">
        <v>694</v>
      </c>
      <c r="C39" s="478">
        <v>61</v>
      </c>
      <c r="D39" s="479">
        <v>0</v>
      </c>
      <c r="E39" s="480">
        <v>0</v>
      </c>
      <c r="F39" s="479">
        <v>0</v>
      </c>
      <c r="G39" s="480">
        <v>1</v>
      </c>
      <c r="H39" s="479">
        <v>9</v>
      </c>
      <c r="I39" s="480">
        <v>43</v>
      </c>
      <c r="J39" s="479">
        <v>0</v>
      </c>
      <c r="K39" s="481">
        <f t="shared" si="1"/>
        <v>114</v>
      </c>
      <c r="L39" s="482"/>
    </row>
    <row r="40" spans="1:12" s="483" customFormat="1" ht="30.75" customHeight="1" thickBot="1">
      <c r="A40" s="227" t="s">
        <v>261</v>
      </c>
      <c r="B40" s="484" t="s">
        <v>703</v>
      </c>
      <c r="C40" s="478">
        <v>205</v>
      </c>
      <c r="D40" s="479">
        <v>20</v>
      </c>
      <c r="E40" s="480">
        <v>3</v>
      </c>
      <c r="F40" s="479">
        <v>6</v>
      </c>
      <c r="G40" s="480">
        <v>5</v>
      </c>
      <c r="H40" s="479">
        <v>51</v>
      </c>
      <c r="I40" s="480">
        <v>118</v>
      </c>
      <c r="J40" s="479">
        <v>0</v>
      </c>
      <c r="K40" s="481">
        <f t="shared" si="1"/>
        <v>408</v>
      </c>
      <c r="L40" s="482"/>
    </row>
    <row r="41" spans="1:12" s="483" customFormat="1" ht="30.75" customHeight="1" thickBot="1">
      <c r="A41" s="227" t="s">
        <v>20</v>
      </c>
      <c r="B41" s="484" t="s">
        <v>711</v>
      </c>
      <c r="C41" s="478">
        <v>1</v>
      </c>
      <c r="D41" s="479">
        <v>1</v>
      </c>
      <c r="E41" s="480">
        <v>0</v>
      </c>
      <c r="F41" s="479">
        <v>0</v>
      </c>
      <c r="G41" s="480">
        <v>0</v>
      </c>
      <c r="H41" s="479">
        <v>34</v>
      </c>
      <c r="I41" s="480">
        <v>287</v>
      </c>
      <c r="J41" s="479">
        <v>0</v>
      </c>
      <c r="K41" s="481">
        <f t="shared" si="1"/>
        <v>323</v>
      </c>
      <c r="L41" s="482"/>
    </row>
    <row r="42" spans="1:12" s="483" customFormat="1" ht="30.75" customHeight="1" thickBot="1">
      <c r="A42" s="227" t="s">
        <v>127</v>
      </c>
      <c r="B42" s="484" t="s">
        <v>735</v>
      </c>
      <c r="C42" s="478">
        <v>148</v>
      </c>
      <c r="D42" s="479">
        <v>1</v>
      </c>
      <c r="E42" s="480">
        <v>0</v>
      </c>
      <c r="F42" s="479">
        <v>0</v>
      </c>
      <c r="G42" s="480">
        <v>3</v>
      </c>
      <c r="H42" s="479">
        <v>27</v>
      </c>
      <c r="I42" s="480">
        <v>74</v>
      </c>
      <c r="J42" s="479">
        <v>0</v>
      </c>
      <c r="K42" s="481">
        <f t="shared" si="1"/>
        <v>253</v>
      </c>
      <c r="L42" s="482"/>
    </row>
    <row r="43" spans="1:12" s="483" customFormat="1" ht="30.75" customHeight="1" thickBot="1">
      <c r="A43" s="227" t="s">
        <v>127</v>
      </c>
      <c r="B43" s="484" t="s">
        <v>736</v>
      </c>
      <c r="C43" s="478">
        <v>270</v>
      </c>
      <c r="D43" s="479">
        <v>1</v>
      </c>
      <c r="E43" s="480">
        <v>0</v>
      </c>
      <c r="F43" s="479">
        <v>0</v>
      </c>
      <c r="G43" s="480">
        <v>4</v>
      </c>
      <c r="H43" s="479">
        <v>43</v>
      </c>
      <c r="I43" s="480">
        <v>240</v>
      </c>
      <c r="J43" s="479">
        <v>0</v>
      </c>
      <c r="K43" s="481">
        <f t="shared" si="1"/>
        <v>558</v>
      </c>
      <c r="L43" s="482"/>
    </row>
    <row r="44" spans="1:12" s="483" customFormat="1" ht="30.75" customHeight="1" thickBot="1">
      <c r="A44" s="227" t="s">
        <v>22</v>
      </c>
      <c r="B44" s="484" t="s">
        <v>745</v>
      </c>
      <c r="C44" s="478">
        <v>5</v>
      </c>
      <c r="D44" s="479">
        <v>2</v>
      </c>
      <c r="E44" s="480">
        <v>0</v>
      </c>
      <c r="F44" s="479">
        <v>0</v>
      </c>
      <c r="G44" s="480">
        <v>0</v>
      </c>
      <c r="H44" s="479">
        <v>49</v>
      </c>
      <c r="I44" s="480">
        <v>97</v>
      </c>
      <c r="J44" s="479">
        <v>0</v>
      </c>
      <c r="K44" s="481">
        <f t="shared" si="1"/>
        <v>153</v>
      </c>
      <c r="L44" s="482"/>
    </row>
    <row r="45" spans="1:12" s="483" customFormat="1" ht="30.75" customHeight="1" thickBot="1">
      <c r="A45" s="227" t="s">
        <v>477</v>
      </c>
      <c r="B45" s="484" t="s">
        <v>749</v>
      </c>
      <c r="C45" s="478">
        <v>369</v>
      </c>
      <c r="D45" s="479">
        <v>0</v>
      </c>
      <c r="E45" s="480">
        <v>0</v>
      </c>
      <c r="F45" s="479">
        <v>0</v>
      </c>
      <c r="G45" s="480">
        <v>0</v>
      </c>
      <c r="H45" s="479">
        <v>0</v>
      </c>
      <c r="I45" s="480">
        <v>0</v>
      </c>
      <c r="J45" s="479">
        <v>0</v>
      </c>
      <c r="K45" s="481">
        <f t="shared" si="1"/>
        <v>369</v>
      </c>
      <c r="L45" s="482"/>
    </row>
    <row r="46" spans="1:12" s="483" customFormat="1" ht="30.75" customHeight="1" thickBot="1">
      <c r="A46" s="1011" t="s">
        <v>219</v>
      </c>
      <c r="B46" s="484" t="s">
        <v>753</v>
      </c>
      <c r="C46" s="478">
        <v>67</v>
      </c>
      <c r="D46" s="479">
        <v>0</v>
      </c>
      <c r="E46" s="480">
        <v>0</v>
      </c>
      <c r="F46" s="479">
        <v>0</v>
      </c>
      <c r="G46" s="480">
        <v>0</v>
      </c>
      <c r="H46" s="479">
        <v>2</v>
      </c>
      <c r="I46" s="480">
        <v>1</v>
      </c>
      <c r="J46" s="479">
        <v>0</v>
      </c>
      <c r="K46" s="481">
        <f t="shared" si="1"/>
        <v>70</v>
      </c>
      <c r="L46" s="482"/>
    </row>
    <row r="47" spans="1:12" s="483" customFormat="1" ht="30.75" customHeight="1" thickBot="1">
      <c r="A47" s="1011"/>
      <c r="B47" s="484" t="s">
        <v>754</v>
      </c>
      <c r="C47" s="478">
        <v>225</v>
      </c>
      <c r="D47" s="479">
        <v>6</v>
      </c>
      <c r="E47" s="480">
        <v>0</v>
      </c>
      <c r="F47" s="479">
        <v>0</v>
      </c>
      <c r="G47" s="480">
        <v>0</v>
      </c>
      <c r="H47" s="479">
        <v>2</v>
      </c>
      <c r="I47" s="480">
        <v>21</v>
      </c>
      <c r="J47" s="479">
        <v>0</v>
      </c>
      <c r="K47" s="481">
        <f t="shared" si="1"/>
        <v>254</v>
      </c>
      <c r="L47" s="482"/>
    </row>
    <row r="48" spans="1:12" s="483" customFormat="1" ht="30.75" customHeight="1" thickBot="1">
      <c r="A48" s="1011" t="s">
        <v>220</v>
      </c>
      <c r="B48" s="484" t="s">
        <v>762</v>
      </c>
      <c r="C48" s="478">
        <v>439</v>
      </c>
      <c r="D48" s="479">
        <v>9</v>
      </c>
      <c r="E48" s="480">
        <v>3</v>
      </c>
      <c r="F48" s="479">
        <v>5</v>
      </c>
      <c r="G48" s="480">
        <v>0</v>
      </c>
      <c r="H48" s="479">
        <v>55</v>
      </c>
      <c r="I48" s="480">
        <v>381</v>
      </c>
      <c r="J48" s="479">
        <v>0</v>
      </c>
      <c r="K48" s="481">
        <f t="shared" si="1"/>
        <v>892</v>
      </c>
      <c r="L48" s="482"/>
    </row>
    <row r="49" spans="1:12" s="483" customFormat="1" ht="30.75" customHeight="1" thickBot="1">
      <c r="A49" s="1011"/>
      <c r="B49" s="484" t="s">
        <v>763</v>
      </c>
      <c r="C49" s="478">
        <v>212</v>
      </c>
      <c r="D49" s="479">
        <v>5</v>
      </c>
      <c r="E49" s="480">
        <v>0</v>
      </c>
      <c r="F49" s="479">
        <v>0</v>
      </c>
      <c r="G49" s="480">
        <v>1</v>
      </c>
      <c r="H49" s="479">
        <v>20</v>
      </c>
      <c r="I49" s="480">
        <v>80</v>
      </c>
      <c r="J49" s="479">
        <v>0</v>
      </c>
      <c r="K49" s="481">
        <f t="shared" si="1"/>
        <v>318</v>
      </c>
      <c r="L49" s="482"/>
    </row>
    <row r="50" spans="1:12" s="483" customFormat="1" ht="30.75" customHeight="1" thickBot="1">
      <c r="A50" s="1011"/>
      <c r="B50" s="484" t="s">
        <v>764</v>
      </c>
      <c r="C50" s="478">
        <v>190</v>
      </c>
      <c r="D50" s="479">
        <v>7</v>
      </c>
      <c r="E50" s="480">
        <v>0</v>
      </c>
      <c r="F50" s="479">
        <v>1</v>
      </c>
      <c r="G50" s="480">
        <v>1</v>
      </c>
      <c r="H50" s="479">
        <v>42</v>
      </c>
      <c r="I50" s="480">
        <v>122</v>
      </c>
      <c r="J50" s="479">
        <v>0</v>
      </c>
      <c r="K50" s="481">
        <f t="shared" si="1"/>
        <v>363</v>
      </c>
      <c r="L50" s="482"/>
    </row>
    <row r="51" spans="1:12" s="483" customFormat="1" ht="30.75" customHeight="1" thickBot="1">
      <c r="A51" s="1011" t="s">
        <v>221</v>
      </c>
      <c r="B51" s="484" t="s">
        <v>779</v>
      </c>
      <c r="C51" s="478">
        <v>403</v>
      </c>
      <c r="D51" s="479">
        <v>8</v>
      </c>
      <c r="E51" s="480">
        <v>0</v>
      </c>
      <c r="F51" s="479">
        <v>0</v>
      </c>
      <c r="G51" s="480">
        <v>0</v>
      </c>
      <c r="H51" s="479">
        <v>3</v>
      </c>
      <c r="I51" s="480">
        <v>6</v>
      </c>
      <c r="J51" s="479">
        <v>0</v>
      </c>
      <c r="K51" s="481">
        <f t="shared" si="1"/>
        <v>420</v>
      </c>
      <c r="L51" s="482"/>
    </row>
    <row r="52" spans="1:12" s="483" customFormat="1" ht="30.75" customHeight="1" thickBot="1">
      <c r="A52" s="1011"/>
      <c r="B52" s="484" t="s">
        <v>780</v>
      </c>
      <c r="C52" s="478">
        <v>0</v>
      </c>
      <c r="D52" s="479">
        <v>0</v>
      </c>
      <c r="E52" s="480">
        <v>0</v>
      </c>
      <c r="F52" s="479">
        <v>0</v>
      </c>
      <c r="G52" s="480">
        <v>0</v>
      </c>
      <c r="H52" s="479">
        <v>6</v>
      </c>
      <c r="I52" s="480">
        <v>78</v>
      </c>
      <c r="J52" s="479">
        <v>0</v>
      </c>
      <c r="K52" s="481">
        <f t="shared" si="1"/>
        <v>84</v>
      </c>
      <c r="L52" s="482"/>
    </row>
    <row r="53" spans="1:12" s="483" customFormat="1" ht="30.75" customHeight="1" thickBot="1">
      <c r="A53" s="227" t="s">
        <v>478</v>
      </c>
      <c r="B53" s="484" t="s">
        <v>789</v>
      </c>
      <c r="C53" s="478">
        <v>110</v>
      </c>
      <c r="D53" s="479">
        <v>0</v>
      </c>
      <c r="E53" s="480">
        <v>1</v>
      </c>
      <c r="F53" s="479">
        <v>0</v>
      </c>
      <c r="G53" s="480">
        <v>0</v>
      </c>
      <c r="H53" s="479">
        <v>2</v>
      </c>
      <c r="I53" s="480">
        <v>9</v>
      </c>
      <c r="J53" s="479">
        <v>0</v>
      </c>
      <c r="K53" s="481">
        <f t="shared" si="1"/>
        <v>122</v>
      </c>
      <c r="L53" s="482"/>
    </row>
    <row r="54" spans="1:12" s="483" customFormat="1" ht="30.75" customHeight="1" thickBot="1">
      <c r="A54" s="1011" t="s">
        <v>131</v>
      </c>
      <c r="B54" s="484" t="s">
        <v>793</v>
      </c>
      <c r="C54" s="478">
        <v>51</v>
      </c>
      <c r="D54" s="479">
        <v>5</v>
      </c>
      <c r="E54" s="480">
        <v>0</v>
      </c>
      <c r="F54" s="479">
        <v>0</v>
      </c>
      <c r="G54" s="480">
        <v>0</v>
      </c>
      <c r="H54" s="479">
        <v>55</v>
      </c>
      <c r="I54" s="480">
        <v>213</v>
      </c>
      <c r="J54" s="479">
        <v>0</v>
      </c>
      <c r="K54" s="481">
        <f t="shared" si="1"/>
        <v>324</v>
      </c>
      <c r="L54" s="482"/>
    </row>
    <row r="55" spans="1:12" s="483" customFormat="1" ht="30.75" customHeight="1" thickBot="1">
      <c r="A55" s="1011"/>
      <c r="B55" s="484" t="s">
        <v>794</v>
      </c>
      <c r="C55" s="478">
        <v>231</v>
      </c>
      <c r="D55" s="479">
        <v>22</v>
      </c>
      <c r="E55" s="480">
        <v>2</v>
      </c>
      <c r="F55" s="479">
        <v>2</v>
      </c>
      <c r="G55" s="480">
        <v>2</v>
      </c>
      <c r="H55" s="479">
        <v>57</v>
      </c>
      <c r="I55" s="480">
        <v>191</v>
      </c>
      <c r="J55" s="479">
        <v>0</v>
      </c>
      <c r="K55" s="481">
        <f t="shared" si="1"/>
        <v>507</v>
      </c>
      <c r="L55" s="482"/>
    </row>
    <row r="56" spans="1:12" s="483" customFormat="1" ht="30.75" customHeight="1" thickBot="1">
      <c r="A56" s="1011" t="s">
        <v>23</v>
      </c>
      <c r="B56" s="484" t="s">
        <v>804</v>
      </c>
      <c r="C56" s="478">
        <v>107</v>
      </c>
      <c r="D56" s="479">
        <v>0</v>
      </c>
      <c r="E56" s="480">
        <v>0</v>
      </c>
      <c r="F56" s="479">
        <v>0</v>
      </c>
      <c r="G56" s="480">
        <v>0</v>
      </c>
      <c r="H56" s="479">
        <v>40</v>
      </c>
      <c r="I56" s="480">
        <v>285</v>
      </c>
      <c r="J56" s="479">
        <v>0</v>
      </c>
      <c r="K56" s="481">
        <f t="shared" si="1"/>
        <v>432</v>
      </c>
      <c r="L56" s="482"/>
    </row>
    <row r="57" spans="1:12" s="483" customFormat="1" ht="30.75" customHeight="1" thickBot="1">
      <c r="A57" s="1011"/>
      <c r="B57" s="484" t="s">
        <v>805</v>
      </c>
      <c r="C57" s="478">
        <v>0</v>
      </c>
      <c r="D57" s="479">
        <v>0</v>
      </c>
      <c r="E57" s="480">
        <v>0</v>
      </c>
      <c r="F57" s="479">
        <v>0</v>
      </c>
      <c r="G57" s="480">
        <v>0</v>
      </c>
      <c r="H57" s="479">
        <v>2</v>
      </c>
      <c r="I57" s="480">
        <v>15</v>
      </c>
      <c r="J57" s="479">
        <v>0</v>
      </c>
      <c r="K57" s="481">
        <f t="shared" si="1"/>
        <v>17</v>
      </c>
      <c r="L57" s="482"/>
    </row>
    <row r="58" spans="1:12" s="483" customFormat="1" ht="30.75" customHeight="1" thickBot="1">
      <c r="A58" s="1011" t="s">
        <v>24</v>
      </c>
      <c r="B58" s="484" t="s">
        <v>819</v>
      </c>
      <c r="C58" s="478">
        <v>277</v>
      </c>
      <c r="D58" s="479">
        <v>18</v>
      </c>
      <c r="E58" s="480">
        <v>0</v>
      </c>
      <c r="F58" s="479">
        <v>1</v>
      </c>
      <c r="G58" s="480">
        <v>0</v>
      </c>
      <c r="H58" s="479">
        <v>40</v>
      </c>
      <c r="I58" s="480">
        <v>150</v>
      </c>
      <c r="J58" s="479">
        <v>0</v>
      </c>
      <c r="K58" s="481">
        <f t="shared" si="1"/>
        <v>486</v>
      </c>
      <c r="L58" s="482"/>
    </row>
    <row r="59" spans="1:12" s="483" customFormat="1" ht="30.75" customHeight="1" thickBot="1">
      <c r="A59" s="1011"/>
      <c r="B59" s="484" t="s">
        <v>820</v>
      </c>
      <c r="C59" s="478">
        <v>76</v>
      </c>
      <c r="D59" s="479">
        <v>0</v>
      </c>
      <c r="E59" s="480">
        <v>0</v>
      </c>
      <c r="F59" s="479">
        <v>0</v>
      </c>
      <c r="G59" s="480">
        <v>0</v>
      </c>
      <c r="H59" s="479">
        <v>1</v>
      </c>
      <c r="I59" s="480">
        <v>0</v>
      </c>
      <c r="J59" s="479">
        <v>0</v>
      </c>
      <c r="K59" s="481">
        <f t="shared" si="1"/>
        <v>77</v>
      </c>
      <c r="L59" s="482"/>
    </row>
    <row r="60" spans="1:12" s="483" customFormat="1" ht="30.75" customHeight="1" thickBot="1">
      <c r="A60" s="1011"/>
      <c r="B60" s="484" t="s">
        <v>821</v>
      </c>
      <c r="C60" s="478">
        <v>145</v>
      </c>
      <c r="D60" s="479">
        <v>2</v>
      </c>
      <c r="E60" s="480">
        <v>0</v>
      </c>
      <c r="F60" s="479">
        <v>0</v>
      </c>
      <c r="G60" s="480">
        <v>0</v>
      </c>
      <c r="H60" s="479">
        <v>0</v>
      </c>
      <c r="I60" s="480">
        <v>1</v>
      </c>
      <c r="J60" s="479">
        <v>0</v>
      </c>
      <c r="K60" s="481">
        <f t="shared" si="1"/>
        <v>148</v>
      </c>
      <c r="L60" s="486"/>
    </row>
    <row r="61" spans="1:12" s="483" customFormat="1" ht="30.75" customHeight="1" thickBot="1">
      <c r="A61" s="1011" t="s">
        <v>25</v>
      </c>
      <c r="B61" s="484" t="s">
        <v>832</v>
      </c>
      <c r="C61" s="478">
        <v>17</v>
      </c>
      <c r="D61" s="479">
        <v>0</v>
      </c>
      <c r="E61" s="480">
        <v>0</v>
      </c>
      <c r="F61" s="479">
        <v>0</v>
      </c>
      <c r="G61" s="480">
        <v>0</v>
      </c>
      <c r="H61" s="479">
        <v>5</v>
      </c>
      <c r="I61" s="480">
        <v>35</v>
      </c>
      <c r="J61" s="479">
        <v>0</v>
      </c>
      <c r="K61" s="481">
        <f t="shared" si="1"/>
        <v>57</v>
      </c>
      <c r="L61" s="486"/>
    </row>
    <row r="62" spans="1:12" s="483" customFormat="1" ht="30.75" customHeight="1" thickBot="1">
      <c r="A62" s="1011"/>
      <c r="B62" s="484" t="s">
        <v>833</v>
      </c>
      <c r="C62" s="478">
        <v>38</v>
      </c>
      <c r="D62" s="479">
        <v>0</v>
      </c>
      <c r="E62" s="480">
        <v>0</v>
      </c>
      <c r="F62" s="479">
        <v>0</v>
      </c>
      <c r="G62" s="480">
        <v>0</v>
      </c>
      <c r="H62" s="479">
        <v>0</v>
      </c>
      <c r="I62" s="480">
        <v>21</v>
      </c>
      <c r="J62" s="479">
        <v>0</v>
      </c>
      <c r="K62" s="481">
        <f t="shared" si="1"/>
        <v>59</v>
      </c>
      <c r="L62" s="486"/>
    </row>
    <row r="63" spans="1:12" s="483" customFormat="1" ht="30.75" customHeight="1" thickBot="1">
      <c r="A63" s="1011"/>
      <c r="B63" s="484" t="s">
        <v>834</v>
      </c>
      <c r="C63" s="478">
        <v>28</v>
      </c>
      <c r="D63" s="479">
        <v>0</v>
      </c>
      <c r="E63" s="480">
        <v>0</v>
      </c>
      <c r="F63" s="479">
        <v>0</v>
      </c>
      <c r="G63" s="480">
        <v>0</v>
      </c>
      <c r="H63" s="479">
        <v>9</v>
      </c>
      <c r="I63" s="480">
        <v>41</v>
      </c>
      <c r="J63" s="479">
        <v>0</v>
      </c>
      <c r="K63" s="481">
        <f t="shared" si="1"/>
        <v>78</v>
      </c>
      <c r="L63" s="486"/>
    </row>
    <row r="64" spans="1:12" s="483" customFormat="1" ht="30.75" customHeight="1" thickBot="1">
      <c r="A64" s="1011"/>
      <c r="B64" s="484" t="s">
        <v>835</v>
      </c>
      <c r="C64" s="478">
        <v>0</v>
      </c>
      <c r="D64" s="479">
        <v>0</v>
      </c>
      <c r="E64" s="480">
        <v>0</v>
      </c>
      <c r="F64" s="479">
        <v>0</v>
      </c>
      <c r="G64" s="480">
        <v>0</v>
      </c>
      <c r="H64" s="479">
        <v>12</v>
      </c>
      <c r="I64" s="480">
        <v>104</v>
      </c>
      <c r="J64" s="479">
        <v>0</v>
      </c>
      <c r="K64" s="481">
        <f t="shared" si="1"/>
        <v>116</v>
      </c>
      <c r="L64" s="486"/>
    </row>
    <row r="65" spans="1:12" s="483" customFormat="1" ht="30.75" customHeight="1" thickBot="1">
      <c r="A65" s="1011"/>
      <c r="B65" s="484" t="s">
        <v>836</v>
      </c>
      <c r="C65" s="478">
        <v>90</v>
      </c>
      <c r="D65" s="479">
        <v>0</v>
      </c>
      <c r="E65" s="480">
        <v>0</v>
      </c>
      <c r="F65" s="479">
        <v>0</v>
      </c>
      <c r="G65" s="480">
        <v>0</v>
      </c>
      <c r="H65" s="479">
        <v>35</v>
      </c>
      <c r="I65" s="480">
        <v>257</v>
      </c>
      <c r="J65" s="479">
        <v>0</v>
      </c>
      <c r="K65" s="481">
        <f t="shared" si="1"/>
        <v>382</v>
      </c>
      <c r="L65" s="486"/>
    </row>
    <row r="66" spans="1:12" s="483" customFormat="1" ht="30.75" customHeight="1" thickBot="1">
      <c r="A66" s="1011" t="s">
        <v>133</v>
      </c>
      <c r="B66" s="484" t="s">
        <v>851</v>
      </c>
      <c r="C66" s="478">
        <v>192</v>
      </c>
      <c r="D66" s="479">
        <v>2</v>
      </c>
      <c r="E66" s="480">
        <v>0</v>
      </c>
      <c r="F66" s="479">
        <v>0</v>
      </c>
      <c r="G66" s="480">
        <v>0</v>
      </c>
      <c r="H66" s="479">
        <v>9</v>
      </c>
      <c r="I66" s="480">
        <v>76</v>
      </c>
      <c r="J66" s="479">
        <v>0</v>
      </c>
      <c r="K66" s="481">
        <f t="shared" si="1"/>
        <v>279</v>
      </c>
      <c r="L66" s="486"/>
    </row>
    <row r="67" spans="1:12" s="483" customFormat="1" ht="30.75" customHeight="1" thickBot="1">
      <c r="A67" s="1011"/>
      <c r="B67" s="484" t="s">
        <v>852</v>
      </c>
      <c r="C67" s="478">
        <v>240</v>
      </c>
      <c r="D67" s="479">
        <v>4</v>
      </c>
      <c r="E67" s="480">
        <v>0</v>
      </c>
      <c r="F67" s="479">
        <v>0</v>
      </c>
      <c r="G67" s="480">
        <v>0</v>
      </c>
      <c r="H67" s="479">
        <v>11</v>
      </c>
      <c r="I67" s="480">
        <v>81</v>
      </c>
      <c r="J67" s="479">
        <v>0</v>
      </c>
      <c r="K67" s="481">
        <f t="shared" si="1"/>
        <v>336</v>
      </c>
      <c r="L67" s="486"/>
    </row>
    <row r="68" spans="1:12" s="486" customFormat="1" ht="30.75" customHeight="1" thickBot="1">
      <c r="A68" s="1011"/>
      <c r="B68" s="484" t="s">
        <v>853</v>
      </c>
      <c r="C68" s="478">
        <v>39</v>
      </c>
      <c r="D68" s="479">
        <v>0</v>
      </c>
      <c r="E68" s="480">
        <v>0</v>
      </c>
      <c r="F68" s="479">
        <v>0</v>
      </c>
      <c r="G68" s="480">
        <v>0</v>
      </c>
      <c r="H68" s="479">
        <v>7</v>
      </c>
      <c r="I68" s="480">
        <v>51</v>
      </c>
      <c r="J68" s="479">
        <v>0</v>
      </c>
      <c r="K68" s="481">
        <f t="shared" ref="K68:K72" si="2">SUM(C68:J68)</f>
        <v>97</v>
      </c>
    </row>
    <row r="69" spans="1:12" s="486" customFormat="1" ht="30.75" customHeight="1" thickBot="1">
      <c r="A69" s="227" t="s">
        <v>26</v>
      </c>
      <c r="B69" s="484" t="s">
        <v>863</v>
      </c>
      <c r="C69" s="478">
        <v>408</v>
      </c>
      <c r="D69" s="479">
        <v>17</v>
      </c>
      <c r="E69" s="480">
        <v>2</v>
      </c>
      <c r="F69" s="479">
        <v>0</v>
      </c>
      <c r="G69" s="480">
        <v>2</v>
      </c>
      <c r="H69" s="479">
        <v>38</v>
      </c>
      <c r="I69" s="480">
        <v>97</v>
      </c>
      <c r="J69" s="479">
        <v>0</v>
      </c>
      <c r="K69" s="481">
        <f t="shared" si="2"/>
        <v>564</v>
      </c>
    </row>
    <row r="70" spans="1:12" s="486" customFormat="1" ht="30.75" customHeight="1" thickBot="1">
      <c r="A70" s="1011" t="s">
        <v>27</v>
      </c>
      <c r="B70" s="484" t="s">
        <v>872</v>
      </c>
      <c r="C70" s="478">
        <v>0</v>
      </c>
      <c r="D70" s="479">
        <v>9</v>
      </c>
      <c r="E70" s="480">
        <v>0</v>
      </c>
      <c r="F70" s="479">
        <v>0</v>
      </c>
      <c r="G70" s="480">
        <v>0</v>
      </c>
      <c r="H70" s="479">
        <v>17</v>
      </c>
      <c r="I70" s="480">
        <v>48</v>
      </c>
      <c r="J70" s="479">
        <v>0</v>
      </c>
      <c r="K70" s="481">
        <f t="shared" si="2"/>
        <v>74</v>
      </c>
    </row>
    <row r="71" spans="1:12" s="486" customFormat="1" ht="30.75" customHeight="1" thickBot="1">
      <c r="A71" s="1011"/>
      <c r="B71" s="484" t="s">
        <v>873</v>
      </c>
      <c r="C71" s="478">
        <v>0</v>
      </c>
      <c r="D71" s="479">
        <v>4</v>
      </c>
      <c r="E71" s="480">
        <v>0</v>
      </c>
      <c r="F71" s="479">
        <v>0</v>
      </c>
      <c r="G71" s="480">
        <v>1</v>
      </c>
      <c r="H71" s="479">
        <v>22</v>
      </c>
      <c r="I71" s="480">
        <v>122</v>
      </c>
      <c r="J71" s="479">
        <v>0</v>
      </c>
      <c r="K71" s="481">
        <f t="shared" si="2"/>
        <v>149</v>
      </c>
    </row>
    <row r="72" spans="1:12" s="486" customFormat="1" ht="30.75" customHeight="1" thickBot="1">
      <c r="A72" s="227" t="s">
        <v>134</v>
      </c>
      <c r="B72" s="484" t="s">
        <v>881</v>
      </c>
      <c r="C72" s="478">
        <v>452</v>
      </c>
      <c r="D72" s="479">
        <v>29</v>
      </c>
      <c r="E72" s="480">
        <v>1</v>
      </c>
      <c r="F72" s="479">
        <v>1</v>
      </c>
      <c r="G72" s="480">
        <v>0</v>
      </c>
      <c r="H72" s="479">
        <v>15</v>
      </c>
      <c r="I72" s="480">
        <v>117</v>
      </c>
      <c r="J72" s="479">
        <v>0</v>
      </c>
      <c r="K72" s="481">
        <f t="shared" si="2"/>
        <v>615</v>
      </c>
    </row>
    <row r="73" spans="1:12" s="468" customFormat="1" ht="18.75" customHeight="1">
      <c r="A73" s="487"/>
      <c r="B73" s="474"/>
      <c r="C73" s="474"/>
      <c r="D73" s="474"/>
      <c r="E73" s="474"/>
      <c r="F73" s="474"/>
      <c r="G73" s="474"/>
      <c r="H73" s="474"/>
      <c r="I73" s="474"/>
      <c r="J73" s="474"/>
    </row>
    <row r="74" spans="1:12" s="468" customFormat="1" ht="18.75" customHeight="1">
      <c r="A74" s="487"/>
      <c r="B74" s="474"/>
      <c r="C74" s="474"/>
      <c r="D74" s="474"/>
      <c r="E74" s="474"/>
      <c r="F74" s="474"/>
      <c r="G74" s="474"/>
      <c r="H74" s="474"/>
      <c r="I74" s="474"/>
      <c r="J74" s="474"/>
    </row>
    <row r="75" spans="1:12" s="468" customFormat="1" ht="18.75" customHeight="1">
      <c r="A75" s="487"/>
      <c r="B75" s="474"/>
      <c r="C75" s="474"/>
      <c r="D75" s="474"/>
      <c r="E75" s="474"/>
      <c r="F75" s="474"/>
      <c r="G75" s="474"/>
      <c r="H75" s="474"/>
      <c r="I75" s="474"/>
      <c r="J75" s="474"/>
    </row>
    <row r="76" spans="1:12" s="468" customFormat="1" ht="18.75" customHeight="1">
      <c r="A76" s="487"/>
      <c r="B76" s="474"/>
      <c r="C76" s="474"/>
      <c r="D76" s="474"/>
      <c r="E76" s="474"/>
      <c r="F76" s="474"/>
      <c r="G76" s="474"/>
      <c r="H76" s="474"/>
      <c r="I76" s="474"/>
      <c r="J76" s="474"/>
    </row>
    <row r="77" spans="1:12" s="468" customFormat="1" ht="18.75" customHeight="1">
      <c r="A77" s="487"/>
      <c r="B77" s="474"/>
      <c r="C77" s="474"/>
      <c r="D77" s="474"/>
      <c r="E77" s="474"/>
      <c r="F77" s="474"/>
      <c r="G77" s="474"/>
      <c r="H77" s="474"/>
      <c r="I77" s="474"/>
      <c r="J77" s="474"/>
    </row>
    <row r="78" spans="1:12" s="468" customFormat="1" ht="18.75" customHeight="1">
      <c r="A78" s="487"/>
      <c r="B78" s="474"/>
      <c r="C78" s="474"/>
      <c r="D78" s="474"/>
      <c r="E78" s="474"/>
      <c r="F78" s="474"/>
      <c r="G78" s="474"/>
      <c r="H78" s="474"/>
      <c r="I78" s="474"/>
      <c r="J78" s="474"/>
    </row>
    <row r="79" spans="1:12" s="468" customFormat="1" ht="18.75" customHeight="1">
      <c r="A79" s="487"/>
      <c r="B79" s="474"/>
      <c r="C79" s="474"/>
      <c r="D79" s="474"/>
      <c r="E79" s="474"/>
      <c r="F79" s="474"/>
      <c r="G79" s="474"/>
      <c r="H79" s="474"/>
      <c r="I79" s="474"/>
      <c r="J79" s="474"/>
    </row>
    <row r="80" spans="1:12" s="468" customFormat="1" ht="18.75" customHeight="1">
      <c r="A80" s="487"/>
      <c r="B80" s="474"/>
      <c r="C80" s="474"/>
      <c r="D80" s="474"/>
      <c r="E80" s="474"/>
      <c r="F80" s="474"/>
      <c r="G80" s="474"/>
      <c r="H80" s="474"/>
      <c r="I80" s="474"/>
      <c r="J80" s="474"/>
    </row>
    <row r="81" spans="1:10" s="468" customFormat="1" ht="18.75" customHeight="1">
      <c r="A81" s="487"/>
      <c r="B81" s="474"/>
      <c r="C81" s="474"/>
      <c r="D81" s="474"/>
      <c r="E81" s="474"/>
      <c r="F81" s="474"/>
      <c r="G81" s="474"/>
      <c r="H81" s="474"/>
      <c r="I81" s="474"/>
      <c r="J81" s="474"/>
    </row>
    <row r="82" spans="1:10" s="468" customFormat="1" ht="18.75" customHeight="1">
      <c r="A82" s="487"/>
      <c r="B82" s="474"/>
      <c r="C82" s="474"/>
      <c r="D82" s="474"/>
      <c r="E82" s="474"/>
      <c r="F82" s="474"/>
      <c r="G82" s="474"/>
      <c r="H82" s="474"/>
      <c r="I82" s="474"/>
      <c r="J82" s="474"/>
    </row>
    <row r="83" spans="1:10" s="468" customFormat="1" ht="18.75" customHeight="1">
      <c r="A83" s="487"/>
      <c r="B83" s="474"/>
      <c r="C83" s="474"/>
      <c r="D83" s="474"/>
      <c r="E83" s="474"/>
      <c r="F83" s="474"/>
      <c r="G83" s="474"/>
      <c r="H83" s="474"/>
      <c r="I83" s="474"/>
      <c r="J83" s="474"/>
    </row>
    <row r="84" spans="1:10" s="468" customFormat="1" ht="18.75" customHeight="1">
      <c r="A84" s="487"/>
      <c r="B84" s="474"/>
      <c r="C84" s="474"/>
      <c r="D84" s="474"/>
      <c r="E84" s="474"/>
      <c r="F84" s="474"/>
      <c r="G84" s="474"/>
      <c r="H84" s="474"/>
      <c r="I84" s="474"/>
      <c r="J84" s="474"/>
    </row>
    <row r="85" spans="1:10" s="468" customFormat="1" ht="18.75" customHeight="1">
      <c r="A85" s="487"/>
      <c r="B85" s="474"/>
      <c r="C85" s="474"/>
      <c r="D85" s="474"/>
      <c r="E85" s="474"/>
      <c r="F85" s="474"/>
      <c r="G85" s="474"/>
      <c r="H85" s="474"/>
      <c r="I85" s="474"/>
      <c r="J85" s="474"/>
    </row>
    <row r="86" spans="1:10" s="468" customFormat="1" ht="18.75" customHeight="1">
      <c r="A86" s="487"/>
      <c r="B86" s="474"/>
      <c r="C86" s="474"/>
      <c r="D86" s="474"/>
      <c r="E86" s="474"/>
      <c r="F86" s="474"/>
      <c r="G86" s="474"/>
      <c r="H86" s="474"/>
      <c r="I86" s="474"/>
      <c r="J86" s="474"/>
    </row>
    <row r="87" spans="1:10" s="468" customFormat="1" ht="18.75" customHeight="1">
      <c r="A87" s="487"/>
      <c r="B87" s="474"/>
      <c r="C87" s="474"/>
      <c r="D87" s="474"/>
      <c r="E87" s="474"/>
      <c r="F87" s="474"/>
      <c r="G87" s="474"/>
      <c r="H87" s="474"/>
      <c r="I87" s="474"/>
      <c r="J87" s="474"/>
    </row>
    <row r="88" spans="1:10" s="468" customFormat="1" ht="18.75" customHeight="1">
      <c r="A88" s="487"/>
      <c r="B88" s="474"/>
      <c r="C88" s="474"/>
      <c r="D88" s="474"/>
      <c r="E88" s="474"/>
      <c r="F88" s="474"/>
      <c r="G88" s="474"/>
      <c r="H88" s="474"/>
      <c r="I88" s="474"/>
      <c r="J88" s="474"/>
    </row>
    <row r="89" spans="1:10" s="468" customFormat="1" ht="18.75" customHeight="1">
      <c r="A89" s="487"/>
      <c r="B89" s="474"/>
      <c r="C89" s="474"/>
      <c r="D89" s="474"/>
      <c r="E89" s="474"/>
      <c r="F89" s="474"/>
      <c r="G89" s="474"/>
      <c r="H89" s="474"/>
      <c r="I89" s="474"/>
      <c r="J89" s="474"/>
    </row>
    <row r="90" spans="1:10" s="468" customFormat="1" ht="18.75" customHeight="1">
      <c r="A90" s="487"/>
      <c r="B90" s="474"/>
      <c r="C90" s="474"/>
      <c r="D90" s="474"/>
      <c r="E90" s="474"/>
      <c r="F90" s="474"/>
      <c r="G90" s="474"/>
      <c r="H90" s="474"/>
      <c r="I90" s="474"/>
      <c r="J90" s="474"/>
    </row>
    <row r="91" spans="1:10" s="468" customFormat="1" ht="19.5" customHeight="1">
      <c r="A91" s="487"/>
      <c r="B91" s="474"/>
      <c r="C91" s="474"/>
      <c r="D91" s="474"/>
      <c r="E91" s="474"/>
      <c r="F91" s="474"/>
      <c r="G91" s="474"/>
      <c r="H91" s="474"/>
      <c r="I91" s="474"/>
      <c r="J91" s="474"/>
    </row>
    <row r="92" spans="1:10" s="468" customFormat="1" ht="18.75" customHeight="1">
      <c r="A92" s="487"/>
      <c r="B92" s="474"/>
      <c r="C92" s="474"/>
      <c r="D92" s="474"/>
      <c r="E92" s="474"/>
      <c r="F92" s="474"/>
      <c r="G92" s="474"/>
      <c r="H92" s="474"/>
      <c r="I92" s="474"/>
      <c r="J92" s="474"/>
    </row>
    <row r="93" spans="1:10" s="468" customFormat="1" ht="18.75" customHeight="1">
      <c r="A93" s="487"/>
      <c r="B93" s="474"/>
      <c r="C93" s="474"/>
      <c r="D93" s="474"/>
      <c r="E93" s="474"/>
      <c r="F93" s="474"/>
      <c r="G93" s="474"/>
      <c r="H93" s="474"/>
      <c r="I93" s="474"/>
      <c r="J93" s="474"/>
    </row>
    <row r="94" spans="1:10" s="468" customFormat="1" ht="18.75" customHeight="1">
      <c r="A94" s="487"/>
      <c r="B94" s="474"/>
      <c r="C94" s="474"/>
      <c r="D94" s="474"/>
      <c r="E94" s="474"/>
      <c r="F94" s="474"/>
      <c r="G94" s="474"/>
      <c r="H94" s="474"/>
      <c r="I94" s="474"/>
      <c r="J94" s="474"/>
    </row>
    <row r="95" spans="1:10" s="468" customFormat="1" ht="18.75" customHeight="1">
      <c r="A95" s="487"/>
      <c r="B95" s="474"/>
      <c r="C95" s="474"/>
      <c r="D95" s="474"/>
      <c r="E95" s="474"/>
      <c r="F95" s="474"/>
      <c r="G95" s="474"/>
      <c r="H95" s="474"/>
      <c r="I95" s="474"/>
      <c r="J95" s="474"/>
    </row>
    <row r="96" spans="1:10" s="468" customFormat="1" ht="18.75" customHeight="1">
      <c r="A96" s="487"/>
      <c r="B96" s="474"/>
      <c r="C96" s="474"/>
      <c r="D96" s="474"/>
      <c r="E96" s="474"/>
      <c r="F96" s="474"/>
      <c r="G96" s="474"/>
      <c r="H96" s="474"/>
      <c r="I96" s="474"/>
      <c r="J96" s="474"/>
    </row>
    <row r="97" spans="1:10" s="468" customFormat="1" ht="19.5" customHeight="1">
      <c r="A97" s="487"/>
      <c r="B97" s="474"/>
      <c r="C97" s="474"/>
      <c r="D97" s="474"/>
      <c r="E97" s="474"/>
      <c r="F97" s="474"/>
      <c r="G97" s="474"/>
      <c r="H97" s="474"/>
      <c r="I97" s="474"/>
      <c r="J97" s="474"/>
    </row>
    <row r="98" spans="1:10" s="468" customFormat="1" ht="18.75" customHeight="1">
      <c r="A98" s="487"/>
      <c r="B98" s="474"/>
      <c r="C98" s="474"/>
      <c r="D98" s="474"/>
      <c r="E98" s="474"/>
      <c r="F98" s="474"/>
      <c r="G98" s="474"/>
      <c r="H98" s="474"/>
      <c r="I98" s="474"/>
      <c r="J98" s="474"/>
    </row>
    <row r="99" spans="1:10" s="468" customFormat="1" ht="18.75" customHeight="1">
      <c r="A99" s="487"/>
      <c r="B99" s="474"/>
      <c r="C99" s="474"/>
      <c r="D99" s="474"/>
      <c r="E99" s="474"/>
      <c r="F99" s="474"/>
      <c r="G99" s="474"/>
      <c r="H99" s="474"/>
      <c r="I99" s="474"/>
      <c r="J99" s="474"/>
    </row>
    <row r="100" spans="1:10" s="468" customFormat="1" ht="18.75" customHeight="1">
      <c r="A100" s="487"/>
      <c r="B100" s="474"/>
      <c r="C100" s="474"/>
      <c r="D100" s="474"/>
      <c r="E100" s="474"/>
      <c r="F100" s="474"/>
      <c r="G100" s="474"/>
      <c r="H100" s="474"/>
      <c r="I100" s="474"/>
      <c r="J100" s="474"/>
    </row>
    <row r="101" spans="1:10" s="468" customFormat="1" ht="18.75" customHeight="1">
      <c r="A101" s="487"/>
      <c r="B101" s="474"/>
      <c r="C101" s="474"/>
      <c r="D101" s="474"/>
      <c r="E101" s="474"/>
      <c r="F101" s="474"/>
      <c r="G101" s="474"/>
      <c r="H101" s="474"/>
      <c r="I101" s="474"/>
      <c r="J101" s="474"/>
    </row>
    <row r="102" spans="1:10" s="468" customFormat="1" ht="18.75" customHeight="1">
      <c r="A102" s="487"/>
      <c r="B102" s="474"/>
      <c r="C102" s="474"/>
      <c r="D102" s="474"/>
      <c r="E102" s="474"/>
      <c r="F102" s="474"/>
      <c r="G102" s="474"/>
      <c r="H102" s="474"/>
      <c r="I102" s="474"/>
      <c r="J102" s="474"/>
    </row>
    <row r="103" spans="1:10" s="468" customFormat="1" ht="18.75" customHeight="1">
      <c r="A103" s="487"/>
      <c r="B103" s="474"/>
      <c r="C103" s="474"/>
      <c r="D103" s="474"/>
      <c r="E103" s="474"/>
      <c r="F103" s="474"/>
      <c r="G103" s="474"/>
      <c r="H103" s="474"/>
      <c r="I103" s="474"/>
      <c r="J103" s="474"/>
    </row>
    <row r="104" spans="1:10" s="468" customFormat="1" ht="18.75" customHeight="1">
      <c r="A104" s="487"/>
      <c r="B104" s="474"/>
      <c r="C104" s="474"/>
      <c r="D104" s="474"/>
      <c r="E104" s="474"/>
      <c r="F104" s="474"/>
      <c r="G104" s="474"/>
      <c r="H104" s="474"/>
      <c r="I104" s="474"/>
      <c r="J104" s="474"/>
    </row>
    <row r="105" spans="1:10" s="468" customFormat="1" ht="18.75" customHeight="1">
      <c r="A105" s="487"/>
      <c r="B105" s="474"/>
      <c r="C105" s="474"/>
      <c r="D105" s="474"/>
      <c r="E105" s="474"/>
      <c r="F105" s="474"/>
      <c r="G105" s="474"/>
      <c r="H105" s="474"/>
      <c r="I105" s="474"/>
      <c r="J105" s="474"/>
    </row>
    <row r="106" spans="1:10" s="468" customFormat="1" ht="18.75" customHeight="1">
      <c r="A106" s="487"/>
      <c r="B106" s="474"/>
      <c r="C106" s="474"/>
      <c r="D106" s="474"/>
      <c r="E106" s="474"/>
      <c r="F106" s="474"/>
      <c r="G106" s="474"/>
      <c r="H106" s="474"/>
      <c r="I106" s="474"/>
      <c r="J106" s="474"/>
    </row>
    <row r="107" spans="1:10" s="468" customFormat="1" ht="18.75" customHeight="1">
      <c r="A107" s="487"/>
      <c r="B107" s="474"/>
      <c r="C107" s="474"/>
      <c r="D107" s="474"/>
      <c r="E107" s="474"/>
      <c r="F107" s="474"/>
      <c r="G107" s="474"/>
      <c r="H107" s="474"/>
      <c r="I107" s="474"/>
      <c r="J107" s="474"/>
    </row>
    <row r="108" spans="1:10" s="468" customFormat="1" ht="18.75" customHeight="1">
      <c r="A108" s="487"/>
      <c r="B108" s="474"/>
      <c r="C108" s="474"/>
      <c r="D108" s="474"/>
      <c r="E108" s="474"/>
      <c r="F108" s="474"/>
      <c r="G108" s="474"/>
      <c r="H108" s="474"/>
      <c r="I108" s="474"/>
      <c r="J108" s="474"/>
    </row>
    <row r="109" spans="1:10" s="468" customFormat="1" ht="18.75" customHeight="1">
      <c r="A109" s="487"/>
      <c r="B109" s="474"/>
      <c r="C109" s="474"/>
      <c r="D109" s="474"/>
      <c r="E109" s="474"/>
      <c r="F109" s="474"/>
      <c r="G109" s="474"/>
      <c r="H109" s="474"/>
      <c r="I109" s="474"/>
      <c r="J109" s="474"/>
    </row>
    <row r="110" spans="1:10" s="468" customFormat="1" ht="18.75" customHeight="1">
      <c r="A110" s="487"/>
      <c r="B110" s="474"/>
      <c r="C110" s="474"/>
      <c r="D110" s="474"/>
      <c r="E110" s="474"/>
      <c r="F110" s="474"/>
      <c r="G110" s="474"/>
      <c r="H110" s="474"/>
      <c r="I110" s="474"/>
      <c r="J110" s="474"/>
    </row>
    <row r="111" spans="1:10" s="468" customFormat="1" ht="18.75" customHeight="1">
      <c r="A111" s="487"/>
      <c r="B111" s="474"/>
      <c r="C111" s="474"/>
      <c r="D111" s="474"/>
      <c r="E111" s="474"/>
      <c r="F111" s="474"/>
      <c r="G111" s="474"/>
      <c r="H111" s="474"/>
      <c r="I111" s="474"/>
      <c r="J111" s="474"/>
    </row>
    <row r="112" spans="1:10" s="468" customFormat="1" ht="18.75" customHeight="1">
      <c r="A112" s="487"/>
      <c r="B112" s="474"/>
      <c r="C112" s="474"/>
      <c r="D112" s="474"/>
      <c r="E112" s="474"/>
      <c r="F112" s="474"/>
      <c r="G112" s="474"/>
      <c r="H112" s="474"/>
      <c r="I112" s="474"/>
      <c r="J112" s="474"/>
    </row>
    <row r="113" spans="1:10" s="468" customFormat="1" ht="18.75" customHeight="1">
      <c r="A113" s="487"/>
      <c r="B113" s="474"/>
      <c r="C113" s="474"/>
      <c r="D113" s="474"/>
      <c r="E113" s="474"/>
      <c r="F113" s="474"/>
      <c r="G113" s="474"/>
      <c r="H113" s="474"/>
      <c r="I113" s="474"/>
      <c r="J113" s="474"/>
    </row>
    <row r="114" spans="1:10" s="468" customFormat="1" ht="18.75" customHeight="1">
      <c r="A114" s="487"/>
      <c r="B114" s="474"/>
      <c r="C114" s="474"/>
      <c r="D114" s="474"/>
      <c r="E114" s="474"/>
      <c r="F114" s="474"/>
      <c r="G114" s="474"/>
      <c r="H114" s="474"/>
      <c r="I114" s="474"/>
      <c r="J114" s="474"/>
    </row>
    <row r="115" spans="1:10" s="468" customFormat="1" ht="18.75" customHeight="1">
      <c r="A115" s="487"/>
      <c r="B115" s="474"/>
      <c r="C115" s="474"/>
      <c r="D115" s="474"/>
      <c r="E115" s="474"/>
      <c r="F115" s="474"/>
      <c r="G115" s="474"/>
      <c r="H115" s="474"/>
      <c r="I115" s="474"/>
      <c r="J115" s="474"/>
    </row>
    <row r="116" spans="1:10" s="468" customFormat="1" ht="18.75" customHeight="1">
      <c r="A116" s="487"/>
      <c r="B116" s="474"/>
      <c r="C116" s="474"/>
      <c r="D116" s="474"/>
      <c r="E116" s="474"/>
      <c r="F116" s="474"/>
      <c r="G116" s="474"/>
      <c r="H116" s="474"/>
      <c r="I116" s="474"/>
      <c r="J116" s="474"/>
    </row>
    <row r="117" spans="1:10" s="468" customFormat="1" ht="19.5" customHeight="1">
      <c r="A117" s="487"/>
      <c r="B117" s="474"/>
      <c r="C117" s="474"/>
      <c r="D117" s="474"/>
      <c r="E117" s="474"/>
      <c r="F117" s="474"/>
      <c r="G117" s="474"/>
      <c r="H117" s="474"/>
      <c r="I117" s="474"/>
      <c r="J117" s="474"/>
    </row>
    <row r="118" spans="1:10" s="468" customFormat="1" ht="18.75" customHeight="1">
      <c r="A118" s="487"/>
      <c r="B118" s="474"/>
      <c r="C118" s="474"/>
      <c r="D118" s="474"/>
      <c r="E118" s="474"/>
      <c r="F118" s="474"/>
      <c r="G118" s="474"/>
      <c r="H118" s="474"/>
      <c r="I118" s="474"/>
      <c r="J118" s="474"/>
    </row>
    <row r="119" spans="1:10" s="468" customFormat="1" ht="18.75" customHeight="1">
      <c r="A119" s="487"/>
      <c r="B119" s="474"/>
      <c r="C119" s="474"/>
      <c r="D119" s="474"/>
      <c r="E119" s="474"/>
      <c r="F119" s="474"/>
      <c r="G119" s="474"/>
      <c r="H119" s="474"/>
      <c r="I119" s="474"/>
      <c r="J119" s="474"/>
    </row>
    <row r="120" spans="1:10" s="468" customFormat="1" ht="18.75" customHeight="1">
      <c r="A120" s="487"/>
      <c r="B120" s="474"/>
      <c r="C120" s="474"/>
      <c r="D120" s="474"/>
      <c r="E120" s="474"/>
      <c r="F120" s="474"/>
      <c r="G120" s="474"/>
      <c r="H120" s="474"/>
      <c r="I120" s="474"/>
      <c r="J120" s="474"/>
    </row>
    <row r="121" spans="1:10" s="468" customFormat="1" ht="18.75" customHeight="1">
      <c r="A121" s="487"/>
      <c r="B121" s="474"/>
      <c r="C121" s="474"/>
      <c r="D121" s="474"/>
      <c r="E121" s="474"/>
      <c r="F121" s="474"/>
      <c r="G121" s="474"/>
      <c r="H121" s="474"/>
      <c r="I121" s="474"/>
      <c r="J121" s="474"/>
    </row>
    <row r="122" spans="1:10" s="468" customFormat="1" ht="18.75" customHeight="1">
      <c r="A122" s="487"/>
      <c r="B122" s="474"/>
      <c r="C122" s="474"/>
      <c r="D122" s="474"/>
      <c r="E122" s="474"/>
      <c r="F122" s="474"/>
      <c r="G122" s="474"/>
      <c r="H122" s="474"/>
      <c r="I122" s="474"/>
      <c r="J122" s="474"/>
    </row>
    <row r="123" spans="1:10" s="468" customFormat="1" ht="18.75" customHeight="1">
      <c r="A123" s="487"/>
      <c r="B123" s="474"/>
      <c r="C123" s="474"/>
      <c r="D123" s="474"/>
      <c r="E123" s="474"/>
      <c r="F123" s="474"/>
      <c r="G123" s="474"/>
      <c r="H123" s="474"/>
      <c r="I123" s="474"/>
      <c r="J123" s="474"/>
    </row>
    <row r="124" spans="1:10" s="468" customFormat="1" ht="18.75" customHeight="1">
      <c r="A124" s="487"/>
      <c r="B124" s="474"/>
      <c r="C124" s="474"/>
      <c r="D124" s="474"/>
      <c r="E124" s="474"/>
      <c r="F124" s="474"/>
      <c r="G124" s="474"/>
      <c r="H124" s="474"/>
      <c r="I124" s="474"/>
      <c r="J124" s="474"/>
    </row>
    <row r="125" spans="1:10" s="468" customFormat="1" ht="18.75" customHeight="1">
      <c r="A125" s="487"/>
      <c r="B125" s="474"/>
      <c r="C125" s="474"/>
      <c r="D125" s="474"/>
      <c r="E125" s="474"/>
      <c r="F125" s="474"/>
      <c r="G125" s="474"/>
      <c r="H125" s="474"/>
      <c r="I125" s="474"/>
      <c r="J125" s="474"/>
    </row>
    <row r="126" spans="1:10" s="468" customFormat="1" ht="18.75" customHeight="1">
      <c r="A126" s="487"/>
      <c r="B126" s="474"/>
      <c r="C126" s="474"/>
      <c r="D126" s="474"/>
      <c r="E126" s="474"/>
      <c r="F126" s="474"/>
      <c r="G126" s="474"/>
      <c r="H126" s="474"/>
      <c r="I126" s="474"/>
      <c r="J126" s="474"/>
    </row>
    <row r="127" spans="1:10" s="468" customFormat="1" ht="18.75" customHeight="1">
      <c r="A127" s="487"/>
      <c r="B127" s="474"/>
      <c r="C127" s="474"/>
      <c r="D127" s="474"/>
      <c r="E127" s="474"/>
      <c r="F127" s="474"/>
      <c r="G127" s="474"/>
      <c r="H127" s="474"/>
      <c r="I127" s="474"/>
      <c r="J127" s="474"/>
    </row>
    <row r="128" spans="1:10" s="468" customFormat="1" ht="18.75" customHeight="1">
      <c r="A128" s="487"/>
      <c r="B128" s="474"/>
      <c r="C128" s="474"/>
      <c r="D128" s="474"/>
      <c r="E128" s="474"/>
      <c r="F128" s="474"/>
      <c r="G128" s="474"/>
      <c r="H128" s="474"/>
      <c r="I128" s="474"/>
      <c r="J128" s="474"/>
    </row>
    <row r="129" spans="1:10" s="468" customFormat="1" ht="18.75" customHeight="1">
      <c r="A129" s="487"/>
      <c r="B129" s="474"/>
      <c r="C129" s="474"/>
      <c r="D129" s="474"/>
      <c r="E129" s="474"/>
      <c r="F129" s="474"/>
      <c r="G129" s="474"/>
      <c r="H129" s="474"/>
      <c r="I129" s="474"/>
      <c r="J129" s="474"/>
    </row>
  </sheetData>
  <mergeCells count="18">
    <mergeCell ref="A70:A71"/>
    <mergeCell ref="A28:A30"/>
    <mergeCell ref="A32:A36"/>
    <mergeCell ref="A37:A38"/>
    <mergeCell ref="A46:A47"/>
    <mergeCell ref="A48:A50"/>
    <mergeCell ref="A51:A52"/>
    <mergeCell ref="A54:A55"/>
    <mergeCell ref="A56:A57"/>
    <mergeCell ref="A58:A60"/>
    <mergeCell ref="A61:A65"/>
    <mergeCell ref="A66:A68"/>
    <mergeCell ref="A17:A25"/>
    <mergeCell ref="A1:K1"/>
    <mergeCell ref="A4:A5"/>
    <mergeCell ref="A7:A8"/>
    <mergeCell ref="A9:A11"/>
    <mergeCell ref="A14:A16"/>
  </mergeCells>
  <printOptions horizontalCentered="1"/>
  <pageMargins left="0.78740157480314965" right="0.78740157480314965" top="0.78740157480314965" bottom="0.78740157480314965" header="0.51181102362204722" footer="0.51181102362204722"/>
  <pageSetup paperSize="9" scale="58" fitToHeight="0" orientation="portrait" r:id="rId1"/>
  <headerFooter alignWithMargins="0"/>
  <rowBreaks count="1" manualBreakCount="1">
    <brk id="41" max="10"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533BF-47FD-48B7-BB09-64C0EE434BC6}">
  <sheetPr>
    <tabColor rgb="FF00B050"/>
    <pageSetUpPr fitToPage="1"/>
  </sheetPr>
  <dimension ref="A1:E42"/>
  <sheetViews>
    <sheetView rightToLeft="1" view="pageBreakPreview" zoomScaleNormal="100" zoomScaleSheetLayoutView="100" workbookViewId="0">
      <selection activeCell="A25" sqref="A25"/>
    </sheetView>
  </sheetViews>
  <sheetFormatPr defaultColWidth="9.140625" defaultRowHeight="18" customHeight="1"/>
  <cols>
    <col min="1" max="1" width="20" style="360" customWidth="1"/>
    <col min="2" max="4" width="19.85546875" style="381" customWidth="1"/>
    <col min="5" max="5" width="18.5703125" style="381" customWidth="1"/>
    <col min="6" max="16384" width="9.140625" style="352"/>
  </cols>
  <sheetData>
    <row r="1" spans="1:5" ht="33" customHeight="1" thickBot="1">
      <c r="A1" s="1014" t="s">
        <v>1060</v>
      </c>
      <c r="B1" s="1015"/>
      <c r="C1" s="1015"/>
      <c r="D1" s="1015"/>
      <c r="E1" s="1015"/>
    </row>
    <row r="2" spans="1:5" ht="52.5" customHeight="1" thickBot="1">
      <c r="A2" s="191" t="s">
        <v>466</v>
      </c>
      <c r="B2" s="384" t="s">
        <v>1061</v>
      </c>
      <c r="C2" s="384" t="s">
        <v>1062</v>
      </c>
      <c r="D2" s="384" t="s">
        <v>1063</v>
      </c>
      <c r="E2" s="491" t="s">
        <v>1064</v>
      </c>
    </row>
    <row r="3" spans="1:5" ht="17.25" customHeight="1">
      <c r="A3" s="178">
        <v>1396</v>
      </c>
      <c r="B3" s="203">
        <v>854</v>
      </c>
      <c r="C3" s="203">
        <v>1859</v>
      </c>
      <c r="D3" s="203">
        <v>119</v>
      </c>
      <c r="E3" s="287" t="s">
        <v>1065</v>
      </c>
    </row>
    <row r="4" spans="1:5" ht="21" customHeight="1">
      <c r="A4" s="178">
        <v>1397</v>
      </c>
      <c r="B4" s="287">
        <v>885</v>
      </c>
      <c r="C4" s="287">
        <v>1935</v>
      </c>
      <c r="D4" s="287">
        <v>121</v>
      </c>
      <c r="E4" s="287" t="s">
        <v>1065</v>
      </c>
    </row>
    <row r="5" spans="1:5" ht="21" customHeight="1">
      <c r="A5" s="178">
        <v>1398</v>
      </c>
      <c r="B5" s="287">
        <v>885</v>
      </c>
      <c r="C5" s="287">
        <v>1959</v>
      </c>
      <c r="D5" s="287">
        <v>121</v>
      </c>
      <c r="E5" s="287" t="s">
        <v>1065</v>
      </c>
    </row>
    <row r="6" spans="1:5" ht="21" customHeight="1">
      <c r="A6" s="178">
        <v>1399</v>
      </c>
      <c r="B6" s="287">
        <v>856</v>
      </c>
      <c r="C6" s="287">
        <v>2460</v>
      </c>
      <c r="D6" s="287">
        <v>129</v>
      </c>
      <c r="E6" s="287">
        <v>463</v>
      </c>
    </row>
    <row r="7" spans="1:5" ht="21" customHeight="1">
      <c r="A7" s="178">
        <v>1400</v>
      </c>
      <c r="B7" s="287">
        <v>891</v>
      </c>
      <c r="C7" s="287">
        <v>2523</v>
      </c>
      <c r="D7" s="287">
        <v>106</v>
      </c>
      <c r="E7" s="287">
        <v>471</v>
      </c>
    </row>
    <row r="8" spans="1:5" ht="21" customHeight="1">
      <c r="A8" s="178">
        <v>1401</v>
      </c>
      <c r="B8" s="287">
        <v>894</v>
      </c>
      <c r="C8" s="287">
        <v>2558</v>
      </c>
      <c r="D8" s="287">
        <v>109</v>
      </c>
      <c r="E8" s="287">
        <v>471</v>
      </c>
    </row>
    <row r="9" spans="1:5" ht="21" customHeight="1" thickBot="1">
      <c r="A9" s="180">
        <v>1402</v>
      </c>
      <c r="B9" s="226">
        <f>SUM(B10:B41)</f>
        <v>960</v>
      </c>
      <c r="C9" s="226">
        <f t="shared" ref="C9:E9" si="0">SUM(C10:C41)</f>
        <v>3235</v>
      </c>
      <c r="D9" s="226">
        <f t="shared" si="0"/>
        <v>121</v>
      </c>
      <c r="E9" s="226">
        <f t="shared" si="0"/>
        <v>485</v>
      </c>
    </row>
    <row r="10" spans="1:5" ht="21" customHeight="1" thickBot="1">
      <c r="A10" s="386" t="s">
        <v>119</v>
      </c>
      <c r="B10" s="417">
        <v>48</v>
      </c>
      <c r="C10" s="388">
        <v>156</v>
      </c>
      <c r="D10" s="417">
        <v>3</v>
      </c>
      <c r="E10" s="492">
        <v>20</v>
      </c>
    </row>
    <row r="11" spans="1:5" ht="21" customHeight="1" thickBot="1">
      <c r="A11" s="386" t="s">
        <v>120</v>
      </c>
      <c r="B11" s="417">
        <v>36</v>
      </c>
      <c r="C11" s="493">
        <v>111</v>
      </c>
      <c r="D11" s="494">
        <v>7</v>
      </c>
      <c r="E11" s="495">
        <v>36</v>
      </c>
    </row>
    <row r="12" spans="1:5" ht="21" customHeight="1" thickBot="1">
      <c r="A12" s="390" t="s">
        <v>13</v>
      </c>
      <c r="B12" s="417">
        <v>18</v>
      </c>
      <c r="C12" s="493">
        <v>65</v>
      </c>
      <c r="D12" s="496">
        <v>7</v>
      </c>
      <c r="E12" s="495">
        <v>10</v>
      </c>
    </row>
    <row r="13" spans="1:5" ht="21" customHeight="1" thickBot="1">
      <c r="A13" s="390" t="s">
        <v>14</v>
      </c>
      <c r="B13" s="417">
        <v>55</v>
      </c>
      <c r="C13" s="493">
        <v>193</v>
      </c>
      <c r="D13" s="496">
        <v>12</v>
      </c>
      <c r="E13" s="495">
        <v>24</v>
      </c>
    </row>
    <row r="14" spans="1:5" ht="21" customHeight="1" thickBot="1">
      <c r="A14" s="390" t="s">
        <v>33</v>
      </c>
      <c r="B14" s="417">
        <v>20</v>
      </c>
      <c r="C14" s="493">
        <v>108</v>
      </c>
      <c r="D14" s="496">
        <v>6</v>
      </c>
      <c r="E14" s="495">
        <v>7</v>
      </c>
    </row>
    <row r="15" spans="1:5" ht="21" customHeight="1" thickBot="1">
      <c r="A15" s="390" t="s">
        <v>15</v>
      </c>
      <c r="B15" s="417">
        <v>14</v>
      </c>
      <c r="C15" s="493">
        <v>45</v>
      </c>
      <c r="D15" s="496">
        <v>0</v>
      </c>
      <c r="E15" s="495">
        <v>11</v>
      </c>
    </row>
    <row r="16" spans="1:5" ht="21" customHeight="1" thickBot="1">
      <c r="A16" s="390" t="s">
        <v>16</v>
      </c>
      <c r="B16" s="417">
        <v>16</v>
      </c>
      <c r="C16" s="493">
        <v>47</v>
      </c>
      <c r="D16" s="496">
        <v>4</v>
      </c>
      <c r="E16" s="495">
        <v>20</v>
      </c>
    </row>
    <row r="17" spans="1:5" ht="21" customHeight="1" thickBot="1">
      <c r="A17" s="390" t="s">
        <v>475</v>
      </c>
      <c r="B17" s="496">
        <v>119</v>
      </c>
      <c r="C17" s="493">
        <v>511</v>
      </c>
      <c r="D17" s="496">
        <v>19</v>
      </c>
      <c r="E17" s="495">
        <v>23</v>
      </c>
    </row>
    <row r="18" spans="1:5" ht="21" customHeight="1" thickBot="1">
      <c r="A18" s="391" t="s">
        <v>122</v>
      </c>
      <c r="B18" s="417">
        <v>12</v>
      </c>
      <c r="C18" s="493">
        <v>37</v>
      </c>
      <c r="D18" s="496">
        <v>2</v>
      </c>
      <c r="E18" s="495">
        <v>9</v>
      </c>
    </row>
    <row r="19" spans="1:5" ht="21" customHeight="1" thickBot="1">
      <c r="A19" s="390" t="s">
        <v>476</v>
      </c>
      <c r="B19" s="417">
        <v>66</v>
      </c>
      <c r="C19" s="493">
        <v>338</v>
      </c>
      <c r="D19" s="496">
        <v>10</v>
      </c>
      <c r="E19" s="495">
        <v>33</v>
      </c>
    </row>
    <row r="20" spans="1:5" ht="21" customHeight="1" thickBot="1">
      <c r="A20" s="390" t="s">
        <v>29</v>
      </c>
      <c r="B20" s="417">
        <v>10</v>
      </c>
      <c r="C20" s="493">
        <v>41</v>
      </c>
      <c r="D20" s="496">
        <v>2</v>
      </c>
      <c r="E20" s="495">
        <v>8</v>
      </c>
    </row>
    <row r="21" spans="1:5" ht="21" customHeight="1" thickBot="1">
      <c r="A21" s="390" t="s">
        <v>31</v>
      </c>
      <c r="B21" s="417">
        <v>19</v>
      </c>
      <c r="C21" s="493">
        <v>38</v>
      </c>
      <c r="D21" s="496">
        <v>0</v>
      </c>
      <c r="E21" s="495">
        <v>13</v>
      </c>
    </row>
    <row r="22" spans="1:5" ht="21" customHeight="1" thickBot="1">
      <c r="A22" s="390" t="s">
        <v>17</v>
      </c>
      <c r="B22" s="417">
        <v>50</v>
      </c>
      <c r="C22" s="493">
        <v>164</v>
      </c>
      <c r="D22" s="496">
        <v>9</v>
      </c>
      <c r="E22" s="495">
        <v>29</v>
      </c>
    </row>
    <row r="23" spans="1:5" ht="21" customHeight="1" thickBot="1">
      <c r="A23" s="390" t="s">
        <v>18</v>
      </c>
      <c r="B23" s="417">
        <v>12</v>
      </c>
      <c r="C23" s="493">
        <v>47</v>
      </c>
      <c r="D23" s="496">
        <v>3</v>
      </c>
      <c r="E23" s="495">
        <v>8</v>
      </c>
    </row>
    <row r="24" spans="1:5" ht="21" customHeight="1" thickBot="1">
      <c r="A24" s="390" t="s">
        <v>19</v>
      </c>
      <c r="B24" s="417">
        <v>12</v>
      </c>
      <c r="C24" s="493">
        <v>45</v>
      </c>
      <c r="D24" s="496">
        <v>1</v>
      </c>
      <c r="E24" s="495">
        <v>7</v>
      </c>
    </row>
    <row r="25" spans="1:5" ht="21" customHeight="1" thickBot="1">
      <c r="A25" s="392" t="s">
        <v>261</v>
      </c>
      <c r="B25" s="417">
        <v>25</v>
      </c>
      <c r="C25" s="493">
        <v>74</v>
      </c>
      <c r="D25" s="496">
        <v>6</v>
      </c>
      <c r="E25" s="495">
        <v>21</v>
      </c>
    </row>
    <row r="26" spans="1:5" ht="21" customHeight="1" thickBot="1">
      <c r="A26" s="390" t="s">
        <v>20</v>
      </c>
      <c r="B26" s="417">
        <v>85</v>
      </c>
      <c r="C26" s="493">
        <v>183</v>
      </c>
      <c r="D26" s="496">
        <v>1</v>
      </c>
      <c r="E26" s="495">
        <v>38</v>
      </c>
    </row>
    <row r="27" spans="1:5" ht="21" customHeight="1" thickBot="1">
      <c r="A27" s="390" t="s">
        <v>127</v>
      </c>
      <c r="B27" s="417">
        <v>14</v>
      </c>
      <c r="C27" s="493">
        <v>61</v>
      </c>
      <c r="D27" s="496">
        <v>0</v>
      </c>
      <c r="E27" s="495">
        <v>6</v>
      </c>
    </row>
    <row r="28" spans="1:5" ht="21" customHeight="1" thickBot="1">
      <c r="A28" s="390" t="s">
        <v>22</v>
      </c>
      <c r="B28" s="417">
        <v>8</v>
      </c>
      <c r="C28" s="493">
        <v>55</v>
      </c>
      <c r="D28" s="496">
        <v>6</v>
      </c>
      <c r="E28" s="495">
        <v>1</v>
      </c>
    </row>
    <row r="29" spans="1:5" ht="21" customHeight="1" thickBot="1">
      <c r="A29" s="390" t="s">
        <v>477</v>
      </c>
      <c r="B29" s="417">
        <v>8</v>
      </c>
      <c r="C29" s="493">
        <v>18</v>
      </c>
      <c r="D29" s="496">
        <v>2</v>
      </c>
      <c r="E29" s="495">
        <v>2</v>
      </c>
    </row>
    <row r="30" spans="1:5" ht="21" customHeight="1" thickBot="1">
      <c r="A30" s="390" t="s">
        <v>219</v>
      </c>
      <c r="B30" s="417">
        <v>19</v>
      </c>
      <c r="C30" s="493">
        <v>40</v>
      </c>
      <c r="D30" s="496">
        <v>0</v>
      </c>
      <c r="E30" s="495">
        <v>12</v>
      </c>
    </row>
    <row r="31" spans="1:5" ht="21" customHeight="1" thickBot="1">
      <c r="A31" s="390" t="s">
        <v>220</v>
      </c>
      <c r="B31" s="417">
        <v>40</v>
      </c>
      <c r="C31" s="493">
        <v>72</v>
      </c>
      <c r="D31" s="496">
        <v>5</v>
      </c>
      <c r="E31" s="495">
        <v>24</v>
      </c>
    </row>
    <row r="32" spans="1:5" ht="21" customHeight="1" thickBot="1">
      <c r="A32" s="390" t="s">
        <v>221</v>
      </c>
      <c r="B32" s="417">
        <v>27</v>
      </c>
      <c r="C32" s="493">
        <v>94</v>
      </c>
      <c r="D32" s="496">
        <v>0</v>
      </c>
      <c r="E32" s="495">
        <v>14</v>
      </c>
    </row>
    <row r="33" spans="1:5" ht="21" customHeight="1" thickBot="1">
      <c r="A33" s="391" t="s">
        <v>478</v>
      </c>
      <c r="B33" s="417">
        <v>9</v>
      </c>
      <c r="C33" s="493">
        <v>67</v>
      </c>
      <c r="D33" s="496">
        <v>1</v>
      </c>
      <c r="E33" s="495">
        <v>9</v>
      </c>
    </row>
    <row r="34" spans="1:5" ht="21" customHeight="1" thickBot="1">
      <c r="A34" s="390" t="s">
        <v>131</v>
      </c>
      <c r="B34" s="417">
        <v>23</v>
      </c>
      <c r="C34" s="493">
        <v>80</v>
      </c>
      <c r="D34" s="496">
        <v>0</v>
      </c>
      <c r="E34" s="495">
        <v>14</v>
      </c>
    </row>
    <row r="35" spans="1:5" ht="21" customHeight="1" thickBot="1">
      <c r="A35" s="390" t="s">
        <v>23</v>
      </c>
      <c r="B35" s="417">
        <v>34</v>
      </c>
      <c r="C35" s="493">
        <v>83</v>
      </c>
      <c r="D35" s="496">
        <v>0</v>
      </c>
      <c r="E35" s="495">
        <v>17</v>
      </c>
    </row>
    <row r="36" spans="1:5" ht="21" customHeight="1" thickBot="1">
      <c r="A36" s="390" t="s">
        <v>24</v>
      </c>
      <c r="B36" s="417">
        <v>24</v>
      </c>
      <c r="C36" s="493">
        <v>58</v>
      </c>
      <c r="D36" s="496">
        <v>2</v>
      </c>
      <c r="E36" s="495">
        <v>12</v>
      </c>
    </row>
    <row r="37" spans="1:5" ht="21" customHeight="1" thickBot="1">
      <c r="A37" s="390" t="s">
        <v>25</v>
      </c>
      <c r="B37" s="417">
        <v>50</v>
      </c>
      <c r="C37" s="493">
        <v>105</v>
      </c>
      <c r="D37" s="496">
        <v>2</v>
      </c>
      <c r="E37" s="495">
        <v>21</v>
      </c>
    </row>
    <row r="38" spans="1:5" ht="21" customHeight="1" thickBot="1">
      <c r="A38" s="390" t="s">
        <v>133</v>
      </c>
      <c r="B38" s="417">
        <v>21</v>
      </c>
      <c r="C38" s="493">
        <v>88</v>
      </c>
      <c r="D38" s="496">
        <v>5</v>
      </c>
      <c r="E38" s="495">
        <v>3</v>
      </c>
    </row>
    <row r="39" spans="1:5" ht="21" customHeight="1" thickBot="1">
      <c r="A39" s="390" t="s">
        <v>26</v>
      </c>
      <c r="B39" s="417">
        <v>22</v>
      </c>
      <c r="C39" s="493">
        <v>50</v>
      </c>
      <c r="D39" s="496">
        <v>2</v>
      </c>
      <c r="E39" s="495">
        <v>13</v>
      </c>
    </row>
    <row r="40" spans="1:5" ht="21" customHeight="1" thickBot="1">
      <c r="A40" s="390" t="s">
        <v>27</v>
      </c>
      <c r="B40" s="417">
        <v>25</v>
      </c>
      <c r="C40" s="493">
        <v>73</v>
      </c>
      <c r="D40" s="496">
        <v>1</v>
      </c>
      <c r="E40" s="495">
        <v>10</v>
      </c>
    </row>
    <row r="41" spans="1:5" ht="21" customHeight="1" thickBot="1">
      <c r="A41" s="390" t="s">
        <v>134</v>
      </c>
      <c r="B41" s="417">
        <v>19</v>
      </c>
      <c r="C41" s="493">
        <v>88</v>
      </c>
      <c r="D41" s="496">
        <v>3</v>
      </c>
      <c r="E41" s="495">
        <v>10</v>
      </c>
    </row>
    <row r="42" spans="1:5" ht="63.75" customHeight="1">
      <c r="A42" s="1036" t="s">
        <v>1066</v>
      </c>
      <c r="B42" s="1036"/>
      <c r="C42" s="1036"/>
      <c r="D42" s="1036"/>
      <c r="E42" s="1036"/>
    </row>
  </sheetData>
  <mergeCells count="2">
    <mergeCell ref="A1:E1"/>
    <mergeCell ref="A42:E42"/>
  </mergeCells>
  <printOptions horizontalCentered="1" verticalCentered="1"/>
  <pageMargins left="0.39370078740157483" right="0.55118110236220474" top="0.78740157480314965" bottom="0.78740157480314965" header="0.55118110236220474" footer="0.31496062992125984"/>
  <pageSetup paperSize="9" scale="77" orientation="portrait" r:id="rId1"/>
  <headerFooter alignWithMargins="0">
    <oddFooter>&amp;C&amp;"Nazanin,Bold"&amp;12</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C147E-B821-44AF-9660-242C2C1E9EFD}">
  <sheetPr>
    <tabColor rgb="FF00B050"/>
    <pageSetUpPr fitToPage="1"/>
  </sheetPr>
  <dimension ref="A1:I43"/>
  <sheetViews>
    <sheetView rightToLeft="1" view="pageBreakPreview" zoomScale="110" zoomScaleNormal="100" zoomScaleSheetLayoutView="110" workbookViewId="0">
      <selection activeCell="A25" sqref="A25"/>
    </sheetView>
  </sheetViews>
  <sheetFormatPr defaultColWidth="9.140625" defaultRowHeight="18" customHeight="1"/>
  <cols>
    <col min="1" max="1" width="20" style="360" customWidth="1"/>
    <col min="2" max="2" width="19.140625" customWidth="1"/>
    <col min="3" max="3" width="16.140625" style="352" customWidth="1"/>
    <col min="4" max="4" width="18.140625" style="352" customWidth="1"/>
    <col min="5" max="5" width="19" style="352" customWidth="1"/>
    <col min="6" max="8" width="9.140625" style="352"/>
    <col min="9" max="9" width="10.28515625" style="352" bestFit="1" customWidth="1"/>
    <col min="10" max="16384" width="9.140625" style="352"/>
  </cols>
  <sheetData>
    <row r="1" spans="1:9" ht="24" customHeight="1" thickBot="1">
      <c r="A1" s="1014" t="s">
        <v>1067</v>
      </c>
      <c r="B1" s="1015"/>
      <c r="C1" s="1015"/>
      <c r="D1" s="1015"/>
      <c r="E1" s="1015"/>
    </row>
    <row r="2" spans="1:9" ht="25.5" customHeight="1" thickBot="1">
      <c r="A2" s="191" t="s">
        <v>466</v>
      </c>
      <c r="B2" s="384" t="s">
        <v>1068</v>
      </c>
      <c r="C2" s="191" t="s">
        <v>490</v>
      </c>
      <c r="D2" s="193" t="s">
        <v>491</v>
      </c>
      <c r="E2" s="191" t="s">
        <v>1069</v>
      </c>
    </row>
    <row r="3" spans="1:9" ht="18.75" customHeight="1">
      <c r="A3" s="178">
        <v>1396</v>
      </c>
      <c r="B3" s="203">
        <v>23036</v>
      </c>
      <c r="C3" s="203">
        <v>9665</v>
      </c>
      <c r="D3" s="203">
        <v>10691</v>
      </c>
      <c r="E3" s="203">
        <v>2680</v>
      </c>
    </row>
    <row r="4" spans="1:9" ht="18.75" customHeight="1">
      <c r="A4" s="178">
        <v>1397</v>
      </c>
      <c r="B4" s="287">
        <v>23397</v>
      </c>
      <c r="C4" s="287">
        <v>9753</v>
      </c>
      <c r="D4" s="287">
        <v>10948</v>
      </c>
      <c r="E4" s="287">
        <v>2696</v>
      </c>
    </row>
    <row r="5" spans="1:9" ht="18.75" customHeight="1">
      <c r="A5" s="178">
        <v>1398</v>
      </c>
      <c r="B5" s="287">
        <v>23629</v>
      </c>
      <c r="C5" s="287">
        <v>9871</v>
      </c>
      <c r="D5" s="287">
        <v>11014</v>
      </c>
      <c r="E5" s="287">
        <v>2744</v>
      </c>
    </row>
    <row r="6" spans="1:9" ht="18.75" customHeight="1">
      <c r="A6" s="178">
        <v>1399</v>
      </c>
      <c r="B6" s="287">
        <v>21184</v>
      </c>
      <c r="C6" s="287">
        <v>8636</v>
      </c>
      <c r="D6" s="287">
        <v>10287</v>
      </c>
      <c r="E6" s="287">
        <v>2261</v>
      </c>
    </row>
    <row r="7" spans="1:9" ht="18.75" customHeight="1">
      <c r="A7" s="178">
        <v>1400</v>
      </c>
      <c r="B7" s="287">
        <v>19960</v>
      </c>
      <c r="C7" s="287">
        <v>8289</v>
      </c>
      <c r="D7" s="287">
        <v>9922</v>
      </c>
      <c r="E7" s="287">
        <v>1749</v>
      </c>
    </row>
    <row r="8" spans="1:9" ht="18.75" customHeight="1">
      <c r="A8" s="178">
        <v>1401</v>
      </c>
      <c r="B8" s="287">
        <v>20476</v>
      </c>
      <c r="C8" s="203">
        <v>8638</v>
      </c>
      <c r="D8" s="287">
        <v>10056</v>
      </c>
      <c r="E8" s="203">
        <v>1782</v>
      </c>
    </row>
    <row r="9" spans="1:9" ht="18.75" customHeight="1" thickBot="1">
      <c r="A9" s="180">
        <v>1402</v>
      </c>
      <c r="B9" s="240">
        <f>SUM(B10:B41)</f>
        <v>22060</v>
      </c>
      <c r="C9" s="240">
        <f>SUM(C10:C41)</f>
        <v>10282</v>
      </c>
      <c r="D9" s="240">
        <f>SUM(D10:D41)</f>
        <v>10054</v>
      </c>
      <c r="E9" s="240">
        <f>SUM(E10:E41)</f>
        <v>1724</v>
      </c>
    </row>
    <row r="10" spans="1:9" ht="18.75" customHeight="1" thickBot="1">
      <c r="A10" s="386" t="s">
        <v>119</v>
      </c>
      <c r="B10" s="497">
        <f>SUM(C10:E10)</f>
        <v>1431</v>
      </c>
      <c r="C10" s="388">
        <v>502</v>
      </c>
      <c r="D10" s="417">
        <v>812</v>
      </c>
      <c r="E10" s="492">
        <v>117</v>
      </c>
      <c r="G10" s="498"/>
      <c r="H10" s="498"/>
      <c r="I10" s="498"/>
    </row>
    <row r="11" spans="1:9" ht="18.75" customHeight="1" thickBot="1">
      <c r="A11" s="386" t="s">
        <v>120</v>
      </c>
      <c r="B11" s="497">
        <f t="shared" ref="B11:B41" si="0">SUM(C11:E11)</f>
        <v>842</v>
      </c>
      <c r="C11" s="493">
        <v>295</v>
      </c>
      <c r="D11" s="417">
        <v>491</v>
      </c>
      <c r="E11" s="495">
        <v>56</v>
      </c>
      <c r="G11" s="498"/>
      <c r="H11" s="498"/>
      <c r="I11" s="498"/>
    </row>
    <row r="12" spans="1:9" ht="18.75" customHeight="1" thickBot="1">
      <c r="A12" s="390" t="s">
        <v>13</v>
      </c>
      <c r="B12" s="497">
        <f t="shared" si="0"/>
        <v>568</v>
      </c>
      <c r="C12" s="493">
        <v>195</v>
      </c>
      <c r="D12" s="417">
        <v>294</v>
      </c>
      <c r="E12" s="495">
        <v>79</v>
      </c>
      <c r="G12" s="498"/>
      <c r="H12" s="498"/>
      <c r="I12" s="498"/>
    </row>
    <row r="13" spans="1:9" ht="18.75" customHeight="1" thickBot="1">
      <c r="A13" s="390" t="s">
        <v>14</v>
      </c>
      <c r="B13" s="497">
        <f t="shared" si="0"/>
        <v>1848</v>
      </c>
      <c r="C13" s="493">
        <v>820</v>
      </c>
      <c r="D13" s="417">
        <v>929</v>
      </c>
      <c r="E13" s="495">
        <v>99</v>
      </c>
      <c r="G13" s="498"/>
      <c r="H13" s="498"/>
      <c r="I13" s="498"/>
    </row>
    <row r="14" spans="1:9" ht="18.75" customHeight="1" thickBot="1">
      <c r="A14" s="390" t="s">
        <v>33</v>
      </c>
      <c r="B14" s="497">
        <f t="shared" si="0"/>
        <v>590</v>
      </c>
      <c r="C14" s="493">
        <v>382</v>
      </c>
      <c r="D14" s="417">
        <v>166</v>
      </c>
      <c r="E14" s="495">
        <v>42</v>
      </c>
      <c r="G14" s="498"/>
      <c r="H14" s="498"/>
      <c r="I14" s="498"/>
    </row>
    <row r="15" spans="1:9" ht="18.75" customHeight="1" thickBot="1">
      <c r="A15" s="390" t="s">
        <v>15</v>
      </c>
      <c r="B15" s="497">
        <f t="shared" si="0"/>
        <v>243</v>
      </c>
      <c r="C15" s="493">
        <v>82</v>
      </c>
      <c r="D15" s="417">
        <v>126</v>
      </c>
      <c r="E15" s="495">
        <v>35</v>
      </c>
      <c r="G15" s="498"/>
      <c r="H15" s="498"/>
      <c r="I15" s="498"/>
    </row>
    <row r="16" spans="1:9" ht="18.75" customHeight="1" thickBot="1">
      <c r="A16" s="390" t="s">
        <v>16</v>
      </c>
      <c r="B16" s="497">
        <f t="shared" si="0"/>
        <v>255</v>
      </c>
      <c r="C16" s="493">
        <v>112</v>
      </c>
      <c r="D16" s="417">
        <v>115</v>
      </c>
      <c r="E16" s="495">
        <v>28</v>
      </c>
      <c r="G16" s="498"/>
      <c r="H16" s="498"/>
      <c r="I16" s="498"/>
    </row>
    <row r="17" spans="1:9" ht="18.75" customHeight="1" thickBot="1">
      <c r="A17" s="390" t="s">
        <v>475</v>
      </c>
      <c r="B17" s="497">
        <f t="shared" si="0"/>
        <v>1897</v>
      </c>
      <c r="C17" s="493">
        <v>1242</v>
      </c>
      <c r="D17" s="417">
        <v>564</v>
      </c>
      <c r="E17" s="495">
        <v>91</v>
      </c>
      <c r="G17" s="498"/>
      <c r="H17" s="498"/>
      <c r="I17" s="498"/>
    </row>
    <row r="18" spans="1:9" ht="18.75" customHeight="1" thickBot="1">
      <c r="A18" s="391" t="s">
        <v>122</v>
      </c>
      <c r="B18" s="497">
        <f t="shared" si="0"/>
        <v>288</v>
      </c>
      <c r="C18" s="493">
        <v>124</v>
      </c>
      <c r="D18" s="417">
        <v>135</v>
      </c>
      <c r="E18" s="495">
        <v>29</v>
      </c>
      <c r="G18" s="498"/>
      <c r="H18" s="498"/>
      <c r="I18" s="498"/>
    </row>
    <row r="19" spans="1:9" ht="18.75" customHeight="1" thickBot="1">
      <c r="A19" s="390" t="s">
        <v>476</v>
      </c>
      <c r="B19" s="497">
        <f t="shared" si="0"/>
        <v>2528</v>
      </c>
      <c r="C19" s="493">
        <v>1027</v>
      </c>
      <c r="D19" s="417">
        <v>1254</v>
      </c>
      <c r="E19" s="495">
        <v>247</v>
      </c>
      <c r="G19" s="498"/>
      <c r="H19" s="498"/>
      <c r="I19" s="498"/>
    </row>
    <row r="20" spans="1:9" ht="18.75" customHeight="1" thickBot="1">
      <c r="A20" s="390" t="s">
        <v>29</v>
      </c>
      <c r="B20" s="497">
        <f t="shared" si="0"/>
        <v>244</v>
      </c>
      <c r="C20" s="493">
        <v>109</v>
      </c>
      <c r="D20" s="417">
        <v>106</v>
      </c>
      <c r="E20" s="495">
        <v>29</v>
      </c>
      <c r="G20" s="498"/>
      <c r="H20" s="498"/>
      <c r="I20" s="498"/>
    </row>
    <row r="21" spans="1:9" ht="18.75" customHeight="1" thickBot="1">
      <c r="A21" s="390" t="s">
        <v>31</v>
      </c>
      <c r="B21" s="497">
        <f>SUM(C21:E21)</f>
        <v>320</v>
      </c>
      <c r="C21" s="493">
        <v>147</v>
      </c>
      <c r="D21" s="417">
        <v>117</v>
      </c>
      <c r="E21" s="495">
        <v>56</v>
      </c>
      <c r="G21" s="498"/>
      <c r="H21" s="498"/>
      <c r="I21" s="498"/>
    </row>
    <row r="22" spans="1:9" ht="18.75" customHeight="1" thickBot="1">
      <c r="A22" s="390" t="s">
        <v>17</v>
      </c>
      <c r="B22" s="497">
        <f t="shared" si="0"/>
        <v>610</v>
      </c>
      <c r="C22" s="493">
        <v>357</v>
      </c>
      <c r="D22" s="417">
        <v>238</v>
      </c>
      <c r="E22" s="495">
        <v>15</v>
      </c>
      <c r="G22" s="498"/>
      <c r="H22" s="498"/>
      <c r="I22" s="498"/>
    </row>
    <row r="23" spans="1:9" ht="18.75" customHeight="1" thickBot="1">
      <c r="A23" s="390" t="s">
        <v>18</v>
      </c>
      <c r="B23" s="497">
        <f t="shared" si="0"/>
        <v>225</v>
      </c>
      <c r="C23" s="493">
        <v>73</v>
      </c>
      <c r="D23" s="417">
        <v>141</v>
      </c>
      <c r="E23" s="495">
        <v>11</v>
      </c>
      <c r="G23" s="498"/>
      <c r="H23" s="498"/>
      <c r="I23" s="498"/>
    </row>
    <row r="24" spans="1:9" ht="18.75" customHeight="1" thickBot="1">
      <c r="A24" s="390" t="s">
        <v>19</v>
      </c>
      <c r="B24" s="497">
        <f t="shared" si="0"/>
        <v>192</v>
      </c>
      <c r="C24" s="493">
        <v>79</v>
      </c>
      <c r="D24" s="417">
        <v>96</v>
      </c>
      <c r="E24" s="495">
        <v>17</v>
      </c>
      <c r="G24" s="498"/>
      <c r="H24" s="498"/>
      <c r="I24" s="498"/>
    </row>
    <row r="25" spans="1:9" ht="18.75" customHeight="1" thickBot="1">
      <c r="A25" s="392" t="s">
        <v>261</v>
      </c>
      <c r="B25" s="497">
        <f t="shared" si="0"/>
        <v>325</v>
      </c>
      <c r="C25" s="493">
        <v>131</v>
      </c>
      <c r="D25" s="417">
        <v>155</v>
      </c>
      <c r="E25" s="495">
        <v>39</v>
      </c>
      <c r="G25" s="498"/>
      <c r="H25" s="498"/>
      <c r="I25" s="498"/>
    </row>
    <row r="26" spans="1:9" ht="18.75" customHeight="1" thickBot="1">
      <c r="A26" s="390" t="s">
        <v>20</v>
      </c>
      <c r="B26" s="497">
        <f t="shared" si="0"/>
        <v>1320</v>
      </c>
      <c r="C26" s="493">
        <v>794</v>
      </c>
      <c r="D26" s="417">
        <v>440</v>
      </c>
      <c r="E26" s="495">
        <v>86</v>
      </c>
      <c r="G26" s="498"/>
      <c r="H26" s="498"/>
      <c r="I26" s="498"/>
    </row>
    <row r="27" spans="1:9" ht="18.75" customHeight="1" thickBot="1">
      <c r="A27" s="390" t="s">
        <v>127</v>
      </c>
      <c r="B27" s="497">
        <f t="shared" si="0"/>
        <v>297</v>
      </c>
      <c r="C27" s="493">
        <v>142</v>
      </c>
      <c r="D27" s="417">
        <v>135</v>
      </c>
      <c r="E27" s="495">
        <v>20</v>
      </c>
      <c r="G27" s="498"/>
      <c r="H27" s="498"/>
      <c r="I27" s="498"/>
    </row>
    <row r="28" spans="1:9" ht="18.75" customHeight="1" thickBot="1">
      <c r="A28" s="390" t="s">
        <v>22</v>
      </c>
      <c r="B28" s="497">
        <f t="shared" si="0"/>
        <v>389</v>
      </c>
      <c r="C28" s="493">
        <v>195</v>
      </c>
      <c r="D28" s="417">
        <v>166</v>
      </c>
      <c r="E28" s="495">
        <v>28</v>
      </c>
      <c r="G28" s="498"/>
      <c r="H28" s="498"/>
      <c r="I28" s="498"/>
    </row>
    <row r="29" spans="1:9" ht="18.75" customHeight="1" thickBot="1">
      <c r="A29" s="390" t="s">
        <v>477</v>
      </c>
      <c r="B29" s="497">
        <f t="shared" si="0"/>
        <v>216</v>
      </c>
      <c r="C29" s="493">
        <v>101</v>
      </c>
      <c r="D29" s="417">
        <v>93</v>
      </c>
      <c r="E29" s="495">
        <v>22</v>
      </c>
      <c r="G29" s="498"/>
      <c r="H29" s="498"/>
      <c r="I29" s="498"/>
    </row>
    <row r="30" spans="1:9" ht="18.75" customHeight="1" thickBot="1">
      <c r="A30" s="390" t="s">
        <v>219</v>
      </c>
      <c r="B30" s="497">
        <f t="shared" si="0"/>
        <v>404</v>
      </c>
      <c r="C30" s="493">
        <v>139</v>
      </c>
      <c r="D30" s="417">
        <v>233</v>
      </c>
      <c r="E30" s="495">
        <v>32</v>
      </c>
      <c r="G30" s="498"/>
      <c r="H30" s="498"/>
      <c r="I30" s="498"/>
    </row>
    <row r="31" spans="1:9" ht="18.75" customHeight="1" thickBot="1">
      <c r="A31" s="390" t="s">
        <v>220</v>
      </c>
      <c r="B31" s="497">
        <f t="shared" si="0"/>
        <v>624</v>
      </c>
      <c r="C31" s="493">
        <v>229</v>
      </c>
      <c r="D31" s="417">
        <v>354</v>
      </c>
      <c r="E31" s="495">
        <v>41</v>
      </c>
      <c r="G31" s="498"/>
      <c r="H31" s="498"/>
      <c r="I31" s="498"/>
    </row>
    <row r="32" spans="1:9" ht="18.75" customHeight="1" thickBot="1">
      <c r="A32" s="390" t="s">
        <v>221</v>
      </c>
      <c r="B32" s="497">
        <f t="shared" si="0"/>
        <v>608</v>
      </c>
      <c r="C32" s="493">
        <v>256</v>
      </c>
      <c r="D32" s="417">
        <v>312</v>
      </c>
      <c r="E32" s="495">
        <v>40</v>
      </c>
      <c r="G32" s="498"/>
      <c r="H32" s="498"/>
      <c r="I32" s="498"/>
    </row>
    <row r="33" spans="1:9" ht="18.75" customHeight="1" thickBot="1">
      <c r="A33" s="391" t="s">
        <v>478</v>
      </c>
      <c r="B33" s="497">
        <f t="shared" si="0"/>
        <v>234</v>
      </c>
      <c r="C33" s="493">
        <v>93</v>
      </c>
      <c r="D33" s="417">
        <v>121</v>
      </c>
      <c r="E33" s="495">
        <v>20</v>
      </c>
      <c r="G33" s="498"/>
      <c r="H33" s="498"/>
      <c r="I33" s="498"/>
    </row>
    <row r="34" spans="1:9" ht="18.75" customHeight="1" thickBot="1">
      <c r="A34" s="390" t="s">
        <v>131</v>
      </c>
      <c r="B34" s="497">
        <f t="shared" si="0"/>
        <v>873</v>
      </c>
      <c r="C34" s="493">
        <v>384</v>
      </c>
      <c r="D34" s="417">
        <v>387</v>
      </c>
      <c r="E34" s="495">
        <v>102</v>
      </c>
      <c r="G34" s="498"/>
      <c r="H34" s="498"/>
      <c r="I34" s="498"/>
    </row>
    <row r="35" spans="1:9" ht="18.75" customHeight="1" thickBot="1">
      <c r="A35" s="390" t="s">
        <v>23</v>
      </c>
      <c r="B35" s="497">
        <f t="shared" si="0"/>
        <v>1241</v>
      </c>
      <c r="C35" s="493">
        <v>694</v>
      </c>
      <c r="D35" s="417">
        <v>450</v>
      </c>
      <c r="E35" s="495">
        <v>97</v>
      </c>
      <c r="G35" s="498"/>
      <c r="H35" s="498"/>
      <c r="I35" s="498"/>
    </row>
    <row r="36" spans="1:9" ht="18.75" customHeight="1" thickBot="1">
      <c r="A36" s="390" t="s">
        <v>24</v>
      </c>
      <c r="B36" s="497">
        <f t="shared" si="0"/>
        <v>423</v>
      </c>
      <c r="C36" s="493">
        <v>177</v>
      </c>
      <c r="D36" s="417">
        <v>208</v>
      </c>
      <c r="E36" s="495">
        <v>38</v>
      </c>
      <c r="G36" s="498"/>
      <c r="H36" s="498"/>
      <c r="I36" s="498"/>
    </row>
    <row r="37" spans="1:9" ht="18.75" customHeight="1" thickBot="1">
      <c r="A37" s="390" t="s">
        <v>25</v>
      </c>
      <c r="B37" s="497">
        <f t="shared" si="0"/>
        <v>1124</v>
      </c>
      <c r="C37" s="493">
        <v>591</v>
      </c>
      <c r="D37" s="417">
        <v>480</v>
      </c>
      <c r="E37" s="495">
        <v>53</v>
      </c>
      <c r="G37" s="498"/>
      <c r="H37" s="498"/>
      <c r="I37" s="498"/>
    </row>
    <row r="38" spans="1:9" ht="18.75" customHeight="1" thickBot="1">
      <c r="A38" s="390" t="s">
        <v>133</v>
      </c>
      <c r="B38" s="497">
        <f t="shared" si="0"/>
        <v>392</v>
      </c>
      <c r="C38" s="493">
        <v>182</v>
      </c>
      <c r="D38" s="417">
        <v>168</v>
      </c>
      <c r="E38" s="495">
        <v>42</v>
      </c>
      <c r="G38" s="498"/>
      <c r="H38" s="498"/>
      <c r="I38" s="498"/>
    </row>
    <row r="39" spans="1:9" ht="18.75" customHeight="1" thickBot="1">
      <c r="A39" s="390" t="s">
        <v>26</v>
      </c>
      <c r="B39" s="497">
        <f t="shared" si="0"/>
        <v>237</v>
      </c>
      <c r="C39" s="493">
        <v>92</v>
      </c>
      <c r="D39" s="417">
        <v>142</v>
      </c>
      <c r="E39" s="495">
        <v>3</v>
      </c>
      <c r="G39" s="498"/>
      <c r="H39" s="498"/>
      <c r="I39" s="498"/>
    </row>
    <row r="40" spans="1:9" ht="18.75" customHeight="1" thickBot="1">
      <c r="A40" s="390" t="s">
        <v>27</v>
      </c>
      <c r="B40" s="497">
        <f t="shared" si="0"/>
        <v>456</v>
      </c>
      <c r="C40" s="493">
        <v>196</v>
      </c>
      <c r="D40" s="417">
        <v>243</v>
      </c>
      <c r="E40" s="495">
        <v>17</v>
      </c>
      <c r="G40" s="498"/>
      <c r="H40" s="498"/>
      <c r="I40" s="498"/>
    </row>
    <row r="41" spans="1:9" ht="18.75" customHeight="1" thickBot="1">
      <c r="A41" s="390" t="s">
        <v>134</v>
      </c>
      <c r="B41" s="497">
        <f t="shared" si="0"/>
        <v>816</v>
      </c>
      <c r="C41" s="493">
        <v>340</v>
      </c>
      <c r="D41" s="417">
        <v>383</v>
      </c>
      <c r="E41" s="495">
        <v>93</v>
      </c>
      <c r="G41" s="498"/>
      <c r="H41" s="498"/>
      <c r="I41" s="498"/>
    </row>
    <row r="42" spans="1:9" ht="21" customHeight="1"/>
    <row r="43" spans="1:9" ht="10.5" customHeight="1"/>
  </sheetData>
  <mergeCells count="1">
    <mergeCell ref="A1:E1"/>
  </mergeCells>
  <printOptions horizontalCentered="1" verticalCentered="1"/>
  <pageMargins left="0.39370078740157483" right="0.55118110236220474" top="0.78740157480314965" bottom="0.78740157480314965" header="0.55118110236220474" footer="0.31496062992125984"/>
  <pageSetup paperSize="9" scale="95" orientation="portrait" r:id="rId1"/>
  <headerFooter alignWithMargins="0">
    <oddFooter>&amp;C&amp;"Nazanin,Bold"&amp;12</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51C22-E56C-4038-810A-3A75F267D11C}">
  <sheetPr>
    <tabColor rgb="FF00B050"/>
    <pageSetUpPr fitToPage="1"/>
  </sheetPr>
  <dimension ref="A1:S49"/>
  <sheetViews>
    <sheetView rightToLeft="1" view="pageBreakPreview" topLeftCell="A22" zoomScaleSheetLayoutView="100" workbookViewId="0">
      <selection activeCell="A25" sqref="A25"/>
    </sheetView>
  </sheetViews>
  <sheetFormatPr defaultColWidth="9.140625" defaultRowHeight="15.75"/>
  <cols>
    <col min="1" max="1" width="17.7109375" style="360" customWidth="1"/>
    <col min="2" max="2" width="8.42578125" style="381" customWidth="1"/>
    <col min="3" max="11" width="7.42578125" style="381" customWidth="1"/>
    <col min="12" max="12" width="7.28515625" style="381" customWidth="1"/>
    <col min="13" max="13" width="9.28515625" style="381" customWidth="1"/>
    <col min="14" max="14" width="7.7109375" style="381" customWidth="1"/>
    <col min="15" max="16384" width="9.140625" style="352"/>
  </cols>
  <sheetData>
    <row r="1" spans="1:19" ht="42" customHeight="1" thickBot="1">
      <c r="A1" s="989" t="s">
        <v>1070</v>
      </c>
      <c r="B1" s="989"/>
      <c r="C1" s="989"/>
      <c r="D1" s="989"/>
      <c r="E1" s="989"/>
      <c r="F1" s="989"/>
      <c r="G1" s="989"/>
      <c r="H1" s="989"/>
      <c r="I1" s="989"/>
      <c r="J1" s="989"/>
      <c r="K1" s="989"/>
      <c r="L1" s="989"/>
      <c r="M1" s="989"/>
      <c r="N1" s="989"/>
    </row>
    <row r="2" spans="1:19" ht="48.75" customHeight="1" thickBot="1">
      <c r="A2" s="499" t="s">
        <v>466</v>
      </c>
      <c r="B2" s="192" t="s">
        <v>1068</v>
      </c>
      <c r="C2" s="500" t="s">
        <v>901</v>
      </c>
      <c r="D2" s="500" t="s">
        <v>1071</v>
      </c>
      <c r="E2" s="501" t="s">
        <v>1072</v>
      </c>
      <c r="F2" s="501" t="s">
        <v>1073</v>
      </c>
      <c r="G2" s="500" t="s">
        <v>1074</v>
      </c>
      <c r="H2" s="500" t="s">
        <v>1075</v>
      </c>
      <c r="I2" s="500" t="s">
        <v>1076</v>
      </c>
      <c r="J2" s="500" t="s">
        <v>1077</v>
      </c>
      <c r="K2" s="501" t="s">
        <v>1078</v>
      </c>
      <c r="L2" s="500" t="s">
        <v>1079</v>
      </c>
      <c r="M2" s="500" t="s">
        <v>1080</v>
      </c>
      <c r="N2" s="501" t="s">
        <v>1081</v>
      </c>
    </row>
    <row r="3" spans="1:19" ht="25.5" customHeight="1">
      <c r="A3" s="502">
        <v>1396</v>
      </c>
      <c r="B3" s="503">
        <v>17979</v>
      </c>
      <c r="C3" s="503">
        <v>10097</v>
      </c>
      <c r="D3" s="503">
        <v>2178</v>
      </c>
      <c r="E3" s="1038">
        <v>1919</v>
      </c>
      <c r="F3" s="1038"/>
      <c r="G3" s="503">
        <v>185</v>
      </c>
      <c r="H3" s="503">
        <v>311</v>
      </c>
      <c r="I3" s="503">
        <v>373</v>
      </c>
      <c r="J3" s="503">
        <v>69</v>
      </c>
      <c r="K3" s="503">
        <v>2532</v>
      </c>
      <c r="L3" s="504" t="s">
        <v>282</v>
      </c>
      <c r="M3" s="503">
        <v>307</v>
      </c>
      <c r="N3" s="504" t="s">
        <v>282</v>
      </c>
    </row>
    <row r="4" spans="1:19" ht="21" customHeight="1">
      <c r="A4" s="502">
        <v>1397</v>
      </c>
      <c r="B4" s="504">
        <v>18982</v>
      </c>
      <c r="C4" s="504">
        <v>10530</v>
      </c>
      <c r="D4" s="504">
        <v>2222</v>
      </c>
      <c r="E4" s="1039">
        <v>2109</v>
      </c>
      <c r="F4" s="1039"/>
      <c r="G4" s="504">
        <v>228</v>
      </c>
      <c r="H4" s="504">
        <v>377</v>
      </c>
      <c r="I4" s="504">
        <v>411</v>
      </c>
      <c r="J4" s="504">
        <v>69</v>
      </c>
      <c r="K4" s="504">
        <v>2648</v>
      </c>
      <c r="L4" s="504" t="s">
        <v>282</v>
      </c>
      <c r="M4" s="504">
        <v>388</v>
      </c>
      <c r="N4" s="504" t="s">
        <v>282</v>
      </c>
    </row>
    <row r="5" spans="1:19" ht="21" customHeight="1">
      <c r="A5" s="502">
        <v>1398</v>
      </c>
      <c r="B5" s="504">
        <v>19197</v>
      </c>
      <c r="C5" s="504">
        <v>10610</v>
      </c>
      <c r="D5" s="504">
        <v>2235</v>
      </c>
      <c r="E5" s="1039">
        <v>2161</v>
      </c>
      <c r="F5" s="1039"/>
      <c r="G5" s="504">
        <v>232</v>
      </c>
      <c r="H5" s="504">
        <v>378</v>
      </c>
      <c r="I5" s="504">
        <v>417</v>
      </c>
      <c r="J5" s="504">
        <v>78</v>
      </c>
      <c r="K5" s="504">
        <v>2687</v>
      </c>
      <c r="L5" s="504" t="s">
        <v>282</v>
      </c>
      <c r="M5" s="504">
        <v>408</v>
      </c>
      <c r="N5" s="504" t="s">
        <v>282</v>
      </c>
    </row>
    <row r="6" spans="1:19" ht="21" customHeight="1">
      <c r="A6" s="502">
        <v>1399</v>
      </c>
      <c r="B6" s="504">
        <v>24728</v>
      </c>
      <c r="C6" s="504">
        <v>11816</v>
      </c>
      <c r="D6" s="504">
        <v>4055</v>
      </c>
      <c r="E6" s="505">
        <v>2230</v>
      </c>
      <c r="F6" s="505">
        <v>1739</v>
      </c>
      <c r="G6" s="504">
        <v>269</v>
      </c>
      <c r="H6" s="504">
        <v>494</v>
      </c>
      <c r="I6" s="504">
        <v>571</v>
      </c>
      <c r="J6" s="504">
        <v>105</v>
      </c>
      <c r="K6" s="504">
        <v>2903</v>
      </c>
      <c r="L6" s="504">
        <v>178</v>
      </c>
      <c r="M6" s="504">
        <v>344</v>
      </c>
      <c r="N6" s="504">
        <v>51</v>
      </c>
    </row>
    <row r="7" spans="1:19" ht="21" customHeight="1">
      <c r="A7" s="502">
        <v>1400</v>
      </c>
      <c r="B7" s="504">
        <v>26980</v>
      </c>
      <c r="C7" s="504">
        <v>12613</v>
      </c>
      <c r="D7" s="504">
        <v>4371</v>
      </c>
      <c r="E7" s="504">
        <v>2502</v>
      </c>
      <c r="F7" s="504">
        <v>2175</v>
      </c>
      <c r="G7" s="504">
        <v>314</v>
      </c>
      <c r="H7" s="504">
        <v>615</v>
      </c>
      <c r="I7" s="504">
        <v>587</v>
      </c>
      <c r="J7" s="504">
        <v>107</v>
      </c>
      <c r="K7" s="504">
        <v>3069</v>
      </c>
      <c r="L7" s="504">
        <v>169</v>
      </c>
      <c r="M7" s="504">
        <v>389</v>
      </c>
      <c r="N7" s="504">
        <v>71</v>
      </c>
    </row>
    <row r="8" spans="1:19" ht="21" customHeight="1">
      <c r="A8" s="502">
        <v>1401</v>
      </c>
      <c r="B8" s="504">
        <v>27352.170000000002</v>
      </c>
      <c r="C8" s="504">
        <v>12754</v>
      </c>
      <c r="D8" s="503">
        <v>4449</v>
      </c>
      <c r="E8" s="504">
        <v>2525</v>
      </c>
      <c r="F8" s="504">
        <v>2220</v>
      </c>
      <c r="G8" s="503">
        <v>344</v>
      </c>
      <c r="H8" s="504">
        <v>626</v>
      </c>
      <c r="I8" s="504">
        <v>599</v>
      </c>
      <c r="J8" s="503">
        <v>107</v>
      </c>
      <c r="K8" s="503">
        <v>3092.1700000000005</v>
      </c>
      <c r="L8" s="504">
        <v>173</v>
      </c>
      <c r="M8" s="504">
        <v>396</v>
      </c>
      <c r="N8" s="503">
        <v>67</v>
      </c>
      <c r="S8" s="506"/>
    </row>
    <row r="9" spans="1:19" ht="21" customHeight="1" thickBot="1">
      <c r="A9" s="507">
        <v>1402</v>
      </c>
      <c r="B9" s="508">
        <f t="shared" ref="B9:N9" si="0">SUM(B10:B41)</f>
        <v>32606</v>
      </c>
      <c r="C9" s="508">
        <f t="shared" si="0"/>
        <v>15691</v>
      </c>
      <c r="D9" s="508">
        <f t="shared" si="0"/>
        <v>4908</v>
      </c>
      <c r="E9" s="508">
        <f t="shared" si="0"/>
        <v>2998</v>
      </c>
      <c r="F9" s="508">
        <f t="shared" si="0"/>
        <v>2705</v>
      </c>
      <c r="G9" s="508">
        <f t="shared" si="0"/>
        <v>480</v>
      </c>
      <c r="H9" s="508">
        <f t="shared" si="0"/>
        <v>836</v>
      </c>
      <c r="I9" s="508">
        <f t="shared" si="0"/>
        <v>587</v>
      </c>
      <c r="J9" s="508">
        <f t="shared" si="0"/>
        <v>105</v>
      </c>
      <c r="K9" s="508">
        <f t="shared" si="0"/>
        <v>3377</v>
      </c>
      <c r="L9" s="508">
        <f t="shared" si="0"/>
        <v>246</v>
      </c>
      <c r="M9" s="508">
        <f t="shared" si="0"/>
        <v>577</v>
      </c>
      <c r="N9" s="508">
        <f t="shared" si="0"/>
        <v>96</v>
      </c>
      <c r="S9" s="506"/>
    </row>
    <row r="10" spans="1:19" ht="21" customHeight="1" thickBot="1">
      <c r="A10" s="509" t="s">
        <v>119</v>
      </c>
      <c r="B10" s="508">
        <f>SUM(C10:N10)</f>
        <v>1720</v>
      </c>
      <c r="C10" s="388">
        <v>852</v>
      </c>
      <c r="D10" s="417">
        <v>268</v>
      </c>
      <c r="E10" s="388">
        <v>148</v>
      </c>
      <c r="F10" s="417">
        <v>144</v>
      </c>
      <c r="G10" s="388">
        <v>24</v>
      </c>
      <c r="H10" s="510">
        <v>59</v>
      </c>
      <c r="I10" s="511">
        <v>28</v>
      </c>
      <c r="J10" s="465">
        <v>6</v>
      </c>
      <c r="K10" s="511">
        <v>107</v>
      </c>
      <c r="L10" s="480">
        <v>25</v>
      </c>
      <c r="M10" s="511">
        <v>42</v>
      </c>
      <c r="N10" s="480">
        <v>17</v>
      </c>
    </row>
    <row r="11" spans="1:19" ht="21" customHeight="1" thickBot="1">
      <c r="A11" s="509" t="s">
        <v>120</v>
      </c>
      <c r="B11" s="508">
        <f t="shared" ref="B11:B41" si="1">SUM(C11:N11)</f>
        <v>1138</v>
      </c>
      <c r="C11" s="493">
        <v>580</v>
      </c>
      <c r="D11" s="480">
        <v>164</v>
      </c>
      <c r="E11" s="493">
        <v>108</v>
      </c>
      <c r="F11" s="480">
        <v>102</v>
      </c>
      <c r="G11" s="493">
        <v>13</v>
      </c>
      <c r="H11" s="480">
        <v>25</v>
      </c>
      <c r="I11" s="493">
        <v>21</v>
      </c>
      <c r="J11" s="480">
        <v>3</v>
      </c>
      <c r="K11" s="511">
        <v>98</v>
      </c>
      <c r="L11" s="480">
        <v>5</v>
      </c>
      <c r="M11" s="511">
        <v>16</v>
      </c>
      <c r="N11" s="480">
        <v>3</v>
      </c>
    </row>
    <row r="12" spans="1:19" ht="21" customHeight="1" thickBot="1">
      <c r="A12" s="391" t="s">
        <v>13</v>
      </c>
      <c r="B12" s="508">
        <f t="shared" si="1"/>
        <v>503</v>
      </c>
      <c r="C12" s="493">
        <v>246</v>
      </c>
      <c r="D12" s="480">
        <v>66</v>
      </c>
      <c r="E12" s="493">
        <v>60</v>
      </c>
      <c r="F12" s="480">
        <v>54</v>
      </c>
      <c r="G12" s="493">
        <v>7</v>
      </c>
      <c r="H12" s="480">
        <v>12</v>
      </c>
      <c r="I12" s="493">
        <v>11</v>
      </c>
      <c r="J12" s="480">
        <v>1</v>
      </c>
      <c r="K12" s="511">
        <v>34</v>
      </c>
      <c r="L12" s="480">
        <v>3</v>
      </c>
      <c r="M12" s="511">
        <v>7</v>
      </c>
      <c r="N12" s="480">
        <v>2</v>
      </c>
    </row>
    <row r="13" spans="1:19" ht="21" customHeight="1" thickBot="1">
      <c r="A13" s="391" t="s">
        <v>14</v>
      </c>
      <c r="B13" s="508">
        <f t="shared" si="1"/>
        <v>2240</v>
      </c>
      <c r="C13" s="493">
        <v>1042</v>
      </c>
      <c r="D13" s="480">
        <v>334</v>
      </c>
      <c r="E13" s="493">
        <v>232</v>
      </c>
      <c r="F13" s="480">
        <v>206</v>
      </c>
      <c r="G13" s="493">
        <v>33</v>
      </c>
      <c r="H13" s="480">
        <v>66</v>
      </c>
      <c r="I13" s="493">
        <v>36</v>
      </c>
      <c r="J13" s="480">
        <v>3</v>
      </c>
      <c r="K13" s="511">
        <v>234</v>
      </c>
      <c r="L13" s="480">
        <v>7</v>
      </c>
      <c r="M13" s="511">
        <v>42</v>
      </c>
      <c r="N13" s="480">
        <v>5</v>
      </c>
    </row>
    <row r="14" spans="1:19" ht="21" customHeight="1" thickBot="1">
      <c r="A14" s="391" t="s">
        <v>33</v>
      </c>
      <c r="B14" s="508">
        <f t="shared" si="1"/>
        <v>1054</v>
      </c>
      <c r="C14" s="493">
        <v>548</v>
      </c>
      <c r="D14" s="480">
        <v>154</v>
      </c>
      <c r="E14" s="493">
        <v>101</v>
      </c>
      <c r="F14" s="480">
        <v>86</v>
      </c>
      <c r="G14" s="493">
        <v>15</v>
      </c>
      <c r="H14" s="480">
        <v>22</v>
      </c>
      <c r="I14" s="493">
        <v>15</v>
      </c>
      <c r="J14" s="480">
        <v>1</v>
      </c>
      <c r="K14" s="511">
        <v>92</v>
      </c>
      <c r="L14" s="480">
        <v>8</v>
      </c>
      <c r="M14" s="511">
        <v>11</v>
      </c>
      <c r="N14" s="480">
        <v>1</v>
      </c>
    </row>
    <row r="15" spans="1:19" ht="21" customHeight="1" thickBot="1">
      <c r="A15" s="391" t="s">
        <v>15</v>
      </c>
      <c r="B15" s="508">
        <f t="shared" si="1"/>
        <v>273</v>
      </c>
      <c r="C15" s="493">
        <v>106</v>
      </c>
      <c r="D15" s="480">
        <v>60</v>
      </c>
      <c r="E15" s="493">
        <v>30</v>
      </c>
      <c r="F15" s="480">
        <v>32</v>
      </c>
      <c r="G15" s="493">
        <v>2</v>
      </c>
      <c r="H15" s="480">
        <v>7</v>
      </c>
      <c r="I15" s="493">
        <v>9</v>
      </c>
      <c r="J15" s="480">
        <v>0</v>
      </c>
      <c r="K15" s="511">
        <v>24</v>
      </c>
      <c r="L15" s="480">
        <v>1</v>
      </c>
      <c r="M15" s="511">
        <v>2</v>
      </c>
      <c r="N15" s="480">
        <v>0</v>
      </c>
    </row>
    <row r="16" spans="1:19" ht="21" customHeight="1" thickBot="1">
      <c r="A16" s="391" t="s">
        <v>16</v>
      </c>
      <c r="B16" s="508">
        <f t="shared" si="1"/>
        <v>385</v>
      </c>
      <c r="C16" s="493">
        <v>146</v>
      </c>
      <c r="D16" s="480">
        <v>73</v>
      </c>
      <c r="E16" s="493">
        <v>45</v>
      </c>
      <c r="F16" s="480">
        <v>42</v>
      </c>
      <c r="G16" s="493">
        <v>6</v>
      </c>
      <c r="H16" s="480">
        <v>14</v>
      </c>
      <c r="I16" s="493">
        <v>10</v>
      </c>
      <c r="J16" s="480">
        <v>1</v>
      </c>
      <c r="K16" s="511">
        <v>44</v>
      </c>
      <c r="L16" s="480">
        <v>1</v>
      </c>
      <c r="M16" s="511">
        <v>3</v>
      </c>
      <c r="N16" s="480">
        <v>0</v>
      </c>
    </row>
    <row r="17" spans="1:14" ht="21" customHeight="1" thickBot="1">
      <c r="A17" s="391" t="s">
        <v>475</v>
      </c>
      <c r="B17" s="508">
        <f t="shared" si="1"/>
        <v>6336</v>
      </c>
      <c r="C17" s="493">
        <v>3335</v>
      </c>
      <c r="D17" s="480">
        <v>940</v>
      </c>
      <c r="E17" s="493">
        <v>512</v>
      </c>
      <c r="F17" s="480">
        <v>450</v>
      </c>
      <c r="G17" s="493">
        <v>86</v>
      </c>
      <c r="H17" s="480">
        <v>116</v>
      </c>
      <c r="I17" s="493">
        <v>105</v>
      </c>
      <c r="J17" s="480">
        <v>4</v>
      </c>
      <c r="K17" s="511">
        <v>528</v>
      </c>
      <c r="L17" s="480">
        <v>91</v>
      </c>
      <c r="M17" s="511">
        <v>148</v>
      </c>
      <c r="N17" s="480">
        <v>21</v>
      </c>
    </row>
    <row r="18" spans="1:14" ht="21" customHeight="1" thickBot="1">
      <c r="A18" s="391" t="s">
        <v>122</v>
      </c>
      <c r="B18" s="508">
        <f t="shared" si="1"/>
        <v>334</v>
      </c>
      <c r="C18" s="493">
        <v>151</v>
      </c>
      <c r="D18" s="480">
        <v>52</v>
      </c>
      <c r="E18" s="493">
        <v>30</v>
      </c>
      <c r="F18" s="480">
        <v>29</v>
      </c>
      <c r="G18" s="493">
        <v>6</v>
      </c>
      <c r="H18" s="480">
        <v>9</v>
      </c>
      <c r="I18" s="493">
        <v>11</v>
      </c>
      <c r="J18" s="480">
        <v>1</v>
      </c>
      <c r="K18" s="511">
        <v>39</v>
      </c>
      <c r="L18" s="480">
        <v>1</v>
      </c>
      <c r="M18" s="511">
        <v>4</v>
      </c>
      <c r="N18" s="480">
        <v>1</v>
      </c>
    </row>
    <row r="19" spans="1:14" ht="21" customHeight="1" thickBot="1">
      <c r="A19" s="391" t="s">
        <v>476</v>
      </c>
      <c r="B19" s="508">
        <f t="shared" si="1"/>
        <v>2417</v>
      </c>
      <c r="C19" s="493">
        <v>1237</v>
      </c>
      <c r="D19" s="480">
        <v>347</v>
      </c>
      <c r="E19" s="493">
        <v>226</v>
      </c>
      <c r="F19" s="480">
        <v>212</v>
      </c>
      <c r="G19" s="493">
        <v>17</v>
      </c>
      <c r="H19" s="480">
        <v>40</v>
      </c>
      <c r="I19" s="493">
        <v>33</v>
      </c>
      <c r="J19" s="480">
        <v>6</v>
      </c>
      <c r="K19" s="511">
        <v>254</v>
      </c>
      <c r="L19" s="480">
        <v>13</v>
      </c>
      <c r="M19" s="511">
        <v>27</v>
      </c>
      <c r="N19" s="480">
        <v>5</v>
      </c>
    </row>
    <row r="20" spans="1:14" ht="21" customHeight="1" thickBot="1">
      <c r="A20" s="391" t="s">
        <v>29</v>
      </c>
      <c r="B20" s="508">
        <f t="shared" si="1"/>
        <v>270</v>
      </c>
      <c r="C20" s="493">
        <v>129</v>
      </c>
      <c r="D20" s="480">
        <v>39</v>
      </c>
      <c r="E20" s="493">
        <v>25</v>
      </c>
      <c r="F20" s="480">
        <v>28</v>
      </c>
      <c r="G20" s="493">
        <v>4</v>
      </c>
      <c r="H20" s="480">
        <v>8</v>
      </c>
      <c r="I20" s="493">
        <v>6</v>
      </c>
      <c r="J20" s="480">
        <v>0</v>
      </c>
      <c r="K20" s="511">
        <v>27</v>
      </c>
      <c r="L20" s="480">
        <v>1</v>
      </c>
      <c r="M20" s="511">
        <v>2</v>
      </c>
      <c r="N20" s="480">
        <v>1</v>
      </c>
    </row>
    <row r="21" spans="1:14" ht="21" customHeight="1" thickBot="1">
      <c r="A21" s="391" t="s">
        <v>31</v>
      </c>
      <c r="B21" s="508">
        <f>SUM(C21:N21)</f>
        <v>301</v>
      </c>
      <c r="C21" s="493">
        <v>131</v>
      </c>
      <c r="D21" s="480">
        <v>47</v>
      </c>
      <c r="E21" s="493">
        <v>33</v>
      </c>
      <c r="F21" s="480">
        <v>30</v>
      </c>
      <c r="G21" s="493">
        <v>5</v>
      </c>
      <c r="H21" s="480">
        <v>10</v>
      </c>
      <c r="I21" s="493">
        <v>10</v>
      </c>
      <c r="J21" s="480">
        <v>1</v>
      </c>
      <c r="K21" s="511">
        <v>30</v>
      </c>
      <c r="L21" s="480">
        <v>1</v>
      </c>
      <c r="M21" s="511">
        <v>2</v>
      </c>
      <c r="N21" s="480">
        <v>1</v>
      </c>
    </row>
    <row r="22" spans="1:14" ht="21" customHeight="1" thickBot="1">
      <c r="A22" s="391" t="s">
        <v>17</v>
      </c>
      <c r="B22" s="508">
        <f t="shared" si="1"/>
        <v>1762</v>
      </c>
      <c r="C22" s="493">
        <v>766</v>
      </c>
      <c r="D22" s="480">
        <v>271</v>
      </c>
      <c r="E22" s="493">
        <v>166</v>
      </c>
      <c r="F22" s="480">
        <v>141</v>
      </c>
      <c r="G22" s="493">
        <v>26</v>
      </c>
      <c r="H22" s="480">
        <v>43</v>
      </c>
      <c r="I22" s="493">
        <v>34</v>
      </c>
      <c r="J22" s="480">
        <v>4</v>
      </c>
      <c r="K22" s="511">
        <v>204</v>
      </c>
      <c r="L22" s="480">
        <v>9</v>
      </c>
      <c r="M22" s="511">
        <v>95</v>
      </c>
      <c r="N22" s="480">
        <v>3</v>
      </c>
    </row>
    <row r="23" spans="1:14" ht="21" customHeight="1" thickBot="1">
      <c r="A23" s="391" t="s">
        <v>18</v>
      </c>
      <c r="B23" s="508">
        <f t="shared" si="1"/>
        <v>360</v>
      </c>
      <c r="C23" s="493">
        <v>179</v>
      </c>
      <c r="D23" s="480">
        <v>62</v>
      </c>
      <c r="E23" s="493">
        <v>34</v>
      </c>
      <c r="F23" s="480">
        <v>26</v>
      </c>
      <c r="G23" s="493">
        <v>4</v>
      </c>
      <c r="H23" s="480">
        <v>11</v>
      </c>
      <c r="I23" s="493">
        <v>9</v>
      </c>
      <c r="J23" s="480">
        <v>0</v>
      </c>
      <c r="K23" s="511">
        <v>29</v>
      </c>
      <c r="L23" s="480">
        <v>2</v>
      </c>
      <c r="M23" s="511">
        <v>2</v>
      </c>
      <c r="N23" s="480">
        <v>2</v>
      </c>
    </row>
    <row r="24" spans="1:14" ht="21" customHeight="1" thickBot="1">
      <c r="A24" s="391" t="s">
        <v>19</v>
      </c>
      <c r="B24" s="508">
        <f t="shared" si="1"/>
        <v>345</v>
      </c>
      <c r="C24" s="493">
        <v>120</v>
      </c>
      <c r="D24" s="480">
        <v>51</v>
      </c>
      <c r="E24" s="493">
        <v>31</v>
      </c>
      <c r="F24" s="480">
        <v>31</v>
      </c>
      <c r="G24" s="493">
        <v>12</v>
      </c>
      <c r="H24" s="480">
        <v>17</v>
      </c>
      <c r="I24" s="493">
        <v>8</v>
      </c>
      <c r="J24" s="480">
        <v>8</v>
      </c>
      <c r="K24" s="511">
        <v>60</v>
      </c>
      <c r="L24" s="480">
        <v>2</v>
      </c>
      <c r="M24" s="511">
        <v>5</v>
      </c>
      <c r="N24" s="480">
        <v>0</v>
      </c>
    </row>
    <row r="25" spans="1:14" ht="21" customHeight="1" thickBot="1">
      <c r="A25" s="512" t="s">
        <v>261</v>
      </c>
      <c r="B25" s="508">
        <f t="shared" si="1"/>
        <v>600</v>
      </c>
      <c r="C25" s="493">
        <v>295</v>
      </c>
      <c r="D25" s="480">
        <v>93</v>
      </c>
      <c r="E25" s="493">
        <v>59</v>
      </c>
      <c r="F25" s="480">
        <v>56</v>
      </c>
      <c r="G25" s="493">
        <v>10</v>
      </c>
      <c r="H25" s="480">
        <v>18</v>
      </c>
      <c r="I25" s="493">
        <v>1</v>
      </c>
      <c r="J25" s="480">
        <v>2</v>
      </c>
      <c r="K25" s="511">
        <v>59</v>
      </c>
      <c r="L25" s="480">
        <v>3</v>
      </c>
      <c r="M25" s="511">
        <v>3</v>
      </c>
      <c r="N25" s="480">
        <v>1</v>
      </c>
    </row>
    <row r="26" spans="1:14" ht="21" customHeight="1" thickBot="1">
      <c r="A26" s="391" t="s">
        <v>20</v>
      </c>
      <c r="B26" s="508">
        <f t="shared" si="1"/>
        <v>2294</v>
      </c>
      <c r="C26" s="493">
        <v>1058</v>
      </c>
      <c r="D26" s="480">
        <v>377</v>
      </c>
      <c r="E26" s="493">
        <v>213</v>
      </c>
      <c r="F26" s="480">
        <v>176</v>
      </c>
      <c r="G26" s="493">
        <v>38</v>
      </c>
      <c r="H26" s="480">
        <v>50</v>
      </c>
      <c r="I26" s="493">
        <v>45</v>
      </c>
      <c r="J26" s="480">
        <v>25</v>
      </c>
      <c r="K26" s="511">
        <v>265</v>
      </c>
      <c r="L26" s="480">
        <v>11</v>
      </c>
      <c r="M26" s="511">
        <v>31</v>
      </c>
      <c r="N26" s="480">
        <v>5</v>
      </c>
    </row>
    <row r="27" spans="1:14" ht="21" customHeight="1" thickBot="1">
      <c r="A27" s="391" t="s">
        <v>127</v>
      </c>
      <c r="B27" s="508">
        <f t="shared" si="1"/>
        <v>460</v>
      </c>
      <c r="C27" s="493">
        <v>200</v>
      </c>
      <c r="D27" s="480">
        <v>74</v>
      </c>
      <c r="E27" s="493">
        <v>52</v>
      </c>
      <c r="F27" s="480">
        <v>46</v>
      </c>
      <c r="G27" s="493">
        <v>8</v>
      </c>
      <c r="H27" s="480">
        <v>14</v>
      </c>
      <c r="I27" s="493">
        <v>6</v>
      </c>
      <c r="J27" s="480">
        <v>0</v>
      </c>
      <c r="K27" s="511">
        <v>46</v>
      </c>
      <c r="L27" s="480">
        <v>6</v>
      </c>
      <c r="M27" s="511">
        <v>6</v>
      </c>
      <c r="N27" s="480">
        <v>2</v>
      </c>
    </row>
    <row r="28" spans="1:14" ht="21" customHeight="1" thickBot="1">
      <c r="A28" s="391" t="s">
        <v>22</v>
      </c>
      <c r="B28" s="508">
        <f t="shared" si="1"/>
        <v>415</v>
      </c>
      <c r="C28" s="493">
        <v>180</v>
      </c>
      <c r="D28" s="480">
        <v>57</v>
      </c>
      <c r="E28" s="493">
        <v>44</v>
      </c>
      <c r="F28" s="480">
        <v>39</v>
      </c>
      <c r="G28" s="493">
        <v>5</v>
      </c>
      <c r="H28" s="480">
        <v>11</v>
      </c>
      <c r="I28" s="493">
        <v>10</v>
      </c>
      <c r="J28" s="480">
        <v>2</v>
      </c>
      <c r="K28" s="511">
        <v>52</v>
      </c>
      <c r="L28" s="480">
        <v>2</v>
      </c>
      <c r="M28" s="511">
        <v>10</v>
      </c>
      <c r="N28" s="480">
        <v>3</v>
      </c>
    </row>
    <row r="29" spans="1:14" ht="21" customHeight="1" thickBot="1">
      <c r="A29" s="391" t="s">
        <v>477</v>
      </c>
      <c r="B29" s="508">
        <f t="shared" si="1"/>
        <v>198</v>
      </c>
      <c r="C29" s="493">
        <v>103</v>
      </c>
      <c r="D29" s="480">
        <v>26</v>
      </c>
      <c r="E29" s="493">
        <v>13</v>
      </c>
      <c r="F29" s="480">
        <v>11</v>
      </c>
      <c r="G29" s="493">
        <v>3</v>
      </c>
      <c r="H29" s="480">
        <v>5</v>
      </c>
      <c r="I29" s="493">
        <v>3</v>
      </c>
      <c r="J29" s="480">
        <v>2</v>
      </c>
      <c r="K29" s="511">
        <v>28</v>
      </c>
      <c r="L29" s="480">
        <v>1</v>
      </c>
      <c r="M29" s="511">
        <v>2</v>
      </c>
      <c r="N29" s="480">
        <v>1</v>
      </c>
    </row>
    <row r="30" spans="1:14" ht="21" customHeight="1" thickBot="1">
      <c r="A30" s="391" t="s">
        <v>219</v>
      </c>
      <c r="B30" s="508">
        <f t="shared" si="1"/>
        <v>516</v>
      </c>
      <c r="C30" s="493">
        <v>215</v>
      </c>
      <c r="D30" s="480">
        <v>76</v>
      </c>
      <c r="E30" s="493">
        <v>42</v>
      </c>
      <c r="F30" s="480">
        <v>69</v>
      </c>
      <c r="G30" s="493">
        <v>15</v>
      </c>
      <c r="H30" s="480">
        <v>22</v>
      </c>
      <c r="I30" s="493">
        <v>10</v>
      </c>
      <c r="J30" s="480">
        <v>0</v>
      </c>
      <c r="K30" s="511">
        <v>60</v>
      </c>
      <c r="L30" s="480">
        <v>2</v>
      </c>
      <c r="M30" s="511">
        <v>4</v>
      </c>
      <c r="N30" s="480">
        <v>1</v>
      </c>
    </row>
    <row r="31" spans="1:14" ht="21" customHeight="1" thickBot="1">
      <c r="A31" s="391" t="s">
        <v>220</v>
      </c>
      <c r="B31" s="508">
        <f t="shared" si="1"/>
        <v>1061</v>
      </c>
      <c r="C31" s="493">
        <v>549</v>
      </c>
      <c r="D31" s="480">
        <v>146</v>
      </c>
      <c r="E31" s="493">
        <v>85</v>
      </c>
      <c r="F31" s="480">
        <v>75</v>
      </c>
      <c r="G31" s="493">
        <v>28</v>
      </c>
      <c r="H31" s="480">
        <v>34</v>
      </c>
      <c r="I31" s="493">
        <v>27</v>
      </c>
      <c r="J31" s="480">
        <v>7</v>
      </c>
      <c r="K31" s="511">
        <v>101</v>
      </c>
      <c r="L31" s="480">
        <v>3</v>
      </c>
      <c r="M31" s="511">
        <v>4</v>
      </c>
      <c r="N31" s="480">
        <v>2</v>
      </c>
    </row>
    <row r="32" spans="1:14" ht="21" customHeight="1" thickBot="1">
      <c r="A32" s="391" t="s">
        <v>221</v>
      </c>
      <c r="B32" s="508">
        <f t="shared" si="1"/>
        <v>815</v>
      </c>
      <c r="C32" s="493">
        <v>406</v>
      </c>
      <c r="D32" s="480">
        <v>107</v>
      </c>
      <c r="E32" s="493">
        <v>82</v>
      </c>
      <c r="F32" s="480">
        <v>74</v>
      </c>
      <c r="G32" s="493">
        <v>9</v>
      </c>
      <c r="H32" s="480">
        <v>24</v>
      </c>
      <c r="I32" s="493">
        <v>13</v>
      </c>
      <c r="J32" s="480">
        <v>2</v>
      </c>
      <c r="K32" s="511">
        <v>82</v>
      </c>
      <c r="L32" s="480">
        <v>4</v>
      </c>
      <c r="M32" s="511">
        <v>10</v>
      </c>
      <c r="N32" s="480">
        <v>2</v>
      </c>
    </row>
    <row r="33" spans="1:14" ht="21" customHeight="1" thickBot="1">
      <c r="A33" s="391" t="s">
        <v>478</v>
      </c>
      <c r="B33" s="508">
        <f t="shared" si="1"/>
        <v>312</v>
      </c>
      <c r="C33" s="493">
        <v>121</v>
      </c>
      <c r="D33" s="480">
        <v>49</v>
      </c>
      <c r="E33" s="493">
        <v>42</v>
      </c>
      <c r="F33" s="480">
        <v>35</v>
      </c>
      <c r="G33" s="493">
        <v>4</v>
      </c>
      <c r="H33" s="480">
        <v>8</v>
      </c>
      <c r="I33" s="493">
        <v>4</v>
      </c>
      <c r="J33" s="480">
        <v>0</v>
      </c>
      <c r="K33" s="511">
        <v>43</v>
      </c>
      <c r="L33" s="480">
        <v>1</v>
      </c>
      <c r="M33" s="511">
        <v>5</v>
      </c>
      <c r="N33" s="480">
        <v>0</v>
      </c>
    </row>
    <row r="34" spans="1:14" ht="21" customHeight="1" thickBot="1">
      <c r="A34" s="391" t="s">
        <v>131</v>
      </c>
      <c r="B34" s="508">
        <f t="shared" si="1"/>
        <v>781</v>
      </c>
      <c r="C34" s="493">
        <v>357</v>
      </c>
      <c r="D34" s="480">
        <v>119</v>
      </c>
      <c r="E34" s="493">
        <v>73</v>
      </c>
      <c r="F34" s="480">
        <v>66</v>
      </c>
      <c r="G34" s="493">
        <v>8</v>
      </c>
      <c r="H34" s="480">
        <v>21</v>
      </c>
      <c r="I34" s="493">
        <v>13</v>
      </c>
      <c r="J34" s="480">
        <v>1</v>
      </c>
      <c r="K34" s="511">
        <v>110</v>
      </c>
      <c r="L34" s="480">
        <v>4</v>
      </c>
      <c r="M34" s="511">
        <v>7</v>
      </c>
      <c r="N34" s="480">
        <v>2</v>
      </c>
    </row>
    <row r="35" spans="1:14" ht="21" customHeight="1" thickBot="1">
      <c r="A35" s="391" t="s">
        <v>23</v>
      </c>
      <c r="B35" s="508">
        <f t="shared" si="1"/>
        <v>1136</v>
      </c>
      <c r="C35" s="493">
        <v>541</v>
      </c>
      <c r="D35" s="480">
        <v>163</v>
      </c>
      <c r="E35" s="493">
        <v>98</v>
      </c>
      <c r="F35" s="480">
        <v>84</v>
      </c>
      <c r="G35" s="493">
        <v>9</v>
      </c>
      <c r="H35" s="480">
        <v>29</v>
      </c>
      <c r="I35" s="493">
        <v>23</v>
      </c>
      <c r="J35" s="480">
        <v>4</v>
      </c>
      <c r="K35" s="511">
        <v>154</v>
      </c>
      <c r="L35" s="480">
        <v>6</v>
      </c>
      <c r="M35" s="511">
        <v>20</v>
      </c>
      <c r="N35" s="480">
        <v>5</v>
      </c>
    </row>
    <row r="36" spans="1:14" ht="21" customHeight="1" thickBot="1">
      <c r="A36" s="391" t="s">
        <v>24</v>
      </c>
      <c r="B36" s="508">
        <f t="shared" si="1"/>
        <v>597</v>
      </c>
      <c r="C36" s="493">
        <v>288</v>
      </c>
      <c r="D36" s="480">
        <v>95</v>
      </c>
      <c r="E36" s="493">
        <v>48</v>
      </c>
      <c r="F36" s="480">
        <v>47</v>
      </c>
      <c r="G36" s="493">
        <v>9</v>
      </c>
      <c r="H36" s="480">
        <v>20</v>
      </c>
      <c r="I36" s="493">
        <v>1</v>
      </c>
      <c r="J36" s="480">
        <v>0</v>
      </c>
      <c r="K36" s="511">
        <v>74</v>
      </c>
      <c r="L36" s="480">
        <v>5</v>
      </c>
      <c r="M36" s="511">
        <v>9</v>
      </c>
      <c r="N36" s="480">
        <v>1</v>
      </c>
    </row>
    <row r="37" spans="1:14" ht="21" customHeight="1" thickBot="1">
      <c r="A37" s="391" t="s">
        <v>25</v>
      </c>
      <c r="B37" s="508">
        <f t="shared" si="1"/>
        <v>1609</v>
      </c>
      <c r="C37" s="493">
        <v>776</v>
      </c>
      <c r="D37" s="480">
        <v>229</v>
      </c>
      <c r="E37" s="493">
        <v>132</v>
      </c>
      <c r="F37" s="480">
        <v>110</v>
      </c>
      <c r="G37" s="493">
        <v>17</v>
      </c>
      <c r="H37" s="480">
        <v>33</v>
      </c>
      <c r="I37" s="493">
        <v>24</v>
      </c>
      <c r="J37" s="480">
        <v>3</v>
      </c>
      <c r="K37" s="511">
        <v>248</v>
      </c>
      <c r="L37" s="480">
        <v>13</v>
      </c>
      <c r="M37" s="511">
        <v>21</v>
      </c>
      <c r="N37" s="480">
        <v>3</v>
      </c>
    </row>
    <row r="38" spans="1:14" ht="21" customHeight="1" thickBot="1">
      <c r="A38" s="391" t="s">
        <v>133</v>
      </c>
      <c r="B38" s="508">
        <f t="shared" si="1"/>
        <v>622</v>
      </c>
      <c r="C38" s="493">
        <v>234</v>
      </c>
      <c r="D38" s="480">
        <v>91</v>
      </c>
      <c r="E38" s="493">
        <v>67</v>
      </c>
      <c r="F38" s="480">
        <v>55</v>
      </c>
      <c r="G38" s="493">
        <v>20</v>
      </c>
      <c r="H38" s="480">
        <v>24</v>
      </c>
      <c r="I38" s="493">
        <v>23</v>
      </c>
      <c r="J38" s="480">
        <v>13</v>
      </c>
      <c r="K38" s="511">
        <v>70</v>
      </c>
      <c r="L38" s="480">
        <v>5</v>
      </c>
      <c r="M38" s="511">
        <v>18</v>
      </c>
      <c r="N38" s="480">
        <v>2</v>
      </c>
    </row>
    <row r="39" spans="1:14" ht="21" customHeight="1" thickBot="1">
      <c r="A39" s="391" t="s">
        <v>26</v>
      </c>
      <c r="B39" s="508">
        <f t="shared" si="1"/>
        <v>410</v>
      </c>
      <c r="C39" s="493">
        <v>187</v>
      </c>
      <c r="D39" s="480">
        <v>77</v>
      </c>
      <c r="E39" s="493">
        <v>33</v>
      </c>
      <c r="F39" s="480">
        <v>29</v>
      </c>
      <c r="G39" s="493">
        <v>6</v>
      </c>
      <c r="H39" s="480">
        <v>15</v>
      </c>
      <c r="I39" s="493">
        <v>15</v>
      </c>
      <c r="J39" s="480">
        <v>2</v>
      </c>
      <c r="K39" s="511">
        <v>40</v>
      </c>
      <c r="L39" s="480">
        <v>2</v>
      </c>
      <c r="M39" s="511">
        <v>3</v>
      </c>
      <c r="N39" s="480">
        <v>1</v>
      </c>
    </row>
    <row r="40" spans="1:14" ht="21" customHeight="1" thickBot="1">
      <c r="A40" s="391" t="s">
        <v>27</v>
      </c>
      <c r="B40" s="508">
        <f t="shared" si="1"/>
        <v>691</v>
      </c>
      <c r="C40" s="493">
        <v>316</v>
      </c>
      <c r="D40" s="480">
        <v>103</v>
      </c>
      <c r="E40" s="493">
        <v>68</v>
      </c>
      <c r="F40" s="480">
        <v>67</v>
      </c>
      <c r="G40" s="493">
        <v>16</v>
      </c>
      <c r="H40" s="480">
        <v>25</v>
      </c>
      <c r="I40" s="493">
        <v>9</v>
      </c>
      <c r="J40" s="480">
        <v>1</v>
      </c>
      <c r="K40" s="511">
        <v>72</v>
      </c>
      <c r="L40" s="480">
        <v>4</v>
      </c>
      <c r="M40" s="511">
        <v>8</v>
      </c>
      <c r="N40" s="480">
        <v>2</v>
      </c>
    </row>
    <row r="41" spans="1:14" ht="21" customHeight="1" thickBot="1">
      <c r="A41" s="391" t="s">
        <v>134</v>
      </c>
      <c r="B41" s="508">
        <f t="shared" si="1"/>
        <v>651</v>
      </c>
      <c r="C41" s="493">
        <v>297</v>
      </c>
      <c r="D41" s="480">
        <v>98</v>
      </c>
      <c r="E41" s="493">
        <v>66</v>
      </c>
      <c r="F41" s="480">
        <v>53</v>
      </c>
      <c r="G41" s="493">
        <v>15</v>
      </c>
      <c r="H41" s="480">
        <v>24</v>
      </c>
      <c r="I41" s="493">
        <v>14</v>
      </c>
      <c r="J41" s="480">
        <v>2</v>
      </c>
      <c r="K41" s="511">
        <v>69</v>
      </c>
      <c r="L41" s="480">
        <v>4</v>
      </c>
      <c r="M41" s="511">
        <v>8</v>
      </c>
      <c r="N41" s="480">
        <v>1</v>
      </c>
    </row>
    <row r="42" spans="1:14" ht="21" customHeight="1">
      <c r="A42" s="1040" t="s">
        <v>1082</v>
      </c>
      <c r="B42" s="1040"/>
      <c r="C42" s="1040"/>
      <c r="D42" s="1040"/>
      <c r="E42" s="1040"/>
      <c r="F42" s="1040"/>
      <c r="G42" s="1040"/>
      <c r="H42" s="1040"/>
      <c r="I42" s="1040"/>
      <c r="J42" s="1040"/>
      <c r="K42" s="1040"/>
      <c r="L42" s="1040"/>
      <c r="M42" s="1040"/>
      <c r="N42" s="1040"/>
    </row>
    <row r="43" spans="1:14" ht="39" customHeight="1">
      <c r="A43" s="1041" t="s">
        <v>1083</v>
      </c>
      <c r="B43" s="1041"/>
      <c r="C43" s="1041"/>
      <c r="D43" s="1041"/>
      <c r="E43" s="1041"/>
      <c r="F43" s="1041"/>
      <c r="G43" s="1041"/>
      <c r="H43" s="1041"/>
      <c r="I43" s="1041"/>
      <c r="J43" s="1041"/>
      <c r="K43" s="1041"/>
      <c r="L43" s="1041"/>
      <c r="M43" s="1041"/>
      <c r="N43" s="1041"/>
    </row>
    <row r="44" spans="1:14" ht="21" customHeight="1">
      <c r="A44" s="1037" t="s">
        <v>1084</v>
      </c>
      <c r="B44" s="1037"/>
      <c r="C44" s="1037"/>
      <c r="D44" s="1037"/>
      <c r="E44" s="1037"/>
      <c r="F44" s="1037"/>
      <c r="G44" s="1037"/>
      <c r="H44" s="1037"/>
      <c r="I44" s="1037"/>
      <c r="J44" s="1037"/>
      <c r="K44" s="1037"/>
      <c r="L44" s="1037"/>
      <c r="M44" s="1037"/>
      <c r="N44" s="1037"/>
    </row>
    <row r="45" spans="1:14">
      <c r="A45" s="513"/>
    </row>
    <row r="49" spans="1:14">
      <c r="A49" s="514"/>
      <c r="B49" s="352"/>
      <c r="C49" s="352"/>
      <c r="D49" s="352"/>
      <c r="E49" s="352"/>
      <c r="F49" s="352"/>
      <c r="G49" s="352"/>
      <c r="H49" s="352"/>
      <c r="I49" s="352"/>
      <c r="J49" s="352"/>
      <c r="K49" s="352"/>
      <c r="L49" s="352"/>
      <c r="M49" s="352"/>
      <c r="N49" s="352"/>
    </row>
  </sheetData>
  <mergeCells count="7">
    <mergeCell ref="A44:N44"/>
    <mergeCell ref="A1:N1"/>
    <mergeCell ref="E3:F3"/>
    <mergeCell ref="E4:F4"/>
    <mergeCell ref="E5:F5"/>
    <mergeCell ref="A42:N42"/>
    <mergeCell ref="A43:N43"/>
  </mergeCells>
  <printOptions horizontalCentered="1" verticalCentered="1"/>
  <pageMargins left="0.39370078740157483" right="0.55118110236220474" top="0.78740157480314965" bottom="0.78740157480314965" header="0.55118110236220474" footer="0.31496062992125984"/>
  <pageSetup paperSize="9" scale="74" orientation="portrait" r:id="rId1"/>
  <headerFooter alignWithMargins="0">
    <oddFooter>&amp;C&amp;"Nazanin,Bold"&amp;12</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DAB9C-4354-44AA-A515-8A107E15AB4D}">
  <sheetPr>
    <tabColor rgb="FF00B050"/>
    <pageSetUpPr fitToPage="1"/>
  </sheetPr>
  <dimension ref="A1:F42"/>
  <sheetViews>
    <sheetView rightToLeft="1" view="pageBreakPreview" zoomScaleSheetLayoutView="100" workbookViewId="0">
      <selection activeCell="A25" sqref="A25"/>
    </sheetView>
  </sheetViews>
  <sheetFormatPr defaultColWidth="14.7109375" defaultRowHeight="18" customHeight="1"/>
  <cols>
    <col min="1" max="1" width="21.42578125" style="360" customWidth="1"/>
    <col min="2" max="2" width="19.28515625" style="381" customWidth="1"/>
    <col min="3" max="3" width="19.42578125" style="361" customWidth="1"/>
    <col min="4" max="4" width="21.5703125" style="381" customWidth="1"/>
    <col min="5" max="5" width="19" style="381" customWidth="1"/>
    <col min="6" max="16384" width="14.7109375" style="352"/>
  </cols>
  <sheetData>
    <row r="1" spans="1:6" ht="33.75" customHeight="1" thickBot="1">
      <c r="A1" s="1014" t="s">
        <v>1085</v>
      </c>
      <c r="B1" s="1015"/>
      <c r="C1" s="1015"/>
      <c r="D1" s="1015"/>
      <c r="E1" s="1015"/>
    </row>
    <row r="2" spans="1:6" ht="30" customHeight="1" thickBot="1">
      <c r="A2" s="191" t="s">
        <v>466</v>
      </c>
      <c r="B2" s="384" t="s">
        <v>1068</v>
      </c>
      <c r="C2" s="515" t="s">
        <v>999</v>
      </c>
      <c r="D2" s="516" t="s">
        <v>1086</v>
      </c>
      <c r="E2" s="191" t="s">
        <v>1069</v>
      </c>
    </row>
    <row r="3" spans="1:6" ht="21.75" customHeight="1">
      <c r="A3" s="178">
        <v>1396</v>
      </c>
      <c r="B3" s="203">
        <v>51354382</v>
      </c>
      <c r="C3" s="203">
        <v>20302951</v>
      </c>
      <c r="D3" s="203">
        <v>29154631</v>
      </c>
      <c r="E3" s="203">
        <v>1896800</v>
      </c>
    </row>
    <row r="4" spans="1:6" ht="21" customHeight="1">
      <c r="A4" s="178">
        <v>1397</v>
      </c>
      <c r="B4" s="287">
        <v>67836172</v>
      </c>
      <c r="C4" s="287">
        <v>38027596</v>
      </c>
      <c r="D4" s="287">
        <v>28014325</v>
      </c>
      <c r="E4" s="287">
        <v>1794251</v>
      </c>
    </row>
    <row r="5" spans="1:6" ht="21" customHeight="1">
      <c r="A5" s="178">
        <v>1398</v>
      </c>
      <c r="B5" s="287">
        <v>68235952</v>
      </c>
      <c r="C5" s="287">
        <v>39089294</v>
      </c>
      <c r="D5" s="287">
        <v>27537327</v>
      </c>
      <c r="E5" s="287">
        <v>1609331</v>
      </c>
    </row>
    <row r="6" spans="1:6" ht="21" customHeight="1">
      <c r="A6" s="178">
        <v>1399</v>
      </c>
      <c r="B6" s="287">
        <v>61988444</v>
      </c>
      <c r="C6" s="287">
        <v>38103583</v>
      </c>
      <c r="D6" s="287">
        <v>22706335</v>
      </c>
      <c r="E6" s="287">
        <v>1178526</v>
      </c>
    </row>
    <row r="7" spans="1:6" ht="21" customHeight="1">
      <c r="A7" s="178">
        <v>1400</v>
      </c>
      <c r="B7" s="203">
        <v>69531817</v>
      </c>
      <c r="C7" s="203">
        <v>42000442</v>
      </c>
      <c r="D7" s="203">
        <v>26314511</v>
      </c>
      <c r="E7" s="203">
        <v>1216864</v>
      </c>
      <c r="F7" s="517"/>
    </row>
    <row r="8" spans="1:6" ht="21" customHeight="1">
      <c r="A8" s="178">
        <v>1401</v>
      </c>
      <c r="B8" s="203">
        <v>75437886</v>
      </c>
      <c r="C8" s="203">
        <v>43529875</v>
      </c>
      <c r="D8" s="203">
        <v>29960478</v>
      </c>
      <c r="E8" s="203">
        <v>1947533</v>
      </c>
      <c r="F8" s="517"/>
    </row>
    <row r="9" spans="1:6" ht="21" customHeight="1" thickBot="1">
      <c r="A9" s="180">
        <v>1402</v>
      </c>
      <c r="B9" s="240">
        <f>SUM(B10:B41)</f>
        <v>77210002</v>
      </c>
      <c r="C9" s="240">
        <f>SUM(C10:C41)</f>
        <v>42852554</v>
      </c>
      <c r="D9" s="240">
        <f>SUM(D10:D41)</f>
        <v>33154331</v>
      </c>
      <c r="E9" s="240">
        <f>SUM(E10:E41)</f>
        <v>1203117</v>
      </c>
      <c r="F9" s="517"/>
    </row>
    <row r="10" spans="1:6" ht="21" customHeight="1" thickBot="1">
      <c r="A10" s="386" t="s">
        <v>119</v>
      </c>
      <c r="B10" s="518">
        <f>SUM(C10:E10)</f>
        <v>3654795</v>
      </c>
      <c r="C10" s="388">
        <v>1130511</v>
      </c>
      <c r="D10" s="417">
        <v>2444288</v>
      </c>
      <c r="E10" s="492">
        <v>79996</v>
      </c>
    </row>
    <row r="11" spans="1:6" ht="21" customHeight="1" thickBot="1">
      <c r="A11" s="386" t="s">
        <v>120</v>
      </c>
      <c r="B11" s="518">
        <f t="shared" ref="B11:B41" si="0">SUM(C11:E11)</f>
        <v>1883897</v>
      </c>
      <c r="C11" s="493">
        <v>458807</v>
      </c>
      <c r="D11" s="494">
        <v>1397941</v>
      </c>
      <c r="E11" s="495">
        <v>27149</v>
      </c>
    </row>
    <row r="12" spans="1:6" ht="21" customHeight="1" thickBot="1">
      <c r="A12" s="390" t="s">
        <v>13</v>
      </c>
      <c r="B12" s="518">
        <f t="shared" si="0"/>
        <v>1486796</v>
      </c>
      <c r="C12" s="493">
        <v>291327</v>
      </c>
      <c r="D12" s="494">
        <v>1154934</v>
      </c>
      <c r="E12" s="495">
        <v>40535</v>
      </c>
    </row>
    <row r="13" spans="1:6" ht="21" customHeight="1" thickBot="1">
      <c r="A13" s="390" t="s">
        <v>14</v>
      </c>
      <c r="B13" s="518">
        <f t="shared" si="0"/>
        <v>5938102</v>
      </c>
      <c r="C13" s="493">
        <v>2528465</v>
      </c>
      <c r="D13" s="494">
        <v>3307491</v>
      </c>
      <c r="E13" s="495">
        <v>102146</v>
      </c>
    </row>
    <row r="14" spans="1:6" ht="21" customHeight="1" thickBot="1">
      <c r="A14" s="390" t="s">
        <v>33</v>
      </c>
      <c r="B14" s="518">
        <f t="shared" si="0"/>
        <v>1554379</v>
      </c>
      <c r="C14" s="493">
        <v>1046009</v>
      </c>
      <c r="D14" s="494">
        <v>486295</v>
      </c>
      <c r="E14" s="495">
        <v>22075</v>
      </c>
    </row>
    <row r="15" spans="1:6" ht="21" customHeight="1" thickBot="1">
      <c r="A15" s="390" t="s">
        <v>15</v>
      </c>
      <c r="B15" s="518">
        <f t="shared" si="0"/>
        <v>583322</v>
      </c>
      <c r="C15" s="493">
        <v>117069</v>
      </c>
      <c r="D15" s="494">
        <v>443806</v>
      </c>
      <c r="E15" s="495">
        <v>22447</v>
      </c>
    </row>
    <row r="16" spans="1:6" ht="21" customHeight="1" thickBot="1">
      <c r="A16" s="390" t="s">
        <v>16</v>
      </c>
      <c r="B16" s="518">
        <f t="shared" si="0"/>
        <v>941313</v>
      </c>
      <c r="C16" s="493">
        <v>429515</v>
      </c>
      <c r="D16" s="494">
        <v>491973</v>
      </c>
      <c r="E16" s="495">
        <v>19825</v>
      </c>
    </row>
    <row r="17" spans="1:5" ht="21" customHeight="1" thickBot="1">
      <c r="A17" s="390" t="s">
        <v>475</v>
      </c>
      <c r="B17" s="518">
        <f t="shared" si="0"/>
        <v>5836048</v>
      </c>
      <c r="C17" s="493">
        <v>4044028</v>
      </c>
      <c r="D17" s="494">
        <v>1712376</v>
      </c>
      <c r="E17" s="495">
        <v>79644</v>
      </c>
    </row>
    <row r="18" spans="1:5" ht="21" customHeight="1" thickBot="1">
      <c r="A18" s="391" t="s">
        <v>122</v>
      </c>
      <c r="B18" s="518">
        <f t="shared" si="0"/>
        <v>1071051</v>
      </c>
      <c r="C18" s="493">
        <v>356150</v>
      </c>
      <c r="D18" s="494">
        <v>681725</v>
      </c>
      <c r="E18" s="495">
        <v>33176</v>
      </c>
    </row>
    <row r="19" spans="1:5" ht="21" customHeight="1" thickBot="1">
      <c r="A19" s="390" t="s">
        <v>476</v>
      </c>
      <c r="B19" s="518">
        <f t="shared" si="0"/>
        <v>4541017</v>
      </c>
      <c r="C19" s="493">
        <v>1473277</v>
      </c>
      <c r="D19" s="494">
        <v>2911018</v>
      </c>
      <c r="E19" s="495">
        <v>156722</v>
      </c>
    </row>
    <row r="20" spans="1:5" ht="21" customHeight="1" thickBot="1">
      <c r="A20" s="390" t="s">
        <v>29</v>
      </c>
      <c r="B20" s="518">
        <f t="shared" si="0"/>
        <v>468519</v>
      </c>
      <c r="C20" s="493">
        <v>114236</v>
      </c>
      <c r="D20" s="494">
        <v>334823</v>
      </c>
      <c r="E20" s="495">
        <v>19460</v>
      </c>
    </row>
    <row r="21" spans="1:5" ht="21" customHeight="1" thickBot="1">
      <c r="A21" s="390" t="s">
        <v>31</v>
      </c>
      <c r="B21" s="518">
        <f>SUM(C21:E21)</f>
        <v>534866</v>
      </c>
      <c r="C21" s="493">
        <v>140446</v>
      </c>
      <c r="D21" s="494">
        <v>366410</v>
      </c>
      <c r="E21" s="495">
        <v>28010</v>
      </c>
    </row>
    <row r="22" spans="1:5" ht="21" customHeight="1" thickBot="1">
      <c r="A22" s="390" t="s">
        <v>17</v>
      </c>
      <c r="B22" s="518">
        <f t="shared" si="0"/>
        <v>3146205</v>
      </c>
      <c r="C22" s="493">
        <v>1935001</v>
      </c>
      <c r="D22" s="494">
        <v>1197307</v>
      </c>
      <c r="E22" s="495">
        <v>13897</v>
      </c>
    </row>
    <row r="23" spans="1:5" ht="21" customHeight="1" thickBot="1">
      <c r="A23" s="390" t="s">
        <v>18</v>
      </c>
      <c r="B23" s="518">
        <f t="shared" si="0"/>
        <v>832849</v>
      </c>
      <c r="C23" s="493">
        <v>218823</v>
      </c>
      <c r="D23" s="494">
        <v>601647</v>
      </c>
      <c r="E23" s="495">
        <v>12379</v>
      </c>
    </row>
    <row r="24" spans="1:5" ht="21" customHeight="1" thickBot="1">
      <c r="A24" s="390" t="s">
        <v>19</v>
      </c>
      <c r="B24" s="518">
        <f t="shared" si="0"/>
        <v>562174</v>
      </c>
      <c r="C24" s="493">
        <v>149995</v>
      </c>
      <c r="D24" s="494">
        <v>397409</v>
      </c>
      <c r="E24" s="495">
        <v>14770</v>
      </c>
    </row>
    <row r="25" spans="1:5" ht="21" customHeight="1" thickBot="1">
      <c r="A25" s="392" t="s">
        <v>261</v>
      </c>
      <c r="B25" s="518">
        <f t="shared" si="0"/>
        <v>529036</v>
      </c>
      <c r="C25" s="493">
        <v>154941</v>
      </c>
      <c r="D25" s="494">
        <v>361382</v>
      </c>
      <c r="E25" s="495">
        <v>12713</v>
      </c>
    </row>
    <row r="26" spans="1:5" ht="21" customHeight="1" thickBot="1">
      <c r="A26" s="390" t="s">
        <v>20</v>
      </c>
      <c r="B26" s="518">
        <f t="shared" si="0"/>
        <v>14178049</v>
      </c>
      <c r="C26" s="493">
        <v>12293528</v>
      </c>
      <c r="D26" s="494">
        <v>1830206</v>
      </c>
      <c r="E26" s="495">
        <v>54315</v>
      </c>
    </row>
    <row r="27" spans="1:5" ht="21" customHeight="1" thickBot="1">
      <c r="A27" s="390" t="s">
        <v>127</v>
      </c>
      <c r="B27" s="518">
        <f t="shared" si="0"/>
        <v>1089024</v>
      </c>
      <c r="C27" s="493">
        <v>499761</v>
      </c>
      <c r="D27" s="494">
        <v>558413</v>
      </c>
      <c r="E27" s="495">
        <v>30850</v>
      </c>
    </row>
    <row r="28" spans="1:5" ht="21" customHeight="1" thickBot="1">
      <c r="A28" s="390" t="s">
        <v>22</v>
      </c>
      <c r="B28" s="518">
        <f t="shared" si="0"/>
        <v>1123532</v>
      </c>
      <c r="C28" s="493">
        <v>533401</v>
      </c>
      <c r="D28" s="494">
        <v>573305</v>
      </c>
      <c r="E28" s="495">
        <v>16826</v>
      </c>
    </row>
    <row r="29" spans="1:5" ht="21" customHeight="1" thickBot="1">
      <c r="A29" s="390" t="s">
        <v>477</v>
      </c>
      <c r="B29" s="518">
        <f t="shared" si="0"/>
        <v>782570</v>
      </c>
      <c r="C29" s="493">
        <v>367402</v>
      </c>
      <c r="D29" s="494">
        <v>389089</v>
      </c>
      <c r="E29" s="495">
        <v>26079</v>
      </c>
    </row>
    <row r="30" spans="1:5" ht="21" customHeight="1" thickBot="1">
      <c r="A30" s="390" t="s">
        <v>219</v>
      </c>
      <c r="B30" s="518">
        <f t="shared" si="0"/>
        <v>976961</v>
      </c>
      <c r="C30" s="493">
        <v>188554</v>
      </c>
      <c r="D30" s="494">
        <v>773265</v>
      </c>
      <c r="E30" s="495">
        <v>15142</v>
      </c>
    </row>
    <row r="31" spans="1:5" ht="21" customHeight="1" thickBot="1">
      <c r="A31" s="390" t="s">
        <v>220</v>
      </c>
      <c r="B31" s="518">
        <f t="shared" si="0"/>
        <v>1699475</v>
      </c>
      <c r="C31" s="493">
        <v>529391</v>
      </c>
      <c r="D31" s="494">
        <v>1121448</v>
      </c>
      <c r="E31" s="495">
        <v>48636</v>
      </c>
    </row>
    <row r="32" spans="1:5" ht="21" customHeight="1" thickBot="1">
      <c r="A32" s="390" t="s">
        <v>221</v>
      </c>
      <c r="B32" s="518">
        <f t="shared" si="0"/>
        <v>1267216</v>
      </c>
      <c r="C32" s="493">
        <v>430630</v>
      </c>
      <c r="D32" s="494">
        <v>818406</v>
      </c>
      <c r="E32" s="495">
        <v>18180</v>
      </c>
    </row>
    <row r="33" spans="1:5" ht="21" customHeight="1" thickBot="1">
      <c r="A33" s="391" t="s">
        <v>478</v>
      </c>
      <c r="B33" s="518">
        <f t="shared" si="0"/>
        <v>707483</v>
      </c>
      <c r="C33" s="493">
        <v>166130</v>
      </c>
      <c r="D33" s="494">
        <v>531562</v>
      </c>
      <c r="E33" s="495">
        <v>9791</v>
      </c>
    </row>
    <row r="34" spans="1:5" ht="21" customHeight="1" thickBot="1">
      <c r="A34" s="390" t="s">
        <v>131</v>
      </c>
      <c r="B34" s="518">
        <f t="shared" si="0"/>
        <v>1982317</v>
      </c>
      <c r="C34" s="493">
        <v>738041</v>
      </c>
      <c r="D34" s="494">
        <v>1182228</v>
      </c>
      <c r="E34" s="495">
        <v>62048</v>
      </c>
    </row>
    <row r="35" spans="1:5" ht="21" customHeight="1" thickBot="1">
      <c r="A35" s="390" t="s">
        <v>23</v>
      </c>
      <c r="B35" s="518">
        <f t="shared" si="0"/>
        <v>2695418</v>
      </c>
      <c r="C35" s="493">
        <v>1550213</v>
      </c>
      <c r="D35" s="494">
        <v>1087841</v>
      </c>
      <c r="E35" s="495">
        <v>57364</v>
      </c>
    </row>
    <row r="36" spans="1:5" ht="21" customHeight="1" thickBot="1">
      <c r="A36" s="390" t="s">
        <v>24</v>
      </c>
      <c r="B36" s="518">
        <f t="shared" si="0"/>
        <v>1323473</v>
      </c>
      <c r="C36" s="493">
        <v>440187</v>
      </c>
      <c r="D36" s="494">
        <v>858325</v>
      </c>
      <c r="E36" s="495">
        <v>24961</v>
      </c>
    </row>
    <row r="37" spans="1:5" ht="21" customHeight="1" thickBot="1">
      <c r="A37" s="390" t="s">
        <v>25</v>
      </c>
      <c r="B37" s="518">
        <f t="shared" si="0"/>
        <v>10223039</v>
      </c>
      <c r="C37" s="493">
        <v>8699868</v>
      </c>
      <c r="D37" s="494">
        <v>1486671</v>
      </c>
      <c r="E37" s="495">
        <v>36500</v>
      </c>
    </row>
    <row r="38" spans="1:5" ht="21" customHeight="1" thickBot="1">
      <c r="A38" s="390" t="s">
        <v>133</v>
      </c>
      <c r="B38" s="518">
        <f t="shared" si="0"/>
        <v>1293063</v>
      </c>
      <c r="C38" s="493">
        <v>521293</v>
      </c>
      <c r="D38" s="494">
        <v>738161</v>
      </c>
      <c r="E38" s="495">
        <v>33609</v>
      </c>
    </row>
    <row r="39" spans="1:5" ht="21" customHeight="1" thickBot="1">
      <c r="A39" s="390" t="s">
        <v>26</v>
      </c>
      <c r="B39" s="518">
        <f t="shared" si="0"/>
        <v>716646</v>
      </c>
      <c r="C39" s="493">
        <v>269862</v>
      </c>
      <c r="D39" s="494">
        <v>445808</v>
      </c>
      <c r="E39" s="495">
        <v>976</v>
      </c>
    </row>
    <row r="40" spans="1:5" ht="21" customHeight="1" thickBot="1">
      <c r="A40" s="390" t="s">
        <v>27</v>
      </c>
      <c r="B40" s="518">
        <f t="shared" si="0"/>
        <v>1337877</v>
      </c>
      <c r="C40" s="493">
        <v>445081</v>
      </c>
      <c r="D40" s="494">
        <v>883289</v>
      </c>
      <c r="E40" s="495">
        <v>9507</v>
      </c>
    </row>
    <row r="41" spans="1:5" ht="21" customHeight="1" thickBot="1">
      <c r="A41" s="390" t="s">
        <v>134</v>
      </c>
      <c r="B41" s="518">
        <f t="shared" si="0"/>
        <v>2249490</v>
      </c>
      <c r="C41" s="493">
        <v>590612</v>
      </c>
      <c r="D41" s="494">
        <v>1585489</v>
      </c>
      <c r="E41" s="495">
        <v>73389</v>
      </c>
    </row>
    <row r="42" spans="1:5" ht="30" customHeight="1">
      <c r="A42" s="1042"/>
      <c r="B42" s="1042"/>
      <c r="C42" s="1042"/>
      <c r="D42" s="1042"/>
      <c r="E42" s="1042"/>
    </row>
  </sheetData>
  <mergeCells count="2">
    <mergeCell ref="A1:E1"/>
    <mergeCell ref="A42:E42"/>
  </mergeCells>
  <printOptions horizontalCentered="1" verticalCentered="1"/>
  <pageMargins left="0.39370078740157483" right="0.55118110236220474" top="0.78740157480314965" bottom="0.78740157480314965" header="0.55118110236220474" footer="0.31496062992125984"/>
  <pageSetup paperSize="9" scale="85" orientation="portrait" r:id="rId1"/>
  <headerFooter alignWithMargins="0">
    <oddFooter>&amp;C&amp;"Nazanin,Bold"&amp;12</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85B78-F2E2-43D1-9F0D-A6D49909FE8F}">
  <sheetPr>
    <tabColor rgb="FF00B050"/>
    <pageSetUpPr fitToPage="1"/>
  </sheetPr>
  <dimension ref="A1:F36"/>
  <sheetViews>
    <sheetView rightToLeft="1" view="pageBreakPreview" topLeftCell="A19" zoomScaleNormal="100" zoomScaleSheetLayoutView="100" workbookViewId="0">
      <selection activeCell="A36" sqref="A36:D36"/>
    </sheetView>
  </sheetViews>
  <sheetFormatPr defaultRowHeight="12.75"/>
  <cols>
    <col min="1" max="1" width="19.85546875" style="531" customWidth="1"/>
    <col min="2" max="2" width="17.7109375" customWidth="1"/>
    <col min="3" max="3" width="24.5703125" customWidth="1"/>
    <col min="4" max="4" width="19.42578125" customWidth="1"/>
  </cols>
  <sheetData>
    <row r="1" spans="1:6" ht="24.75" thickBot="1">
      <c r="A1" s="1014" t="s">
        <v>1087</v>
      </c>
      <c r="B1" s="1015"/>
      <c r="C1" s="1015"/>
      <c r="D1" s="1015"/>
    </row>
    <row r="2" spans="1:6" ht="39">
      <c r="A2" s="519" t="s">
        <v>466</v>
      </c>
      <c r="B2" s="520" t="s">
        <v>1088</v>
      </c>
      <c r="C2" s="521" t="s">
        <v>1292</v>
      </c>
      <c r="D2" s="522" t="s">
        <v>1089</v>
      </c>
    </row>
    <row r="3" spans="1:6" ht="21.75" thickBot="1">
      <c r="A3" s="180">
        <v>1402</v>
      </c>
      <c r="B3" s="226">
        <v>4568908</v>
      </c>
      <c r="C3" s="226">
        <v>257634656.27019459</v>
      </c>
      <c r="D3" s="226">
        <v>56388672.363329396</v>
      </c>
      <c r="F3" s="134"/>
    </row>
    <row r="4" spans="1:6" ht="21" customHeight="1" thickBot="1">
      <c r="A4" s="523" t="s">
        <v>119</v>
      </c>
      <c r="B4" s="524">
        <v>208055</v>
      </c>
      <c r="C4" s="525">
        <v>12803481.7458375</v>
      </c>
      <c r="D4" s="526">
        <v>61538928.388346836</v>
      </c>
    </row>
    <row r="5" spans="1:6" ht="21" customHeight="1" thickBot="1">
      <c r="A5" s="527" t="s">
        <v>120</v>
      </c>
      <c r="B5" s="524">
        <v>105200</v>
      </c>
      <c r="C5" s="525">
        <v>6004497.5027530501</v>
      </c>
      <c r="D5" s="526">
        <v>57076972.459629752</v>
      </c>
    </row>
    <row r="6" spans="1:6" ht="21" customHeight="1" thickBot="1">
      <c r="A6" s="528" t="s">
        <v>13</v>
      </c>
      <c r="B6" s="524">
        <v>61506</v>
      </c>
      <c r="C6" s="525">
        <v>3518208.2416505627</v>
      </c>
      <c r="D6" s="526">
        <v>57201057.484644793</v>
      </c>
    </row>
    <row r="7" spans="1:6" ht="21" customHeight="1" thickBot="1">
      <c r="A7" s="528" t="s">
        <v>14</v>
      </c>
      <c r="B7" s="524">
        <v>331872</v>
      </c>
      <c r="C7" s="525">
        <v>17645512.818238948</v>
      </c>
      <c r="D7" s="526">
        <v>53169634.130746029</v>
      </c>
    </row>
    <row r="8" spans="1:6" ht="21" customHeight="1" thickBot="1">
      <c r="A8" s="527" t="s">
        <v>33</v>
      </c>
      <c r="B8" s="524">
        <v>168014</v>
      </c>
      <c r="C8" s="525">
        <v>9326791.3584949505</v>
      </c>
      <c r="D8" s="526">
        <v>55511989.230034105</v>
      </c>
    </row>
    <row r="9" spans="1:6" ht="21" customHeight="1" thickBot="1">
      <c r="A9" s="528" t="s">
        <v>15</v>
      </c>
      <c r="B9" s="524">
        <v>27262</v>
      </c>
      <c r="C9" s="525">
        <v>1147845.923379825</v>
      </c>
      <c r="D9" s="526">
        <v>42104244.860238612</v>
      </c>
    </row>
    <row r="10" spans="1:6" ht="21" customHeight="1" thickBot="1">
      <c r="A10" s="528" t="s">
        <v>16</v>
      </c>
      <c r="B10" s="524">
        <v>33189</v>
      </c>
      <c r="C10" s="525">
        <v>1700056.0101301875</v>
      </c>
      <c r="D10" s="526">
        <v>51223477.963487528</v>
      </c>
    </row>
    <row r="11" spans="1:6" ht="21" customHeight="1" thickBot="1">
      <c r="A11" s="527" t="s">
        <v>475</v>
      </c>
      <c r="B11" s="524">
        <v>1263547</v>
      </c>
      <c r="C11" s="525">
        <v>70884007.367592335</v>
      </c>
      <c r="D11" s="526">
        <v>56099224.933929913</v>
      </c>
    </row>
    <row r="12" spans="1:6" ht="21" customHeight="1" thickBot="1">
      <c r="A12" s="528" t="s">
        <v>122</v>
      </c>
      <c r="B12" s="524">
        <v>55817</v>
      </c>
      <c r="C12" s="525">
        <v>3208036.6834367998</v>
      </c>
      <c r="D12" s="526">
        <v>57474186.778880984</v>
      </c>
    </row>
    <row r="13" spans="1:6" ht="21" customHeight="1" thickBot="1">
      <c r="A13" s="528" t="s">
        <v>476</v>
      </c>
      <c r="B13" s="524">
        <v>273181</v>
      </c>
      <c r="C13" s="525">
        <v>15744258.488953801</v>
      </c>
      <c r="D13" s="526">
        <v>57633065.582722813</v>
      </c>
    </row>
    <row r="14" spans="1:6" ht="21" customHeight="1" thickBot="1">
      <c r="A14" s="528" t="s">
        <v>29</v>
      </c>
      <c r="B14" s="524">
        <v>25844</v>
      </c>
      <c r="C14" s="525">
        <v>1417715.3726630625</v>
      </c>
      <c r="D14" s="526">
        <v>54856654.258747198</v>
      </c>
    </row>
    <row r="15" spans="1:6" ht="21" customHeight="1" thickBot="1">
      <c r="A15" s="528" t="s">
        <v>31</v>
      </c>
      <c r="B15" s="524">
        <v>38259</v>
      </c>
      <c r="C15" s="529">
        <v>1943900.9336146123</v>
      </c>
      <c r="D15" s="526">
        <v>50808984.385755308</v>
      </c>
    </row>
    <row r="16" spans="1:6" ht="21" customHeight="1" thickBot="1">
      <c r="A16" s="528" t="s">
        <v>17</v>
      </c>
      <c r="B16" s="524">
        <v>262681</v>
      </c>
      <c r="C16" s="525">
        <v>16319868.220277734</v>
      </c>
      <c r="D16" s="526">
        <v>62128087.757689878</v>
      </c>
    </row>
    <row r="17" spans="1:4" ht="21" customHeight="1" thickBot="1">
      <c r="A17" s="528" t="s">
        <v>18</v>
      </c>
      <c r="B17" s="524">
        <v>52968</v>
      </c>
      <c r="C17" s="525">
        <v>3117037.1179313627</v>
      </c>
      <c r="D17" s="526">
        <v>58847551.690291546</v>
      </c>
    </row>
    <row r="18" spans="1:4" ht="21" customHeight="1" thickBot="1">
      <c r="A18" s="528" t="s">
        <v>19</v>
      </c>
      <c r="B18" s="524">
        <v>48425</v>
      </c>
      <c r="C18" s="525">
        <v>2907625.5559633127</v>
      </c>
      <c r="D18" s="526">
        <v>60043893.773119524</v>
      </c>
    </row>
    <row r="19" spans="1:4" ht="21" customHeight="1" thickBot="1">
      <c r="A19" s="530" t="s">
        <v>261</v>
      </c>
      <c r="B19" s="524">
        <v>48569</v>
      </c>
      <c r="C19" s="529">
        <v>2356948.1317940252</v>
      </c>
      <c r="D19" s="526">
        <v>48527829.104861647</v>
      </c>
    </row>
    <row r="20" spans="1:4" ht="21" customHeight="1" thickBot="1">
      <c r="A20" s="528" t="s">
        <v>20</v>
      </c>
      <c r="B20" s="524">
        <v>279429</v>
      </c>
      <c r="C20" s="525">
        <v>17744133.950909737</v>
      </c>
      <c r="D20" s="526">
        <v>63501404.474516742</v>
      </c>
    </row>
    <row r="21" spans="1:4" ht="21" customHeight="1" thickBot="1">
      <c r="A21" s="528" t="s">
        <v>127</v>
      </c>
      <c r="B21" s="524">
        <v>62602</v>
      </c>
      <c r="C21" s="525">
        <v>3631611.8720453996</v>
      </c>
      <c r="D21" s="526">
        <v>58011115.811721668</v>
      </c>
    </row>
    <row r="22" spans="1:4" ht="21" customHeight="1" thickBot="1">
      <c r="A22" s="528" t="s">
        <v>22</v>
      </c>
      <c r="B22" s="524">
        <v>66263</v>
      </c>
      <c r="C22" s="525">
        <v>3953657.2107082875</v>
      </c>
      <c r="D22" s="526">
        <v>59666136.617845364</v>
      </c>
    </row>
    <row r="23" spans="1:4" ht="21" customHeight="1" thickBot="1">
      <c r="A23" s="528" t="s">
        <v>477</v>
      </c>
      <c r="B23" s="524">
        <v>48005</v>
      </c>
      <c r="C23" s="525">
        <v>2893971.1500653625</v>
      </c>
      <c r="D23" s="526">
        <v>60284785.961157434</v>
      </c>
    </row>
    <row r="24" spans="1:4" ht="21" customHeight="1" thickBot="1">
      <c r="A24" s="528" t="s">
        <v>219</v>
      </c>
      <c r="B24" s="524">
        <v>52928</v>
      </c>
      <c r="C24" s="529">
        <v>2868737.5893048747</v>
      </c>
      <c r="D24" s="526">
        <v>54200755.541582428</v>
      </c>
    </row>
    <row r="25" spans="1:4" ht="21" customHeight="1" thickBot="1">
      <c r="A25" s="528" t="s">
        <v>220</v>
      </c>
      <c r="B25" s="524">
        <v>154004</v>
      </c>
      <c r="C25" s="525">
        <v>7316987.2537718238</v>
      </c>
      <c r="D25" s="526">
        <v>47511670.175916366</v>
      </c>
    </row>
    <row r="26" spans="1:4" ht="21" customHeight="1" thickBot="1">
      <c r="A26" s="528" t="s">
        <v>221</v>
      </c>
      <c r="B26" s="524">
        <v>62539</v>
      </c>
      <c r="C26" s="525">
        <v>3577946.346035175</v>
      </c>
      <c r="D26" s="526">
        <v>57211441.597006269</v>
      </c>
    </row>
    <row r="27" spans="1:4" ht="21" customHeight="1" thickBot="1">
      <c r="A27" s="528" t="s">
        <v>478</v>
      </c>
      <c r="B27" s="524">
        <v>31976</v>
      </c>
      <c r="C27" s="525">
        <v>1574502.7490239874</v>
      </c>
      <c r="D27" s="526">
        <v>49240141.012759171</v>
      </c>
    </row>
    <row r="28" spans="1:4" ht="21" customHeight="1" thickBot="1">
      <c r="A28" s="528" t="s">
        <v>131</v>
      </c>
      <c r="B28" s="524">
        <v>74185</v>
      </c>
      <c r="C28" s="525">
        <v>4325155.394774775</v>
      </c>
      <c r="D28" s="526">
        <v>58302290.149959892</v>
      </c>
    </row>
    <row r="29" spans="1:4" ht="21" customHeight="1" thickBot="1">
      <c r="A29" s="528" t="s">
        <v>23</v>
      </c>
      <c r="B29" s="524">
        <v>120327</v>
      </c>
      <c r="C29" s="529">
        <v>6847080.6297846744</v>
      </c>
      <c r="D29" s="526">
        <v>56903942.006238624</v>
      </c>
    </row>
    <row r="30" spans="1:4" ht="21" customHeight="1" thickBot="1">
      <c r="A30" s="528" t="s">
        <v>24</v>
      </c>
      <c r="B30" s="524">
        <v>61477</v>
      </c>
      <c r="C30" s="525">
        <v>3130590.6725271377</v>
      </c>
      <c r="D30" s="526">
        <v>50922957.732601427</v>
      </c>
    </row>
    <row r="31" spans="1:4" ht="21" customHeight="1" thickBot="1">
      <c r="A31" s="528" t="s">
        <v>25</v>
      </c>
      <c r="B31" s="524">
        <v>181057</v>
      </c>
      <c r="C31" s="525">
        <v>9972109.1126913372</v>
      </c>
      <c r="D31" s="526">
        <v>55077180.736957632</v>
      </c>
    </row>
    <row r="32" spans="1:4" ht="21" customHeight="1" thickBot="1">
      <c r="A32" s="528" t="s">
        <v>133</v>
      </c>
      <c r="B32" s="524">
        <v>79365</v>
      </c>
      <c r="C32" s="525">
        <v>4133522.9452548753</v>
      </c>
      <c r="D32" s="526">
        <v>52082441.19265262</v>
      </c>
    </row>
    <row r="33" spans="1:4" ht="21" customHeight="1" thickBot="1">
      <c r="A33" s="528" t="s">
        <v>26</v>
      </c>
      <c r="B33" s="524">
        <v>68680</v>
      </c>
      <c r="C33" s="525">
        <v>3358354.3682099255</v>
      </c>
      <c r="D33" s="526">
        <v>48898578.453842834</v>
      </c>
    </row>
    <row r="34" spans="1:4" ht="21" customHeight="1" thickBot="1">
      <c r="A34" s="528" t="s">
        <v>27</v>
      </c>
      <c r="B34" s="524">
        <v>70377</v>
      </c>
      <c r="C34" s="529">
        <v>4234636.2113213623</v>
      </c>
      <c r="D34" s="526">
        <v>60170740.601636358</v>
      </c>
    </row>
    <row r="35" spans="1:4" ht="21" customHeight="1" thickBot="1">
      <c r="A35" s="528" t="s">
        <v>134</v>
      </c>
      <c r="B35" s="524">
        <v>151305</v>
      </c>
      <c r="C35" s="525">
        <v>8025867.3410538379</v>
      </c>
      <c r="D35" s="526">
        <v>53044296.890742794</v>
      </c>
    </row>
    <row r="36" spans="1:4" ht="19.5">
      <c r="A36" s="1043" t="s">
        <v>1293</v>
      </c>
      <c r="B36" s="1043"/>
      <c r="C36" s="1043"/>
      <c r="D36" s="1043"/>
    </row>
  </sheetData>
  <mergeCells count="2">
    <mergeCell ref="A1:D1"/>
    <mergeCell ref="A36:D36"/>
  </mergeCells>
  <printOptions horizontalCentered="1" verticalCentered="1"/>
  <pageMargins left="0.39370078740157483" right="0.55118110236220474" top="0.78740157480314965" bottom="0.78740157480314965" header="0.55118110236220474" footer="0.31496062992125984"/>
  <pageSetup paperSize="9" scale="95" orientation="portrait" r:id="rId1"/>
  <headerFooter alignWithMargins="0">
    <oddFooter>&amp;C&amp;"Nazanin,Bold"&amp;12</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9D516-0F10-42A9-97A4-1BF25ED6D184}">
  <sheetPr>
    <tabColor rgb="FF00B050"/>
    <pageSetUpPr fitToPage="1"/>
  </sheetPr>
  <dimension ref="A1:H36"/>
  <sheetViews>
    <sheetView rightToLeft="1" view="pageBreakPreview" topLeftCell="A22" zoomScale="124" zoomScaleNormal="100" zoomScaleSheetLayoutView="124" workbookViewId="0">
      <selection activeCell="A36" sqref="A36:D36"/>
    </sheetView>
  </sheetViews>
  <sheetFormatPr defaultRowHeight="12.75"/>
  <cols>
    <col min="1" max="1" width="20.5703125" style="531" customWidth="1"/>
    <col min="2" max="2" width="21" customWidth="1"/>
    <col min="3" max="3" width="19.42578125" customWidth="1"/>
    <col min="4" max="4" width="19.85546875" customWidth="1"/>
    <col min="8" max="8" width="11.5703125" bestFit="1" customWidth="1"/>
  </cols>
  <sheetData>
    <row r="1" spans="1:8" ht="24.75" thickBot="1">
      <c r="A1" s="1014" t="s">
        <v>1090</v>
      </c>
      <c r="B1" s="1015"/>
      <c r="C1" s="1015"/>
      <c r="D1" s="1015"/>
    </row>
    <row r="2" spans="1:8" ht="37.5" customHeight="1">
      <c r="A2" s="532" t="s">
        <v>466</v>
      </c>
      <c r="B2" s="533" t="s">
        <v>1091</v>
      </c>
      <c r="C2" s="534" t="s">
        <v>1291</v>
      </c>
      <c r="D2" s="533" t="s">
        <v>1092</v>
      </c>
    </row>
    <row r="3" spans="1:8" ht="15.75" customHeight="1" thickBot="1">
      <c r="A3" s="180">
        <v>1402</v>
      </c>
      <c r="B3" s="226">
        <v>404178019</v>
      </c>
      <c r="C3" s="226">
        <v>310338630.61943603</v>
      </c>
      <c r="D3" s="226">
        <v>767826.59133038111</v>
      </c>
      <c r="F3" s="134"/>
      <c r="H3" s="133"/>
    </row>
    <row r="4" spans="1:8" ht="21" customHeight="1" thickBot="1">
      <c r="A4" s="523" t="s">
        <v>119</v>
      </c>
      <c r="B4" s="535">
        <v>19938777</v>
      </c>
      <c r="C4" s="536">
        <v>15639516.545272999</v>
      </c>
      <c r="D4" s="535">
        <v>784376.92268051335</v>
      </c>
    </row>
    <row r="5" spans="1:8" ht="21" customHeight="1" thickBot="1">
      <c r="A5" s="527" t="s">
        <v>120</v>
      </c>
      <c r="B5" s="524">
        <v>10644106</v>
      </c>
      <c r="C5" s="536">
        <v>7281653.93248</v>
      </c>
      <c r="D5" s="524">
        <v>684101.97460265795</v>
      </c>
    </row>
    <row r="6" spans="1:8" ht="21" customHeight="1" thickBot="1">
      <c r="A6" s="537" t="s">
        <v>13</v>
      </c>
      <c r="B6" s="535">
        <v>7174969</v>
      </c>
      <c r="C6" s="536">
        <v>5077135.4599940004</v>
      </c>
      <c r="D6" s="535">
        <v>707617.75556019833</v>
      </c>
    </row>
    <row r="7" spans="1:8" ht="21" customHeight="1" thickBot="1">
      <c r="A7" s="527" t="s">
        <v>14</v>
      </c>
      <c r="B7" s="524">
        <v>34831668</v>
      </c>
      <c r="C7" s="536">
        <v>24219972.568245001</v>
      </c>
      <c r="D7" s="524">
        <v>695343.46067621571</v>
      </c>
    </row>
    <row r="8" spans="1:8" ht="21" customHeight="1" thickBot="1">
      <c r="A8" s="537" t="s">
        <v>33</v>
      </c>
      <c r="B8" s="535">
        <v>15051893</v>
      </c>
      <c r="C8" s="536">
        <v>13156671.704266999</v>
      </c>
      <c r="D8" s="535">
        <v>874087.51206688746</v>
      </c>
    </row>
    <row r="9" spans="1:8" ht="21" customHeight="1" thickBot="1">
      <c r="A9" s="527" t="s">
        <v>15</v>
      </c>
      <c r="B9" s="524">
        <v>3509877</v>
      </c>
      <c r="C9" s="536">
        <v>1964191.916586</v>
      </c>
      <c r="D9" s="524">
        <v>559618.44719515811</v>
      </c>
    </row>
    <row r="10" spans="1:8" ht="21" customHeight="1" thickBot="1">
      <c r="A10" s="537" t="s">
        <v>16</v>
      </c>
      <c r="B10" s="535">
        <v>4855659</v>
      </c>
      <c r="C10" s="536">
        <v>3120798.33959</v>
      </c>
      <c r="D10" s="535">
        <v>642713.65423107357</v>
      </c>
    </row>
    <row r="11" spans="1:8" ht="21" customHeight="1" thickBot="1">
      <c r="A11" s="527" t="s">
        <v>475</v>
      </c>
      <c r="B11" s="524">
        <v>67514543</v>
      </c>
      <c r="C11" s="536">
        <v>72671221.384919003</v>
      </c>
      <c r="D11" s="524">
        <v>1076378.7793826731</v>
      </c>
    </row>
    <row r="12" spans="1:8" ht="21" customHeight="1" thickBot="1">
      <c r="A12" s="537" t="s">
        <v>122</v>
      </c>
      <c r="B12" s="535">
        <v>6134803</v>
      </c>
      <c r="C12" s="536">
        <v>3588853.209669</v>
      </c>
      <c r="D12" s="535">
        <v>584998.93308212177</v>
      </c>
    </row>
    <row r="13" spans="1:8" ht="21" customHeight="1" thickBot="1">
      <c r="A13" s="537" t="s">
        <v>476</v>
      </c>
      <c r="B13" s="535">
        <v>26721765</v>
      </c>
      <c r="C13" s="536">
        <v>20469410.840498</v>
      </c>
      <c r="D13" s="535">
        <v>766020.16522853193</v>
      </c>
    </row>
    <row r="14" spans="1:8" ht="21" customHeight="1" thickBot="1">
      <c r="A14" s="537" t="s">
        <v>29</v>
      </c>
      <c r="B14" s="524">
        <v>2718400</v>
      </c>
      <c r="C14" s="536">
        <v>1594734.898145</v>
      </c>
      <c r="D14" s="524">
        <v>586644.68001213949</v>
      </c>
    </row>
    <row r="15" spans="1:8" ht="21" customHeight="1" thickBot="1">
      <c r="A15" s="527" t="s">
        <v>31</v>
      </c>
      <c r="B15" s="524">
        <v>3549775</v>
      </c>
      <c r="C15" s="536">
        <v>2000682.7511300002</v>
      </c>
      <c r="D15" s="524">
        <v>563608.32760667929</v>
      </c>
    </row>
    <row r="16" spans="1:8" ht="21" customHeight="1" thickBot="1">
      <c r="A16" s="537" t="s">
        <v>17</v>
      </c>
      <c r="B16" s="535">
        <v>26860145</v>
      </c>
      <c r="C16" s="536">
        <v>19006947.720247999</v>
      </c>
      <c r="D16" s="535">
        <v>707626.40038793534</v>
      </c>
    </row>
    <row r="17" spans="1:4" ht="21" customHeight="1" thickBot="1">
      <c r="A17" s="537" t="s">
        <v>18</v>
      </c>
      <c r="B17" s="524">
        <v>5288740</v>
      </c>
      <c r="C17" s="536">
        <v>3604667.160892</v>
      </c>
      <c r="D17" s="524">
        <v>681573.90245918697</v>
      </c>
    </row>
    <row r="18" spans="1:4" ht="21" customHeight="1" thickBot="1">
      <c r="A18" s="537" t="s">
        <v>19</v>
      </c>
      <c r="B18" s="535">
        <v>3819062</v>
      </c>
      <c r="C18" s="536">
        <v>2884674.6246180004</v>
      </c>
      <c r="D18" s="535">
        <v>755335.89782464912</v>
      </c>
    </row>
    <row r="19" spans="1:4" ht="21" customHeight="1" thickBot="1">
      <c r="A19" s="538" t="s">
        <v>261</v>
      </c>
      <c r="B19" s="524">
        <v>2986190</v>
      </c>
      <c r="C19" s="536">
        <v>2450243.1339619998</v>
      </c>
      <c r="D19" s="524">
        <v>820524.86076304584</v>
      </c>
    </row>
    <row r="20" spans="1:4" ht="21" customHeight="1" thickBot="1">
      <c r="A20" s="537" t="s">
        <v>20</v>
      </c>
      <c r="B20" s="535">
        <v>34444855</v>
      </c>
      <c r="C20" s="536">
        <v>22100530.410112001</v>
      </c>
      <c r="D20" s="535">
        <v>641620.65452480502</v>
      </c>
    </row>
    <row r="21" spans="1:4" ht="21" customHeight="1" thickBot="1">
      <c r="A21" s="537" t="s">
        <v>127</v>
      </c>
      <c r="B21" s="524">
        <v>7109230</v>
      </c>
      <c r="C21" s="536">
        <v>4801789.5713129994</v>
      </c>
      <c r="D21" s="524">
        <v>675430.33089561027</v>
      </c>
    </row>
    <row r="22" spans="1:4" ht="21" customHeight="1" thickBot="1">
      <c r="A22" s="537" t="s">
        <v>22</v>
      </c>
      <c r="B22" s="535">
        <v>7556697</v>
      </c>
      <c r="C22" s="536">
        <v>6252429.082378</v>
      </c>
      <c r="D22" s="535">
        <v>827402.37995224632</v>
      </c>
    </row>
    <row r="23" spans="1:4" ht="21" customHeight="1" thickBot="1">
      <c r="A23" s="537" t="s">
        <v>477</v>
      </c>
      <c r="B23" s="524">
        <v>4468776</v>
      </c>
      <c r="C23" s="536">
        <v>3250527.8032869999</v>
      </c>
      <c r="D23" s="524">
        <v>727386.60503166867</v>
      </c>
    </row>
    <row r="24" spans="1:4" ht="21" customHeight="1" thickBot="1">
      <c r="A24" s="537" t="s">
        <v>219</v>
      </c>
      <c r="B24" s="535">
        <v>5367710</v>
      </c>
      <c r="C24" s="536">
        <v>3434562.6872389996</v>
      </c>
      <c r="D24" s="535">
        <v>639856.23054132948</v>
      </c>
    </row>
    <row r="25" spans="1:4" ht="21" customHeight="1" thickBot="1">
      <c r="A25" s="537" t="s">
        <v>220</v>
      </c>
      <c r="B25" s="524">
        <v>10751375</v>
      </c>
      <c r="C25" s="536">
        <v>7869071.4801099999</v>
      </c>
      <c r="D25" s="524">
        <v>731913.03252932755</v>
      </c>
    </row>
    <row r="26" spans="1:4" ht="21" customHeight="1" thickBot="1">
      <c r="A26" s="537" t="s">
        <v>221</v>
      </c>
      <c r="B26" s="535">
        <v>6280768</v>
      </c>
      <c r="C26" s="536">
        <v>4661576.2684719991</v>
      </c>
      <c r="D26" s="535">
        <v>742198.44905463769</v>
      </c>
    </row>
    <row r="27" spans="1:4" ht="21" customHeight="1" thickBot="1">
      <c r="A27" s="537" t="s">
        <v>478</v>
      </c>
      <c r="B27" s="524">
        <v>4215893</v>
      </c>
      <c r="C27" s="536">
        <v>2252209.2047509998</v>
      </c>
      <c r="D27" s="524">
        <v>534218.77755222912</v>
      </c>
    </row>
    <row r="28" spans="1:4" ht="21" customHeight="1" thickBot="1">
      <c r="A28" s="537" t="s">
        <v>131</v>
      </c>
      <c r="B28" s="535">
        <v>7922931</v>
      </c>
      <c r="C28" s="536">
        <v>5662075.8265790008</v>
      </c>
      <c r="D28" s="535">
        <v>714644.09150843299</v>
      </c>
    </row>
    <row r="29" spans="1:4" ht="21" customHeight="1" thickBot="1">
      <c r="A29" s="537" t="s">
        <v>23</v>
      </c>
      <c r="B29" s="524">
        <v>12078501</v>
      </c>
      <c r="C29" s="536">
        <v>9503030.8083779998</v>
      </c>
      <c r="D29" s="524">
        <v>786772.36590682901</v>
      </c>
    </row>
    <row r="30" spans="1:4" ht="21" customHeight="1" thickBot="1">
      <c r="A30" s="537" t="s">
        <v>24</v>
      </c>
      <c r="B30" s="535">
        <v>6416811</v>
      </c>
      <c r="C30" s="536">
        <v>4282636.0978069995</v>
      </c>
      <c r="D30" s="535">
        <v>667408.79508637544</v>
      </c>
    </row>
    <row r="31" spans="1:4" ht="21" customHeight="1" thickBot="1">
      <c r="A31" s="537" t="s">
        <v>25</v>
      </c>
      <c r="B31" s="524">
        <v>23054104</v>
      </c>
      <c r="C31" s="536">
        <v>14203412.740324</v>
      </c>
      <c r="D31" s="524">
        <v>616090.42538907612</v>
      </c>
    </row>
    <row r="32" spans="1:4" ht="21" customHeight="1" thickBot="1">
      <c r="A32" s="537" t="s">
        <v>133</v>
      </c>
      <c r="B32" s="535">
        <v>8503220</v>
      </c>
      <c r="C32" s="536">
        <v>5717883.1440629996</v>
      </c>
      <c r="D32" s="535">
        <v>672437.39948666503</v>
      </c>
    </row>
    <row r="33" spans="1:4" ht="21" customHeight="1" thickBot="1">
      <c r="A33" s="537" t="s">
        <v>26</v>
      </c>
      <c r="B33" s="524">
        <v>5282838</v>
      </c>
      <c r="C33" s="536">
        <v>3570621.8477599998</v>
      </c>
      <c r="D33" s="524">
        <v>675890.84650333773</v>
      </c>
    </row>
    <row r="34" spans="1:4" ht="21" customHeight="1" thickBot="1">
      <c r="A34" s="537" t="s">
        <v>27</v>
      </c>
      <c r="B34" s="535">
        <v>7132617</v>
      </c>
      <c r="C34" s="536">
        <v>4826486.3890010007</v>
      </c>
      <c r="D34" s="535">
        <v>676678.19385241077</v>
      </c>
    </row>
    <row r="35" spans="1:4" ht="21" customHeight="1" thickBot="1">
      <c r="A35" s="537" t="s">
        <v>134</v>
      </c>
      <c r="B35" s="524">
        <v>11991321</v>
      </c>
      <c r="C35" s="536">
        <v>9218411.0673459992</v>
      </c>
      <c r="D35" s="524">
        <v>768756.92572536413</v>
      </c>
    </row>
    <row r="36" spans="1:4" ht="19.5">
      <c r="A36" s="1043" t="s">
        <v>1293</v>
      </c>
      <c r="B36" s="1043"/>
      <c r="C36" s="1043"/>
      <c r="D36" s="1043"/>
    </row>
  </sheetData>
  <mergeCells count="2">
    <mergeCell ref="A1:D1"/>
    <mergeCell ref="A36:D36"/>
  </mergeCells>
  <printOptions horizontalCentered="1" verticalCentered="1"/>
  <pageMargins left="0.39370078740157483" right="0.55118110236220474" top="0.78740157480314965" bottom="0.78740157480314965" header="0.55118110236220474" footer="0.31496062992125984"/>
  <pageSetup paperSize="9" scale="97" orientation="portrait" r:id="rId1"/>
  <headerFooter alignWithMargins="0">
    <oddFooter>&amp;C&amp;"Nazanin,Bold"&amp;12</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0DA44-19EC-4C1A-A0EC-00CE82328137}">
  <sheetPr>
    <tabColor rgb="FF00B050"/>
    <pageSetUpPr fitToPage="1"/>
  </sheetPr>
  <dimension ref="A1:D37"/>
  <sheetViews>
    <sheetView rightToLeft="1" view="pageBreakPreview" zoomScale="118" zoomScaleNormal="100" zoomScaleSheetLayoutView="118" workbookViewId="0">
      <selection activeCell="A25" sqref="A25"/>
    </sheetView>
  </sheetViews>
  <sheetFormatPr defaultRowHeight="12.75"/>
  <cols>
    <col min="1" max="1" width="20.7109375" style="531" customWidth="1"/>
    <col min="2" max="2" width="20.140625" customWidth="1"/>
    <col min="3" max="3" width="19.42578125" customWidth="1"/>
    <col min="4" max="4" width="20" customWidth="1"/>
  </cols>
  <sheetData>
    <row r="1" spans="1:4" ht="24.75" thickBot="1">
      <c r="A1" s="1044" t="s">
        <v>1093</v>
      </c>
      <c r="B1" s="862"/>
      <c r="C1" s="862"/>
      <c r="D1" s="862"/>
    </row>
    <row r="2" spans="1:4" ht="21.75" thickBot="1">
      <c r="A2" s="24" t="s">
        <v>68</v>
      </c>
      <c r="B2" s="25" t="s">
        <v>40</v>
      </c>
      <c r="C2" s="25" t="s">
        <v>103</v>
      </c>
      <c r="D2" s="26" t="s">
        <v>105</v>
      </c>
    </row>
    <row r="3" spans="1:4" ht="19.5" customHeight="1">
      <c r="A3" s="2">
        <v>1400</v>
      </c>
      <c r="B3" s="153">
        <v>46195</v>
      </c>
      <c r="C3" s="153">
        <v>23815</v>
      </c>
      <c r="D3" s="153">
        <v>22380</v>
      </c>
    </row>
    <row r="4" spans="1:4" ht="19.5" customHeight="1">
      <c r="A4" s="2">
        <v>1401</v>
      </c>
      <c r="B4" s="153">
        <v>47167</v>
      </c>
      <c r="C4" s="153">
        <v>24408</v>
      </c>
      <c r="D4" s="153">
        <v>22759</v>
      </c>
    </row>
    <row r="5" spans="1:4" ht="19.5" customHeight="1" thickBot="1">
      <c r="A5" s="2">
        <v>1402</v>
      </c>
      <c r="B5" s="153">
        <f>SUM(B6:B37)</f>
        <v>46373</v>
      </c>
      <c r="C5" s="153">
        <f>SUM(C6:C37)</f>
        <v>24218</v>
      </c>
      <c r="D5" s="153">
        <f>SUM(D6:D37)</f>
        <v>22155</v>
      </c>
    </row>
    <row r="6" spans="1:4" ht="19.5" customHeight="1" thickBot="1">
      <c r="A6" s="537" t="s">
        <v>119</v>
      </c>
      <c r="B6" s="539">
        <f>SUM(C6:D6)</f>
        <v>2026</v>
      </c>
      <c r="C6" s="540">
        <v>1058</v>
      </c>
      <c r="D6" s="541">
        <v>968</v>
      </c>
    </row>
    <row r="7" spans="1:4" ht="19.5" customHeight="1" thickBot="1">
      <c r="A7" s="537" t="s">
        <v>120</v>
      </c>
      <c r="B7" s="539">
        <f t="shared" ref="B7:B37" si="0">SUM(C7:D7)</f>
        <v>1206</v>
      </c>
      <c r="C7" s="540">
        <v>585</v>
      </c>
      <c r="D7" s="541">
        <v>621</v>
      </c>
    </row>
    <row r="8" spans="1:4" ht="19.5" customHeight="1" thickBot="1">
      <c r="A8" s="537" t="s">
        <v>13</v>
      </c>
      <c r="B8" s="539">
        <f t="shared" si="0"/>
        <v>833</v>
      </c>
      <c r="C8" s="540">
        <v>435</v>
      </c>
      <c r="D8" s="541">
        <v>398</v>
      </c>
    </row>
    <row r="9" spans="1:4" ht="19.5" customHeight="1" thickBot="1">
      <c r="A9" s="537" t="s">
        <v>14</v>
      </c>
      <c r="B9" s="539">
        <f t="shared" si="0"/>
        <v>3321</v>
      </c>
      <c r="C9" s="540">
        <v>1549</v>
      </c>
      <c r="D9" s="541">
        <v>1772</v>
      </c>
    </row>
    <row r="10" spans="1:4" ht="19.5" customHeight="1" thickBot="1">
      <c r="A10" s="537" t="s">
        <v>33</v>
      </c>
      <c r="B10" s="539">
        <f t="shared" si="0"/>
        <v>977</v>
      </c>
      <c r="C10" s="540">
        <v>526</v>
      </c>
      <c r="D10" s="541">
        <v>451</v>
      </c>
    </row>
    <row r="11" spans="1:4" ht="19.5" customHeight="1" thickBot="1">
      <c r="A11" s="537" t="s">
        <v>15</v>
      </c>
      <c r="B11" s="539">
        <f t="shared" si="0"/>
        <v>365</v>
      </c>
      <c r="C11" s="540">
        <v>187</v>
      </c>
      <c r="D11" s="541">
        <v>178</v>
      </c>
    </row>
    <row r="12" spans="1:4" ht="19.5" customHeight="1" thickBot="1">
      <c r="A12" s="537" t="s">
        <v>16</v>
      </c>
      <c r="B12" s="539">
        <f t="shared" si="0"/>
        <v>1410</v>
      </c>
      <c r="C12" s="540">
        <v>739</v>
      </c>
      <c r="D12" s="541">
        <v>671</v>
      </c>
    </row>
    <row r="13" spans="1:4" ht="19.5" customHeight="1" thickBot="1">
      <c r="A13" s="537" t="s">
        <v>475</v>
      </c>
      <c r="B13" s="539">
        <f t="shared" si="0"/>
        <v>7457</v>
      </c>
      <c r="C13" s="540">
        <v>3989</v>
      </c>
      <c r="D13" s="541">
        <v>3468</v>
      </c>
    </row>
    <row r="14" spans="1:4" ht="19.5" customHeight="1" thickBot="1">
      <c r="A14" s="537" t="s">
        <v>122</v>
      </c>
      <c r="B14" s="539">
        <f t="shared" si="0"/>
        <v>695</v>
      </c>
      <c r="C14" s="540">
        <v>345</v>
      </c>
      <c r="D14" s="541">
        <v>350</v>
      </c>
    </row>
    <row r="15" spans="1:4" ht="19.5" customHeight="1" thickBot="1">
      <c r="A15" s="542" t="s">
        <v>476</v>
      </c>
      <c r="B15" s="539">
        <f t="shared" si="0"/>
        <v>2248</v>
      </c>
      <c r="C15" s="540">
        <v>1135</v>
      </c>
      <c r="D15" s="541">
        <v>1113</v>
      </c>
    </row>
    <row r="16" spans="1:4" ht="19.5" customHeight="1" thickBot="1">
      <c r="A16" s="537" t="s">
        <v>29</v>
      </c>
      <c r="B16" s="539">
        <f t="shared" si="0"/>
        <v>531</v>
      </c>
      <c r="C16" s="540">
        <v>277</v>
      </c>
      <c r="D16" s="541">
        <v>254</v>
      </c>
    </row>
    <row r="17" spans="1:4" ht="19.5" customHeight="1" thickBot="1">
      <c r="A17" s="542" t="s">
        <v>31</v>
      </c>
      <c r="B17" s="539">
        <f>SUM(C17:D17)</f>
        <v>358</v>
      </c>
      <c r="C17" s="540">
        <v>195</v>
      </c>
      <c r="D17" s="541">
        <v>163</v>
      </c>
    </row>
    <row r="18" spans="1:4" ht="19.5" customHeight="1" thickBot="1">
      <c r="A18" s="537" t="s">
        <v>17</v>
      </c>
      <c r="B18" s="539">
        <f t="shared" si="0"/>
        <v>3173</v>
      </c>
      <c r="C18" s="540">
        <v>1695</v>
      </c>
      <c r="D18" s="541">
        <v>1478</v>
      </c>
    </row>
    <row r="19" spans="1:4" ht="19.5" customHeight="1" thickBot="1">
      <c r="A19" s="537" t="s">
        <v>18</v>
      </c>
      <c r="B19" s="539">
        <f t="shared" si="0"/>
        <v>927</v>
      </c>
      <c r="C19" s="540">
        <v>512</v>
      </c>
      <c r="D19" s="541">
        <v>415</v>
      </c>
    </row>
    <row r="20" spans="1:4" ht="19.5" customHeight="1" thickBot="1">
      <c r="A20" s="537" t="s">
        <v>19</v>
      </c>
      <c r="B20" s="539">
        <f t="shared" si="0"/>
        <v>640</v>
      </c>
      <c r="C20" s="540">
        <v>321</v>
      </c>
      <c r="D20" s="541">
        <v>319</v>
      </c>
    </row>
    <row r="21" spans="1:4" ht="19.5" customHeight="1" thickBot="1">
      <c r="A21" s="538" t="s">
        <v>261</v>
      </c>
      <c r="B21" s="539">
        <f t="shared" si="0"/>
        <v>835</v>
      </c>
      <c r="C21" s="540">
        <v>417</v>
      </c>
      <c r="D21" s="541">
        <v>418</v>
      </c>
    </row>
    <row r="22" spans="1:4" ht="19.5" customHeight="1" thickBot="1">
      <c r="A22" s="537" t="s">
        <v>20</v>
      </c>
      <c r="B22" s="539">
        <f t="shared" si="0"/>
        <v>1745</v>
      </c>
      <c r="C22" s="540">
        <v>938</v>
      </c>
      <c r="D22" s="541">
        <v>807</v>
      </c>
    </row>
    <row r="23" spans="1:4" ht="19.5" customHeight="1" thickBot="1">
      <c r="A23" s="537" t="s">
        <v>127</v>
      </c>
      <c r="B23" s="539">
        <f t="shared" si="0"/>
        <v>1300</v>
      </c>
      <c r="C23" s="540">
        <v>698</v>
      </c>
      <c r="D23" s="541">
        <v>602</v>
      </c>
    </row>
    <row r="24" spans="1:4" ht="19.5" customHeight="1" thickBot="1">
      <c r="A24" s="537" t="s">
        <v>22</v>
      </c>
      <c r="B24" s="539">
        <f t="shared" si="0"/>
        <v>674</v>
      </c>
      <c r="C24" s="540">
        <v>299</v>
      </c>
      <c r="D24" s="541">
        <v>375</v>
      </c>
    </row>
    <row r="25" spans="1:4" ht="19.5" customHeight="1" thickBot="1">
      <c r="A25" s="537" t="s">
        <v>477</v>
      </c>
      <c r="B25" s="539">
        <f t="shared" si="0"/>
        <v>365</v>
      </c>
      <c r="C25" s="540">
        <v>236</v>
      </c>
      <c r="D25" s="541">
        <v>129</v>
      </c>
    </row>
    <row r="26" spans="1:4" ht="19.5" customHeight="1" thickBot="1">
      <c r="A26" s="537" t="s">
        <v>219</v>
      </c>
      <c r="B26" s="539">
        <f t="shared" si="0"/>
        <v>808</v>
      </c>
      <c r="C26" s="540">
        <v>341</v>
      </c>
      <c r="D26" s="541">
        <v>467</v>
      </c>
    </row>
    <row r="27" spans="1:4" ht="19.5" customHeight="1" thickBot="1">
      <c r="A27" s="537" t="s">
        <v>220</v>
      </c>
      <c r="B27" s="539">
        <f t="shared" si="0"/>
        <v>1989</v>
      </c>
      <c r="C27" s="540">
        <v>1241</v>
      </c>
      <c r="D27" s="541">
        <v>748</v>
      </c>
    </row>
    <row r="28" spans="1:4" ht="19.5" customHeight="1" thickBot="1">
      <c r="A28" s="537" t="s">
        <v>221</v>
      </c>
      <c r="B28" s="539">
        <f t="shared" si="0"/>
        <v>951</v>
      </c>
      <c r="C28" s="540">
        <v>450</v>
      </c>
      <c r="D28" s="541">
        <v>501</v>
      </c>
    </row>
    <row r="29" spans="1:4" ht="19.5" customHeight="1" thickBot="1">
      <c r="A29" s="537" t="s">
        <v>478</v>
      </c>
      <c r="B29" s="539">
        <f t="shared" si="0"/>
        <v>508</v>
      </c>
      <c r="C29" s="540">
        <v>225</v>
      </c>
      <c r="D29" s="541">
        <v>283</v>
      </c>
    </row>
    <row r="30" spans="1:4" ht="19.5" customHeight="1" thickBot="1">
      <c r="A30" s="537" t="s">
        <v>131</v>
      </c>
      <c r="B30" s="539">
        <f t="shared" si="0"/>
        <v>1295</v>
      </c>
      <c r="C30" s="540">
        <v>638</v>
      </c>
      <c r="D30" s="541">
        <v>657</v>
      </c>
    </row>
    <row r="31" spans="1:4" ht="19.5" customHeight="1" thickBot="1">
      <c r="A31" s="537" t="s">
        <v>23</v>
      </c>
      <c r="B31" s="539">
        <f t="shared" si="0"/>
        <v>1373</v>
      </c>
      <c r="C31" s="540">
        <v>756</v>
      </c>
      <c r="D31" s="541">
        <v>617</v>
      </c>
    </row>
    <row r="32" spans="1:4" ht="19.5" customHeight="1" thickBot="1">
      <c r="A32" s="537" t="s">
        <v>24</v>
      </c>
      <c r="B32" s="539">
        <f t="shared" si="0"/>
        <v>1418</v>
      </c>
      <c r="C32" s="540">
        <v>727</v>
      </c>
      <c r="D32" s="541">
        <v>691</v>
      </c>
    </row>
    <row r="33" spans="1:4" ht="19.5" customHeight="1" thickBot="1">
      <c r="A33" s="537" t="s">
        <v>25</v>
      </c>
      <c r="B33" s="539">
        <f t="shared" si="0"/>
        <v>2373</v>
      </c>
      <c r="C33" s="540">
        <v>1277</v>
      </c>
      <c r="D33" s="541">
        <v>1096</v>
      </c>
    </row>
    <row r="34" spans="1:4" ht="19.5" customHeight="1" thickBot="1">
      <c r="A34" s="537" t="s">
        <v>133</v>
      </c>
      <c r="B34" s="539">
        <f t="shared" si="0"/>
        <v>1356</v>
      </c>
      <c r="C34" s="540">
        <v>687</v>
      </c>
      <c r="D34" s="541">
        <v>669</v>
      </c>
    </row>
    <row r="35" spans="1:4" ht="19.5" customHeight="1" thickBot="1">
      <c r="A35" s="537" t="s">
        <v>26</v>
      </c>
      <c r="B35" s="539">
        <f t="shared" si="0"/>
        <v>932</v>
      </c>
      <c r="C35" s="540">
        <v>550</v>
      </c>
      <c r="D35" s="541">
        <v>382</v>
      </c>
    </row>
    <row r="36" spans="1:4" ht="19.5" customHeight="1" thickBot="1">
      <c r="A36" s="537" t="s">
        <v>27</v>
      </c>
      <c r="B36" s="539">
        <f t="shared" si="0"/>
        <v>1108</v>
      </c>
      <c r="C36" s="540">
        <v>569</v>
      </c>
      <c r="D36" s="541">
        <v>539</v>
      </c>
    </row>
    <row r="37" spans="1:4" ht="19.5" customHeight="1" thickBot="1">
      <c r="A37" s="537" t="s">
        <v>134</v>
      </c>
      <c r="B37" s="539">
        <f t="shared" si="0"/>
        <v>1176</v>
      </c>
      <c r="C37" s="540">
        <v>621</v>
      </c>
      <c r="D37" s="541">
        <v>555</v>
      </c>
    </row>
  </sheetData>
  <mergeCells count="1">
    <mergeCell ref="A1:D1"/>
  </mergeCells>
  <printOptions horizontalCentered="1" verticalCentered="1"/>
  <pageMargins left="0.39370078740157483" right="0.55118110236220474" top="0.78740157480314965" bottom="0.78740157480314965" header="0.55118110236220474" footer="0.31496062992125984"/>
  <pageSetup paperSize="9" orientation="portrait" r:id="rId1"/>
  <headerFooter alignWithMargins="0">
    <oddFooter>&amp;C&amp;"Nazanin,Bold"&amp;12</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61890-0CF1-420E-B2E8-A9B5BBC575C2}">
  <sheetPr>
    <tabColor theme="7" tint="0.39997558519241921"/>
    <pageSetUpPr fitToPage="1"/>
  </sheetPr>
  <dimension ref="A1:M79"/>
  <sheetViews>
    <sheetView rightToLeft="1" view="pageBreakPreview" zoomScaleSheetLayoutView="100" workbookViewId="0">
      <selection activeCell="M14" sqref="M14"/>
    </sheetView>
  </sheetViews>
  <sheetFormatPr defaultColWidth="15.7109375" defaultRowHeight="18.75"/>
  <cols>
    <col min="1" max="1" width="17.140625" style="15" customWidth="1"/>
    <col min="2" max="2" width="12.140625" style="17" customWidth="1"/>
    <col min="3" max="3" width="11.5703125" style="17" customWidth="1"/>
    <col min="4" max="4" width="10.28515625" style="17" bestFit="1" customWidth="1"/>
    <col min="5" max="5" width="12.140625" style="17" customWidth="1"/>
    <col min="6" max="6" width="10" style="17" customWidth="1"/>
    <col min="7" max="7" width="10.28515625" style="17" bestFit="1" customWidth="1"/>
    <col min="8" max="8" width="8.85546875" style="17" customWidth="1"/>
    <col min="9" max="9" width="8.7109375" style="17" customWidth="1"/>
    <col min="10" max="11" width="9.42578125" style="17" customWidth="1"/>
    <col min="12" max="205" width="15.7109375" style="17"/>
    <col min="206" max="206" width="17.140625" style="17" customWidth="1"/>
    <col min="207" max="207" width="12.140625" style="17" customWidth="1"/>
    <col min="208" max="208" width="11.5703125" style="17" customWidth="1"/>
    <col min="209" max="209" width="10.28515625" style="17" bestFit="1" customWidth="1"/>
    <col min="210" max="210" width="12.140625" style="17" customWidth="1"/>
    <col min="211" max="211" width="10" style="17" customWidth="1"/>
    <col min="212" max="212" width="10.28515625" style="17" bestFit="1" customWidth="1"/>
    <col min="213" max="213" width="8.85546875" style="17" customWidth="1"/>
    <col min="214" max="214" width="8.7109375" style="17" customWidth="1"/>
    <col min="215" max="216" width="9.42578125" style="17" customWidth="1"/>
    <col min="217" max="461" width="15.7109375" style="17"/>
    <col min="462" max="462" width="17.140625" style="17" customWidth="1"/>
    <col min="463" max="463" width="12.140625" style="17" customWidth="1"/>
    <col min="464" max="464" width="11.5703125" style="17" customWidth="1"/>
    <col min="465" max="465" width="10.28515625" style="17" bestFit="1" customWidth="1"/>
    <col min="466" max="466" width="12.140625" style="17" customWidth="1"/>
    <col min="467" max="467" width="10" style="17" customWidth="1"/>
    <col min="468" max="468" width="10.28515625" style="17" bestFit="1" customWidth="1"/>
    <col min="469" max="469" width="8.85546875" style="17" customWidth="1"/>
    <col min="470" max="470" width="8.7109375" style="17" customWidth="1"/>
    <col min="471" max="472" width="9.42578125" style="17" customWidth="1"/>
    <col min="473" max="717" width="15.7109375" style="17"/>
    <col min="718" max="718" width="17.140625" style="17" customWidth="1"/>
    <col min="719" max="719" width="12.140625" style="17" customWidth="1"/>
    <col min="720" max="720" width="11.5703125" style="17" customWidth="1"/>
    <col min="721" max="721" width="10.28515625" style="17" bestFit="1" customWidth="1"/>
    <col min="722" max="722" width="12.140625" style="17" customWidth="1"/>
    <col min="723" max="723" width="10" style="17" customWidth="1"/>
    <col min="724" max="724" width="10.28515625" style="17" bestFit="1" customWidth="1"/>
    <col min="725" max="725" width="8.85546875" style="17" customWidth="1"/>
    <col min="726" max="726" width="8.7109375" style="17" customWidth="1"/>
    <col min="727" max="728" width="9.42578125" style="17" customWidth="1"/>
    <col min="729" max="973" width="15.7109375" style="17"/>
    <col min="974" max="974" width="17.140625" style="17" customWidth="1"/>
    <col min="975" max="975" width="12.140625" style="17" customWidth="1"/>
    <col min="976" max="976" width="11.5703125" style="17" customWidth="1"/>
    <col min="977" max="977" width="10.28515625" style="17" bestFit="1" customWidth="1"/>
    <col min="978" max="978" width="12.140625" style="17" customWidth="1"/>
    <col min="979" max="979" width="10" style="17" customWidth="1"/>
    <col min="980" max="980" width="10.28515625" style="17" bestFit="1" customWidth="1"/>
    <col min="981" max="981" width="8.85546875" style="17" customWidth="1"/>
    <col min="982" max="982" width="8.7109375" style="17" customWidth="1"/>
    <col min="983" max="984" width="9.42578125" style="17" customWidth="1"/>
    <col min="985" max="1229" width="15.7109375" style="17"/>
    <col min="1230" max="1230" width="17.140625" style="17" customWidth="1"/>
    <col min="1231" max="1231" width="12.140625" style="17" customWidth="1"/>
    <col min="1232" max="1232" width="11.5703125" style="17" customWidth="1"/>
    <col min="1233" max="1233" width="10.28515625" style="17" bestFit="1" customWidth="1"/>
    <col min="1234" max="1234" width="12.140625" style="17" customWidth="1"/>
    <col min="1235" max="1235" width="10" style="17" customWidth="1"/>
    <col min="1236" max="1236" width="10.28515625" style="17" bestFit="1" customWidth="1"/>
    <col min="1237" max="1237" width="8.85546875" style="17" customWidth="1"/>
    <col min="1238" max="1238" width="8.7109375" style="17" customWidth="1"/>
    <col min="1239" max="1240" width="9.42578125" style="17" customWidth="1"/>
    <col min="1241" max="1485" width="15.7109375" style="17"/>
    <col min="1486" max="1486" width="17.140625" style="17" customWidth="1"/>
    <col min="1487" max="1487" width="12.140625" style="17" customWidth="1"/>
    <col min="1488" max="1488" width="11.5703125" style="17" customWidth="1"/>
    <col min="1489" max="1489" width="10.28515625" style="17" bestFit="1" customWidth="1"/>
    <col min="1490" max="1490" width="12.140625" style="17" customWidth="1"/>
    <col min="1491" max="1491" width="10" style="17" customWidth="1"/>
    <col min="1492" max="1492" width="10.28515625" style="17" bestFit="1" customWidth="1"/>
    <col min="1493" max="1493" width="8.85546875" style="17" customWidth="1"/>
    <col min="1494" max="1494" width="8.7109375" style="17" customWidth="1"/>
    <col min="1495" max="1496" width="9.42578125" style="17" customWidth="1"/>
    <col min="1497" max="1741" width="15.7109375" style="17"/>
    <col min="1742" max="1742" width="17.140625" style="17" customWidth="1"/>
    <col min="1743" max="1743" width="12.140625" style="17" customWidth="1"/>
    <col min="1744" max="1744" width="11.5703125" style="17" customWidth="1"/>
    <col min="1745" max="1745" width="10.28515625" style="17" bestFit="1" customWidth="1"/>
    <col min="1746" max="1746" width="12.140625" style="17" customWidth="1"/>
    <col min="1747" max="1747" width="10" style="17" customWidth="1"/>
    <col min="1748" max="1748" width="10.28515625" style="17" bestFit="1" customWidth="1"/>
    <col min="1749" max="1749" width="8.85546875" style="17" customWidth="1"/>
    <col min="1750" max="1750" width="8.7109375" style="17" customWidth="1"/>
    <col min="1751" max="1752" width="9.42578125" style="17" customWidth="1"/>
    <col min="1753" max="1997" width="15.7109375" style="17"/>
    <col min="1998" max="1998" width="17.140625" style="17" customWidth="1"/>
    <col min="1999" max="1999" width="12.140625" style="17" customWidth="1"/>
    <col min="2000" max="2000" width="11.5703125" style="17" customWidth="1"/>
    <col min="2001" max="2001" width="10.28515625" style="17" bestFit="1" customWidth="1"/>
    <col min="2002" max="2002" width="12.140625" style="17" customWidth="1"/>
    <col min="2003" max="2003" width="10" style="17" customWidth="1"/>
    <col min="2004" max="2004" width="10.28515625" style="17" bestFit="1" customWidth="1"/>
    <col min="2005" max="2005" width="8.85546875" style="17" customWidth="1"/>
    <col min="2006" max="2006" width="8.7109375" style="17" customWidth="1"/>
    <col min="2007" max="2008" width="9.42578125" style="17" customWidth="1"/>
    <col min="2009" max="2253" width="15.7109375" style="17"/>
    <col min="2254" max="2254" width="17.140625" style="17" customWidth="1"/>
    <col min="2255" max="2255" width="12.140625" style="17" customWidth="1"/>
    <col min="2256" max="2256" width="11.5703125" style="17" customWidth="1"/>
    <col min="2257" max="2257" width="10.28515625" style="17" bestFit="1" customWidth="1"/>
    <col min="2258" max="2258" width="12.140625" style="17" customWidth="1"/>
    <col min="2259" max="2259" width="10" style="17" customWidth="1"/>
    <col min="2260" max="2260" width="10.28515625" style="17" bestFit="1" customWidth="1"/>
    <col min="2261" max="2261" width="8.85546875" style="17" customWidth="1"/>
    <col min="2262" max="2262" width="8.7109375" style="17" customWidth="1"/>
    <col min="2263" max="2264" width="9.42578125" style="17" customWidth="1"/>
    <col min="2265" max="2509" width="15.7109375" style="17"/>
    <col min="2510" max="2510" width="17.140625" style="17" customWidth="1"/>
    <col min="2511" max="2511" width="12.140625" style="17" customWidth="1"/>
    <col min="2512" max="2512" width="11.5703125" style="17" customWidth="1"/>
    <col min="2513" max="2513" width="10.28515625" style="17" bestFit="1" customWidth="1"/>
    <col min="2514" max="2514" width="12.140625" style="17" customWidth="1"/>
    <col min="2515" max="2515" width="10" style="17" customWidth="1"/>
    <col min="2516" max="2516" width="10.28515625" style="17" bestFit="1" customWidth="1"/>
    <col min="2517" max="2517" width="8.85546875" style="17" customWidth="1"/>
    <col min="2518" max="2518" width="8.7109375" style="17" customWidth="1"/>
    <col min="2519" max="2520" width="9.42578125" style="17" customWidth="1"/>
    <col min="2521" max="2765" width="15.7109375" style="17"/>
    <col min="2766" max="2766" width="17.140625" style="17" customWidth="1"/>
    <col min="2767" max="2767" width="12.140625" style="17" customWidth="1"/>
    <col min="2768" max="2768" width="11.5703125" style="17" customWidth="1"/>
    <col min="2769" max="2769" width="10.28515625" style="17" bestFit="1" customWidth="1"/>
    <col min="2770" max="2770" width="12.140625" style="17" customWidth="1"/>
    <col min="2771" max="2771" width="10" style="17" customWidth="1"/>
    <col min="2772" max="2772" width="10.28515625" style="17" bestFit="1" customWidth="1"/>
    <col min="2773" max="2773" width="8.85546875" style="17" customWidth="1"/>
    <col min="2774" max="2774" width="8.7109375" style="17" customWidth="1"/>
    <col min="2775" max="2776" width="9.42578125" style="17" customWidth="1"/>
    <col min="2777" max="3021" width="15.7109375" style="17"/>
    <col min="3022" max="3022" width="17.140625" style="17" customWidth="1"/>
    <col min="3023" max="3023" width="12.140625" style="17" customWidth="1"/>
    <col min="3024" max="3024" width="11.5703125" style="17" customWidth="1"/>
    <col min="3025" max="3025" width="10.28515625" style="17" bestFit="1" customWidth="1"/>
    <col min="3026" max="3026" width="12.140625" style="17" customWidth="1"/>
    <col min="3027" max="3027" width="10" style="17" customWidth="1"/>
    <col min="3028" max="3028" width="10.28515625" style="17" bestFit="1" customWidth="1"/>
    <col min="3029" max="3029" width="8.85546875" style="17" customWidth="1"/>
    <col min="3030" max="3030" width="8.7109375" style="17" customWidth="1"/>
    <col min="3031" max="3032" width="9.42578125" style="17" customWidth="1"/>
    <col min="3033" max="3277" width="15.7109375" style="17"/>
    <col min="3278" max="3278" width="17.140625" style="17" customWidth="1"/>
    <col min="3279" max="3279" width="12.140625" style="17" customWidth="1"/>
    <col min="3280" max="3280" width="11.5703125" style="17" customWidth="1"/>
    <col min="3281" max="3281" width="10.28515625" style="17" bestFit="1" customWidth="1"/>
    <col min="3282" max="3282" width="12.140625" style="17" customWidth="1"/>
    <col min="3283" max="3283" width="10" style="17" customWidth="1"/>
    <col min="3284" max="3284" width="10.28515625" style="17" bestFit="1" customWidth="1"/>
    <col min="3285" max="3285" width="8.85546875" style="17" customWidth="1"/>
    <col min="3286" max="3286" width="8.7109375" style="17" customWidth="1"/>
    <col min="3287" max="3288" width="9.42578125" style="17" customWidth="1"/>
    <col min="3289" max="3533" width="15.7109375" style="17"/>
    <col min="3534" max="3534" width="17.140625" style="17" customWidth="1"/>
    <col min="3535" max="3535" width="12.140625" style="17" customWidth="1"/>
    <col min="3536" max="3536" width="11.5703125" style="17" customWidth="1"/>
    <col min="3537" max="3537" width="10.28515625" style="17" bestFit="1" customWidth="1"/>
    <col min="3538" max="3538" width="12.140625" style="17" customWidth="1"/>
    <col min="3539" max="3539" width="10" style="17" customWidth="1"/>
    <col min="3540" max="3540" width="10.28515625" style="17" bestFit="1" customWidth="1"/>
    <col min="3541" max="3541" width="8.85546875" style="17" customWidth="1"/>
    <col min="3542" max="3542" width="8.7109375" style="17" customWidth="1"/>
    <col min="3543" max="3544" width="9.42578125" style="17" customWidth="1"/>
    <col min="3545" max="3789" width="15.7109375" style="17"/>
    <col min="3790" max="3790" width="17.140625" style="17" customWidth="1"/>
    <col min="3791" max="3791" width="12.140625" style="17" customWidth="1"/>
    <col min="3792" max="3792" width="11.5703125" style="17" customWidth="1"/>
    <col min="3793" max="3793" width="10.28515625" style="17" bestFit="1" customWidth="1"/>
    <col min="3794" max="3794" width="12.140625" style="17" customWidth="1"/>
    <col min="3795" max="3795" width="10" style="17" customWidth="1"/>
    <col min="3796" max="3796" width="10.28515625" style="17" bestFit="1" customWidth="1"/>
    <col min="3797" max="3797" width="8.85546875" style="17" customWidth="1"/>
    <col min="3798" max="3798" width="8.7109375" style="17" customWidth="1"/>
    <col min="3799" max="3800" width="9.42578125" style="17" customWidth="1"/>
    <col min="3801" max="4045" width="15.7109375" style="17"/>
    <col min="4046" max="4046" width="17.140625" style="17" customWidth="1"/>
    <col min="4047" max="4047" width="12.140625" style="17" customWidth="1"/>
    <col min="4048" max="4048" width="11.5703125" style="17" customWidth="1"/>
    <col min="4049" max="4049" width="10.28515625" style="17" bestFit="1" customWidth="1"/>
    <col min="4050" max="4050" width="12.140625" style="17" customWidth="1"/>
    <col min="4051" max="4051" width="10" style="17" customWidth="1"/>
    <col min="4052" max="4052" width="10.28515625" style="17" bestFit="1" customWidth="1"/>
    <col min="4053" max="4053" width="8.85546875" style="17" customWidth="1"/>
    <col min="4054" max="4054" width="8.7109375" style="17" customWidth="1"/>
    <col min="4055" max="4056" width="9.42578125" style="17" customWidth="1"/>
    <col min="4057" max="4301" width="15.7109375" style="17"/>
    <col min="4302" max="4302" width="17.140625" style="17" customWidth="1"/>
    <col min="4303" max="4303" width="12.140625" style="17" customWidth="1"/>
    <col min="4304" max="4304" width="11.5703125" style="17" customWidth="1"/>
    <col min="4305" max="4305" width="10.28515625" style="17" bestFit="1" customWidth="1"/>
    <col min="4306" max="4306" width="12.140625" style="17" customWidth="1"/>
    <col min="4307" max="4307" width="10" style="17" customWidth="1"/>
    <col min="4308" max="4308" width="10.28515625" style="17" bestFit="1" customWidth="1"/>
    <col min="4309" max="4309" width="8.85546875" style="17" customWidth="1"/>
    <col min="4310" max="4310" width="8.7109375" style="17" customWidth="1"/>
    <col min="4311" max="4312" width="9.42578125" style="17" customWidth="1"/>
    <col min="4313" max="4557" width="15.7109375" style="17"/>
    <col min="4558" max="4558" width="17.140625" style="17" customWidth="1"/>
    <col min="4559" max="4559" width="12.140625" style="17" customWidth="1"/>
    <col min="4560" max="4560" width="11.5703125" style="17" customWidth="1"/>
    <col min="4561" max="4561" width="10.28515625" style="17" bestFit="1" customWidth="1"/>
    <col min="4562" max="4562" width="12.140625" style="17" customWidth="1"/>
    <col min="4563" max="4563" width="10" style="17" customWidth="1"/>
    <col min="4564" max="4564" width="10.28515625" style="17" bestFit="1" customWidth="1"/>
    <col min="4565" max="4565" width="8.85546875" style="17" customWidth="1"/>
    <col min="4566" max="4566" width="8.7109375" style="17" customWidth="1"/>
    <col min="4567" max="4568" width="9.42578125" style="17" customWidth="1"/>
    <col min="4569" max="4813" width="15.7109375" style="17"/>
    <col min="4814" max="4814" width="17.140625" style="17" customWidth="1"/>
    <col min="4815" max="4815" width="12.140625" style="17" customWidth="1"/>
    <col min="4816" max="4816" width="11.5703125" style="17" customWidth="1"/>
    <col min="4817" max="4817" width="10.28515625" style="17" bestFit="1" customWidth="1"/>
    <col min="4818" max="4818" width="12.140625" style="17" customWidth="1"/>
    <col min="4819" max="4819" width="10" style="17" customWidth="1"/>
    <col min="4820" max="4820" width="10.28515625" style="17" bestFit="1" customWidth="1"/>
    <col min="4821" max="4821" width="8.85546875" style="17" customWidth="1"/>
    <col min="4822" max="4822" width="8.7109375" style="17" customWidth="1"/>
    <col min="4823" max="4824" width="9.42578125" style="17" customWidth="1"/>
    <col min="4825" max="5069" width="15.7109375" style="17"/>
    <col min="5070" max="5070" width="17.140625" style="17" customWidth="1"/>
    <col min="5071" max="5071" width="12.140625" style="17" customWidth="1"/>
    <col min="5072" max="5072" width="11.5703125" style="17" customWidth="1"/>
    <col min="5073" max="5073" width="10.28515625" style="17" bestFit="1" customWidth="1"/>
    <col min="5074" max="5074" width="12.140625" style="17" customWidth="1"/>
    <col min="5075" max="5075" width="10" style="17" customWidth="1"/>
    <col min="5076" max="5076" width="10.28515625" style="17" bestFit="1" customWidth="1"/>
    <col min="5077" max="5077" width="8.85546875" style="17" customWidth="1"/>
    <col min="5078" max="5078" width="8.7109375" style="17" customWidth="1"/>
    <col min="5079" max="5080" width="9.42578125" style="17" customWidth="1"/>
    <col min="5081" max="5325" width="15.7109375" style="17"/>
    <col min="5326" max="5326" width="17.140625" style="17" customWidth="1"/>
    <col min="5327" max="5327" width="12.140625" style="17" customWidth="1"/>
    <col min="5328" max="5328" width="11.5703125" style="17" customWidth="1"/>
    <col min="5329" max="5329" width="10.28515625" style="17" bestFit="1" customWidth="1"/>
    <col min="5330" max="5330" width="12.140625" style="17" customWidth="1"/>
    <col min="5331" max="5331" width="10" style="17" customWidth="1"/>
    <col min="5332" max="5332" width="10.28515625" style="17" bestFit="1" customWidth="1"/>
    <col min="5333" max="5333" width="8.85546875" style="17" customWidth="1"/>
    <col min="5334" max="5334" width="8.7109375" style="17" customWidth="1"/>
    <col min="5335" max="5336" width="9.42578125" style="17" customWidth="1"/>
    <col min="5337" max="5581" width="15.7109375" style="17"/>
    <col min="5582" max="5582" width="17.140625" style="17" customWidth="1"/>
    <col min="5583" max="5583" width="12.140625" style="17" customWidth="1"/>
    <col min="5584" max="5584" width="11.5703125" style="17" customWidth="1"/>
    <col min="5585" max="5585" width="10.28515625" style="17" bestFit="1" customWidth="1"/>
    <col min="5586" max="5586" width="12.140625" style="17" customWidth="1"/>
    <col min="5587" max="5587" width="10" style="17" customWidth="1"/>
    <col min="5588" max="5588" width="10.28515625" style="17" bestFit="1" customWidth="1"/>
    <col min="5589" max="5589" width="8.85546875" style="17" customWidth="1"/>
    <col min="5590" max="5590" width="8.7109375" style="17" customWidth="1"/>
    <col min="5591" max="5592" width="9.42578125" style="17" customWidth="1"/>
    <col min="5593" max="5837" width="15.7109375" style="17"/>
    <col min="5838" max="5838" width="17.140625" style="17" customWidth="1"/>
    <col min="5839" max="5839" width="12.140625" style="17" customWidth="1"/>
    <col min="5840" max="5840" width="11.5703125" style="17" customWidth="1"/>
    <col min="5841" max="5841" width="10.28515625" style="17" bestFit="1" customWidth="1"/>
    <col min="5842" max="5842" width="12.140625" style="17" customWidth="1"/>
    <col min="5843" max="5843" width="10" style="17" customWidth="1"/>
    <col min="5844" max="5844" width="10.28515625" style="17" bestFit="1" customWidth="1"/>
    <col min="5845" max="5845" width="8.85546875" style="17" customWidth="1"/>
    <col min="5846" max="5846" width="8.7109375" style="17" customWidth="1"/>
    <col min="5847" max="5848" width="9.42578125" style="17" customWidth="1"/>
    <col min="5849" max="6093" width="15.7109375" style="17"/>
    <col min="6094" max="6094" width="17.140625" style="17" customWidth="1"/>
    <col min="6095" max="6095" width="12.140625" style="17" customWidth="1"/>
    <col min="6096" max="6096" width="11.5703125" style="17" customWidth="1"/>
    <col min="6097" max="6097" width="10.28515625" style="17" bestFit="1" customWidth="1"/>
    <col min="6098" max="6098" width="12.140625" style="17" customWidth="1"/>
    <col min="6099" max="6099" width="10" style="17" customWidth="1"/>
    <col min="6100" max="6100" width="10.28515625" style="17" bestFit="1" customWidth="1"/>
    <col min="6101" max="6101" width="8.85546875" style="17" customWidth="1"/>
    <col min="6102" max="6102" width="8.7109375" style="17" customWidth="1"/>
    <col min="6103" max="6104" width="9.42578125" style="17" customWidth="1"/>
    <col min="6105" max="6349" width="15.7109375" style="17"/>
    <col min="6350" max="6350" width="17.140625" style="17" customWidth="1"/>
    <col min="6351" max="6351" width="12.140625" style="17" customWidth="1"/>
    <col min="6352" max="6352" width="11.5703125" style="17" customWidth="1"/>
    <col min="6353" max="6353" width="10.28515625" style="17" bestFit="1" customWidth="1"/>
    <col min="6354" max="6354" width="12.140625" style="17" customWidth="1"/>
    <col min="6355" max="6355" width="10" style="17" customWidth="1"/>
    <col min="6356" max="6356" width="10.28515625" style="17" bestFit="1" customWidth="1"/>
    <col min="6357" max="6357" width="8.85546875" style="17" customWidth="1"/>
    <col min="6358" max="6358" width="8.7109375" style="17" customWidth="1"/>
    <col min="6359" max="6360" width="9.42578125" style="17" customWidth="1"/>
    <col min="6361" max="6605" width="15.7109375" style="17"/>
    <col min="6606" max="6606" width="17.140625" style="17" customWidth="1"/>
    <col min="6607" max="6607" width="12.140625" style="17" customWidth="1"/>
    <col min="6608" max="6608" width="11.5703125" style="17" customWidth="1"/>
    <col min="6609" max="6609" width="10.28515625" style="17" bestFit="1" customWidth="1"/>
    <col min="6610" max="6610" width="12.140625" style="17" customWidth="1"/>
    <col min="6611" max="6611" width="10" style="17" customWidth="1"/>
    <col min="6612" max="6612" width="10.28515625" style="17" bestFit="1" customWidth="1"/>
    <col min="6613" max="6613" width="8.85546875" style="17" customWidth="1"/>
    <col min="6614" max="6614" width="8.7109375" style="17" customWidth="1"/>
    <col min="6615" max="6616" width="9.42578125" style="17" customWidth="1"/>
    <col min="6617" max="6861" width="15.7109375" style="17"/>
    <col min="6862" max="6862" width="17.140625" style="17" customWidth="1"/>
    <col min="6863" max="6863" width="12.140625" style="17" customWidth="1"/>
    <col min="6864" max="6864" width="11.5703125" style="17" customWidth="1"/>
    <col min="6865" max="6865" width="10.28515625" style="17" bestFit="1" customWidth="1"/>
    <col min="6866" max="6866" width="12.140625" style="17" customWidth="1"/>
    <col min="6867" max="6867" width="10" style="17" customWidth="1"/>
    <col min="6868" max="6868" width="10.28515625" style="17" bestFit="1" customWidth="1"/>
    <col min="6869" max="6869" width="8.85546875" style="17" customWidth="1"/>
    <col min="6870" max="6870" width="8.7109375" style="17" customWidth="1"/>
    <col min="6871" max="6872" width="9.42578125" style="17" customWidth="1"/>
    <col min="6873" max="7117" width="15.7109375" style="17"/>
    <col min="7118" max="7118" width="17.140625" style="17" customWidth="1"/>
    <col min="7119" max="7119" width="12.140625" style="17" customWidth="1"/>
    <col min="7120" max="7120" width="11.5703125" style="17" customWidth="1"/>
    <col min="7121" max="7121" width="10.28515625" style="17" bestFit="1" customWidth="1"/>
    <col min="7122" max="7122" width="12.140625" style="17" customWidth="1"/>
    <col min="7123" max="7123" width="10" style="17" customWidth="1"/>
    <col min="7124" max="7124" width="10.28515625" style="17" bestFit="1" customWidth="1"/>
    <col min="7125" max="7125" width="8.85546875" style="17" customWidth="1"/>
    <col min="7126" max="7126" width="8.7109375" style="17" customWidth="1"/>
    <col min="7127" max="7128" width="9.42578125" style="17" customWidth="1"/>
    <col min="7129" max="7373" width="15.7109375" style="17"/>
    <col min="7374" max="7374" width="17.140625" style="17" customWidth="1"/>
    <col min="7375" max="7375" width="12.140625" style="17" customWidth="1"/>
    <col min="7376" max="7376" width="11.5703125" style="17" customWidth="1"/>
    <col min="7377" max="7377" width="10.28515625" style="17" bestFit="1" customWidth="1"/>
    <col min="7378" max="7378" width="12.140625" style="17" customWidth="1"/>
    <col min="7379" max="7379" width="10" style="17" customWidth="1"/>
    <col min="7380" max="7380" width="10.28515625" style="17" bestFit="1" customWidth="1"/>
    <col min="7381" max="7381" width="8.85546875" style="17" customWidth="1"/>
    <col min="7382" max="7382" width="8.7109375" style="17" customWidth="1"/>
    <col min="7383" max="7384" width="9.42578125" style="17" customWidth="1"/>
    <col min="7385" max="7629" width="15.7109375" style="17"/>
    <col min="7630" max="7630" width="17.140625" style="17" customWidth="1"/>
    <col min="7631" max="7631" width="12.140625" style="17" customWidth="1"/>
    <col min="7632" max="7632" width="11.5703125" style="17" customWidth="1"/>
    <col min="7633" max="7633" width="10.28515625" style="17" bestFit="1" customWidth="1"/>
    <col min="7634" max="7634" width="12.140625" style="17" customWidth="1"/>
    <col min="7635" max="7635" width="10" style="17" customWidth="1"/>
    <col min="7636" max="7636" width="10.28515625" style="17" bestFit="1" customWidth="1"/>
    <col min="7637" max="7637" width="8.85546875" style="17" customWidth="1"/>
    <col min="7638" max="7638" width="8.7109375" style="17" customWidth="1"/>
    <col min="7639" max="7640" width="9.42578125" style="17" customWidth="1"/>
    <col min="7641" max="7885" width="15.7109375" style="17"/>
    <col min="7886" max="7886" width="17.140625" style="17" customWidth="1"/>
    <col min="7887" max="7887" width="12.140625" style="17" customWidth="1"/>
    <col min="7888" max="7888" width="11.5703125" style="17" customWidth="1"/>
    <col min="7889" max="7889" width="10.28515625" style="17" bestFit="1" customWidth="1"/>
    <col min="7890" max="7890" width="12.140625" style="17" customWidth="1"/>
    <col min="7891" max="7891" width="10" style="17" customWidth="1"/>
    <col min="7892" max="7892" width="10.28515625" style="17" bestFit="1" customWidth="1"/>
    <col min="7893" max="7893" width="8.85546875" style="17" customWidth="1"/>
    <col min="7894" max="7894" width="8.7109375" style="17" customWidth="1"/>
    <col min="7895" max="7896" width="9.42578125" style="17" customWidth="1"/>
    <col min="7897" max="8141" width="15.7109375" style="17"/>
    <col min="8142" max="8142" width="17.140625" style="17" customWidth="1"/>
    <col min="8143" max="8143" width="12.140625" style="17" customWidth="1"/>
    <col min="8144" max="8144" width="11.5703125" style="17" customWidth="1"/>
    <col min="8145" max="8145" width="10.28515625" style="17" bestFit="1" customWidth="1"/>
    <col min="8146" max="8146" width="12.140625" style="17" customWidth="1"/>
    <col min="8147" max="8147" width="10" style="17" customWidth="1"/>
    <col min="8148" max="8148" width="10.28515625" style="17" bestFit="1" customWidth="1"/>
    <col min="8149" max="8149" width="8.85546875" style="17" customWidth="1"/>
    <col min="8150" max="8150" width="8.7109375" style="17" customWidth="1"/>
    <col min="8151" max="8152" width="9.42578125" style="17" customWidth="1"/>
    <col min="8153" max="8397" width="15.7109375" style="17"/>
    <col min="8398" max="8398" width="17.140625" style="17" customWidth="1"/>
    <col min="8399" max="8399" width="12.140625" style="17" customWidth="1"/>
    <col min="8400" max="8400" width="11.5703125" style="17" customWidth="1"/>
    <col min="8401" max="8401" width="10.28515625" style="17" bestFit="1" customWidth="1"/>
    <col min="8402" max="8402" width="12.140625" style="17" customWidth="1"/>
    <col min="8403" max="8403" width="10" style="17" customWidth="1"/>
    <col min="8404" max="8404" width="10.28515625" style="17" bestFit="1" customWidth="1"/>
    <col min="8405" max="8405" width="8.85546875" style="17" customWidth="1"/>
    <col min="8406" max="8406" width="8.7109375" style="17" customWidth="1"/>
    <col min="8407" max="8408" width="9.42578125" style="17" customWidth="1"/>
    <col min="8409" max="8653" width="15.7109375" style="17"/>
    <col min="8654" max="8654" width="17.140625" style="17" customWidth="1"/>
    <col min="8655" max="8655" width="12.140625" style="17" customWidth="1"/>
    <col min="8656" max="8656" width="11.5703125" style="17" customWidth="1"/>
    <col min="8657" max="8657" width="10.28515625" style="17" bestFit="1" customWidth="1"/>
    <col min="8658" max="8658" width="12.140625" style="17" customWidth="1"/>
    <col min="8659" max="8659" width="10" style="17" customWidth="1"/>
    <col min="8660" max="8660" width="10.28515625" style="17" bestFit="1" customWidth="1"/>
    <col min="8661" max="8661" width="8.85546875" style="17" customWidth="1"/>
    <col min="8662" max="8662" width="8.7109375" style="17" customWidth="1"/>
    <col min="8663" max="8664" width="9.42578125" style="17" customWidth="1"/>
    <col min="8665" max="8909" width="15.7109375" style="17"/>
    <col min="8910" max="8910" width="17.140625" style="17" customWidth="1"/>
    <col min="8911" max="8911" width="12.140625" style="17" customWidth="1"/>
    <col min="8912" max="8912" width="11.5703125" style="17" customWidth="1"/>
    <col min="8913" max="8913" width="10.28515625" style="17" bestFit="1" customWidth="1"/>
    <col min="8914" max="8914" width="12.140625" style="17" customWidth="1"/>
    <col min="8915" max="8915" width="10" style="17" customWidth="1"/>
    <col min="8916" max="8916" width="10.28515625" style="17" bestFit="1" customWidth="1"/>
    <col min="8917" max="8917" width="8.85546875" style="17" customWidth="1"/>
    <col min="8918" max="8918" width="8.7109375" style="17" customWidth="1"/>
    <col min="8919" max="8920" width="9.42578125" style="17" customWidth="1"/>
    <col min="8921" max="9165" width="15.7109375" style="17"/>
    <col min="9166" max="9166" width="17.140625" style="17" customWidth="1"/>
    <col min="9167" max="9167" width="12.140625" style="17" customWidth="1"/>
    <col min="9168" max="9168" width="11.5703125" style="17" customWidth="1"/>
    <col min="9169" max="9169" width="10.28515625" style="17" bestFit="1" customWidth="1"/>
    <col min="9170" max="9170" width="12.140625" style="17" customWidth="1"/>
    <col min="9171" max="9171" width="10" style="17" customWidth="1"/>
    <col min="9172" max="9172" width="10.28515625" style="17" bestFit="1" customWidth="1"/>
    <col min="9173" max="9173" width="8.85546875" style="17" customWidth="1"/>
    <col min="9174" max="9174" width="8.7109375" style="17" customWidth="1"/>
    <col min="9175" max="9176" width="9.42578125" style="17" customWidth="1"/>
    <col min="9177" max="9421" width="15.7109375" style="17"/>
    <col min="9422" max="9422" width="17.140625" style="17" customWidth="1"/>
    <col min="9423" max="9423" width="12.140625" style="17" customWidth="1"/>
    <col min="9424" max="9424" width="11.5703125" style="17" customWidth="1"/>
    <col min="9425" max="9425" width="10.28515625" style="17" bestFit="1" customWidth="1"/>
    <col min="9426" max="9426" width="12.140625" style="17" customWidth="1"/>
    <col min="9427" max="9427" width="10" style="17" customWidth="1"/>
    <col min="9428" max="9428" width="10.28515625" style="17" bestFit="1" customWidth="1"/>
    <col min="9429" max="9429" width="8.85546875" style="17" customWidth="1"/>
    <col min="9430" max="9430" width="8.7109375" style="17" customWidth="1"/>
    <col min="9431" max="9432" width="9.42578125" style="17" customWidth="1"/>
    <col min="9433" max="9677" width="15.7109375" style="17"/>
    <col min="9678" max="9678" width="17.140625" style="17" customWidth="1"/>
    <col min="9679" max="9679" width="12.140625" style="17" customWidth="1"/>
    <col min="9680" max="9680" width="11.5703125" style="17" customWidth="1"/>
    <col min="9681" max="9681" width="10.28515625" style="17" bestFit="1" customWidth="1"/>
    <col min="9682" max="9682" width="12.140625" style="17" customWidth="1"/>
    <col min="9683" max="9683" width="10" style="17" customWidth="1"/>
    <col min="9684" max="9684" width="10.28515625" style="17" bestFit="1" customWidth="1"/>
    <col min="9685" max="9685" width="8.85546875" style="17" customWidth="1"/>
    <col min="9686" max="9686" width="8.7109375" style="17" customWidth="1"/>
    <col min="9687" max="9688" width="9.42578125" style="17" customWidth="1"/>
    <col min="9689" max="9933" width="15.7109375" style="17"/>
    <col min="9934" max="9934" width="17.140625" style="17" customWidth="1"/>
    <col min="9935" max="9935" width="12.140625" style="17" customWidth="1"/>
    <col min="9936" max="9936" width="11.5703125" style="17" customWidth="1"/>
    <col min="9937" max="9937" width="10.28515625" style="17" bestFit="1" customWidth="1"/>
    <col min="9938" max="9938" width="12.140625" style="17" customWidth="1"/>
    <col min="9939" max="9939" width="10" style="17" customWidth="1"/>
    <col min="9940" max="9940" width="10.28515625" style="17" bestFit="1" customWidth="1"/>
    <col min="9941" max="9941" width="8.85546875" style="17" customWidth="1"/>
    <col min="9942" max="9942" width="8.7109375" style="17" customWidth="1"/>
    <col min="9943" max="9944" width="9.42578125" style="17" customWidth="1"/>
    <col min="9945" max="10189" width="15.7109375" style="17"/>
    <col min="10190" max="10190" width="17.140625" style="17" customWidth="1"/>
    <col min="10191" max="10191" width="12.140625" style="17" customWidth="1"/>
    <col min="10192" max="10192" width="11.5703125" style="17" customWidth="1"/>
    <col min="10193" max="10193" width="10.28515625" style="17" bestFit="1" customWidth="1"/>
    <col min="10194" max="10194" width="12.140625" style="17" customWidth="1"/>
    <col min="10195" max="10195" width="10" style="17" customWidth="1"/>
    <col min="10196" max="10196" width="10.28515625" style="17" bestFit="1" customWidth="1"/>
    <col min="10197" max="10197" width="8.85546875" style="17" customWidth="1"/>
    <col min="10198" max="10198" width="8.7109375" style="17" customWidth="1"/>
    <col min="10199" max="10200" width="9.42578125" style="17" customWidth="1"/>
    <col min="10201" max="10445" width="15.7109375" style="17"/>
    <col min="10446" max="10446" width="17.140625" style="17" customWidth="1"/>
    <col min="10447" max="10447" width="12.140625" style="17" customWidth="1"/>
    <col min="10448" max="10448" width="11.5703125" style="17" customWidth="1"/>
    <col min="10449" max="10449" width="10.28515625" style="17" bestFit="1" customWidth="1"/>
    <col min="10450" max="10450" width="12.140625" style="17" customWidth="1"/>
    <col min="10451" max="10451" width="10" style="17" customWidth="1"/>
    <col min="10452" max="10452" width="10.28515625" style="17" bestFit="1" customWidth="1"/>
    <col min="10453" max="10453" width="8.85546875" style="17" customWidth="1"/>
    <col min="10454" max="10454" width="8.7109375" style="17" customWidth="1"/>
    <col min="10455" max="10456" width="9.42578125" style="17" customWidth="1"/>
    <col min="10457" max="10701" width="15.7109375" style="17"/>
    <col min="10702" max="10702" width="17.140625" style="17" customWidth="1"/>
    <col min="10703" max="10703" width="12.140625" style="17" customWidth="1"/>
    <col min="10704" max="10704" width="11.5703125" style="17" customWidth="1"/>
    <col min="10705" max="10705" width="10.28515625" style="17" bestFit="1" customWidth="1"/>
    <col min="10706" max="10706" width="12.140625" style="17" customWidth="1"/>
    <col min="10707" max="10707" width="10" style="17" customWidth="1"/>
    <col min="10708" max="10708" width="10.28515625" style="17" bestFit="1" customWidth="1"/>
    <col min="10709" max="10709" width="8.85546875" style="17" customWidth="1"/>
    <col min="10710" max="10710" width="8.7109375" style="17" customWidth="1"/>
    <col min="10711" max="10712" width="9.42578125" style="17" customWidth="1"/>
    <col min="10713" max="10957" width="15.7109375" style="17"/>
    <col min="10958" max="10958" width="17.140625" style="17" customWidth="1"/>
    <col min="10959" max="10959" width="12.140625" style="17" customWidth="1"/>
    <col min="10960" max="10960" width="11.5703125" style="17" customWidth="1"/>
    <col min="10961" max="10961" width="10.28515625" style="17" bestFit="1" customWidth="1"/>
    <col min="10962" max="10962" width="12.140625" style="17" customWidth="1"/>
    <col min="10963" max="10963" width="10" style="17" customWidth="1"/>
    <col min="10964" max="10964" width="10.28515625" style="17" bestFit="1" customWidth="1"/>
    <col min="10965" max="10965" width="8.85546875" style="17" customWidth="1"/>
    <col min="10966" max="10966" width="8.7109375" style="17" customWidth="1"/>
    <col min="10967" max="10968" width="9.42578125" style="17" customWidth="1"/>
    <col min="10969" max="11213" width="15.7109375" style="17"/>
    <col min="11214" max="11214" width="17.140625" style="17" customWidth="1"/>
    <col min="11215" max="11215" width="12.140625" style="17" customWidth="1"/>
    <col min="11216" max="11216" width="11.5703125" style="17" customWidth="1"/>
    <col min="11217" max="11217" width="10.28515625" style="17" bestFit="1" customWidth="1"/>
    <col min="11218" max="11218" width="12.140625" style="17" customWidth="1"/>
    <col min="11219" max="11219" width="10" style="17" customWidth="1"/>
    <col min="11220" max="11220" width="10.28515625" style="17" bestFit="1" customWidth="1"/>
    <col min="11221" max="11221" width="8.85546875" style="17" customWidth="1"/>
    <col min="11222" max="11222" width="8.7109375" style="17" customWidth="1"/>
    <col min="11223" max="11224" width="9.42578125" style="17" customWidth="1"/>
    <col min="11225" max="11469" width="15.7109375" style="17"/>
    <col min="11470" max="11470" width="17.140625" style="17" customWidth="1"/>
    <col min="11471" max="11471" width="12.140625" style="17" customWidth="1"/>
    <col min="11472" max="11472" width="11.5703125" style="17" customWidth="1"/>
    <col min="11473" max="11473" width="10.28515625" style="17" bestFit="1" customWidth="1"/>
    <col min="11474" max="11474" width="12.140625" style="17" customWidth="1"/>
    <col min="11475" max="11475" width="10" style="17" customWidth="1"/>
    <col min="11476" max="11476" width="10.28515625" style="17" bestFit="1" customWidth="1"/>
    <col min="11477" max="11477" width="8.85546875" style="17" customWidth="1"/>
    <col min="11478" max="11478" width="8.7109375" style="17" customWidth="1"/>
    <col min="11479" max="11480" width="9.42578125" style="17" customWidth="1"/>
    <col min="11481" max="11725" width="15.7109375" style="17"/>
    <col min="11726" max="11726" width="17.140625" style="17" customWidth="1"/>
    <col min="11727" max="11727" width="12.140625" style="17" customWidth="1"/>
    <col min="11728" max="11728" width="11.5703125" style="17" customWidth="1"/>
    <col min="11729" max="11729" width="10.28515625" style="17" bestFit="1" customWidth="1"/>
    <col min="11730" max="11730" width="12.140625" style="17" customWidth="1"/>
    <col min="11731" max="11731" width="10" style="17" customWidth="1"/>
    <col min="11732" max="11732" width="10.28515625" style="17" bestFit="1" customWidth="1"/>
    <col min="11733" max="11733" width="8.85546875" style="17" customWidth="1"/>
    <col min="11734" max="11734" width="8.7109375" style="17" customWidth="1"/>
    <col min="11735" max="11736" width="9.42578125" style="17" customWidth="1"/>
    <col min="11737" max="11981" width="15.7109375" style="17"/>
    <col min="11982" max="11982" width="17.140625" style="17" customWidth="1"/>
    <col min="11983" max="11983" width="12.140625" style="17" customWidth="1"/>
    <col min="11984" max="11984" width="11.5703125" style="17" customWidth="1"/>
    <col min="11985" max="11985" width="10.28515625" style="17" bestFit="1" customWidth="1"/>
    <col min="11986" max="11986" width="12.140625" style="17" customWidth="1"/>
    <col min="11987" max="11987" width="10" style="17" customWidth="1"/>
    <col min="11988" max="11988" width="10.28515625" style="17" bestFit="1" customWidth="1"/>
    <col min="11989" max="11989" width="8.85546875" style="17" customWidth="1"/>
    <col min="11990" max="11990" width="8.7109375" style="17" customWidth="1"/>
    <col min="11991" max="11992" width="9.42578125" style="17" customWidth="1"/>
    <col min="11993" max="12237" width="15.7109375" style="17"/>
    <col min="12238" max="12238" width="17.140625" style="17" customWidth="1"/>
    <col min="12239" max="12239" width="12.140625" style="17" customWidth="1"/>
    <col min="12240" max="12240" width="11.5703125" style="17" customWidth="1"/>
    <col min="12241" max="12241" width="10.28515625" style="17" bestFit="1" customWidth="1"/>
    <col min="12242" max="12242" width="12.140625" style="17" customWidth="1"/>
    <col min="12243" max="12243" width="10" style="17" customWidth="1"/>
    <col min="12244" max="12244" width="10.28515625" style="17" bestFit="1" customWidth="1"/>
    <col min="12245" max="12245" width="8.85546875" style="17" customWidth="1"/>
    <col min="12246" max="12246" width="8.7109375" style="17" customWidth="1"/>
    <col min="12247" max="12248" width="9.42578125" style="17" customWidth="1"/>
    <col min="12249" max="12493" width="15.7109375" style="17"/>
    <col min="12494" max="12494" width="17.140625" style="17" customWidth="1"/>
    <col min="12495" max="12495" width="12.140625" style="17" customWidth="1"/>
    <col min="12496" max="12496" width="11.5703125" style="17" customWidth="1"/>
    <col min="12497" max="12497" width="10.28515625" style="17" bestFit="1" customWidth="1"/>
    <col min="12498" max="12498" width="12.140625" style="17" customWidth="1"/>
    <col min="12499" max="12499" width="10" style="17" customWidth="1"/>
    <col min="12500" max="12500" width="10.28515625" style="17" bestFit="1" customWidth="1"/>
    <col min="12501" max="12501" width="8.85546875" style="17" customWidth="1"/>
    <col min="12502" max="12502" width="8.7109375" style="17" customWidth="1"/>
    <col min="12503" max="12504" width="9.42578125" style="17" customWidth="1"/>
    <col min="12505" max="12749" width="15.7109375" style="17"/>
    <col min="12750" max="12750" width="17.140625" style="17" customWidth="1"/>
    <col min="12751" max="12751" width="12.140625" style="17" customWidth="1"/>
    <col min="12752" max="12752" width="11.5703125" style="17" customWidth="1"/>
    <col min="12753" max="12753" width="10.28515625" style="17" bestFit="1" customWidth="1"/>
    <col min="12754" max="12754" width="12.140625" style="17" customWidth="1"/>
    <col min="12755" max="12755" width="10" style="17" customWidth="1"/>
    <col min="12756" max="12756" width="10.28515625" style="17" bestFit="1" customWidth="1"/>
    <col min="12757" max="12757" width="8.85546875" style="17" customWidth="1"/>
    <col min="12758" max="12758" width="8.7109375" style="17" customWidth="1"/>
    <col min="12759" max="12760" width="9.42578125" style="17" customWidth="1"/>
    <col min="12761" max="13005" width="15.7109375" style="17"/>
    <col min="13006" max="13006" width="17.140625" style="17" customWidth="1"/>
    <col min="13007" max="13007" width="12.140625" style="17" customWidth="1"/>
    <col min="13008" max="13008" width="11.5703125" style="17" customWidth="1"/>
    <col min="13009" max="13009" width="10.28515625" style="17" bestFit="1" customWidth="1"/>
    <col min="13010" max="13010" width="12.140625" style="17" customWidth="1"/>
    <col min="13011" max="13011" width="10" style="17" customWidth="1"/>
    <col min="13012" max="13012" width="10.28515625" style="17" bestFit="1" customWidth="1"/>
    <col min="13013" max="13013" width="8.85546875" style="17" customWidth="1"/>
    <col min="13014" max="13014" width="8.7109375" style="17" customWidth="1"/>
    <col min="13015" max="13016" width="9.42578125" style="17" customWidth="1"/>
    <col min="13017" max="13261" width="15.7109375" style="17"/>
    <col min="13262" max="13262" width="17.140625" style="17" customWidth="1"/>
    <col min="13263" max="13263" width="12.140625" style="17" customWidth="1"/>
    <col min="13264" max="13264" width="11.5703125" style="17" customWidth="1"/>
    <col min="13265" max="13265" width="10.28515625" style="17" bestFit="1" customWidth="1"/>
    <col min="13266" max="13266" width="12.140625" style="17" customWidth="1"/>
    <col min="13267" max="13267" width="10" style="17" customWidth="1"/>
    <col min="13268" max="13268" width="10.28515625" style="17" bestFit="1" customWidth="1"/>
    <col min="13269" max="13269" width="8.85546875" style="17" customWidth="1"/>
    <col min="13270" max="13270" width="8.7109375" style="17" customWidth="1"/>
    <col min="13271" max="13272" width="9.42578125" style="17" customWidth="1"/>
    <col min="13273" max="13517" width="15.7109375" style="17"/>
    <col min="13518" max="13518" width="17.140625" style="17" customWidth="1"/>
    <col min="13519" max="13519" width="12.140625" style="17" customWidth="1"/>
    <col min="13520" max="13520" width="11.5703125" style="17" customWidth="1"/>
    <col min="13521" max="13521" width="10.28515625" style="17" bestFit="1" customWidth="1"/>
    <col min="13522" max="13522" width="12.140625" style="17" customWidth="1"/>
    <col min="13523" max="13523" width="10" style="17" customWidth="1"/>
    <col min="13524" max="13524" width="10.28515625" style="17" bestFit="1" customWidth="1"/>
    <col min="13525" max="13525" width="8.85546875" style="17" customWidth="1"/>
    <col min="13526" max="13526" width="8.7109375" style="17" customWidth="1"/>
    <col min="13527" max="13528" width="9.42578125" style="17" customWidth="1"/>
    <col min="13529" max="13773" width="15.7109375" style="17"/>
    <col min="13774" max="13774" width="17.140625" style="17" customWidth="1"/>
    <col min="13775" max="13775" width="12.140625" style="17" customWidth="1"/>
    <col min="13776" max="13776" width="11.5703125" style="17" customWidth="1"/>
    <col min="13777" max="13777" width="10.28515625" style="17" bestFit="1" customWidth="1"/>
    <col min="13778" max="13778" width="12.140625" style="17" customWidth="1"/>
    <col min="13779" max="13779" width="10" style="17" customWidth="1"/>
    <col min="13780" max="13780" width="10.28515625" style="17" bestFit="1" customWidth="1"/>
    <col min="13781" max="13781" width="8.85546875" style="17" customWidth="1"/>
    <col min="13782" max="13782" width="8.7109375" style="17" customWidth="1"/>
    <col min="13783" max="13784" width="9.42578125" style="17" customWidth="1"/>
    <col min="13785" max="14029" width="15.7109375" style="17"/>
    <col min="14030" max="14030" width="17.140625" style="17" customWidth="1"/>
    <col min="14031" max="14031" width="12.140625" style="17" customWidth="1"/>
    <col min="14032" max="14032" width="11.5703125" style="17" customWidth="1"/>
    <col min="14033" max="14033" width="10.28515625" style="17" bestFit="1" customWidth="1"/>
    <col min="14034" max="14034" width="12.140625" style="17" customWidth="1"/>
    <col min="14035" max="14035" width="10" style="17" customWidth="1"/>
    <col min="14036" max="14036" width="10.28515625" style="17" bestFit="1" customWidth="1"/>
    <col min="14037" max="14037" width="8.85546875" style="17" customWidth="1"/>
    <col min="14038" max="14038" width="8.7109375" style="17" customWidth="1"/>
    <col min="14039" max="14040" width="9.42578125" style="17" customWidth="1"/>
    <col min="14041" max="14285" width="15.7109375" style="17"/>
    <col min="14286" max="14286" width="17.140625" style="17" customWidth="1"/>
    <col min="14287" max="14287" width="12.140625" style="17" customWidth="1"/>
    <col min="14288" max="14288" width="11.5703125" style="17" customWidth="1"/>
    <col min="14289" max="14289" width="10.28515625" style="17" bestFit="1" customWidth="1"/>
    <col min="14290" max="14290" width="12.140625" style="17" customWidth="1"/>
    <col min="14291" max="14291" width="10" style="17" customWidth="1"/>
    <col min="14292" max="14292" width="10.28515625" style="17" bestFit="1" customWidth="1"/>
    <col min="14293" max="14293" width="8.85546875" style="17" customWidth="1"/>
    <col min="14294" max="14294" width="8.7109375" style="17" customWidth="1"/>
    <col min="14295" max="14296" width="9.42578125" style="17" customWidth="1"/>
    <col min="14297" max="14541" width="15.7109375" style="17"/>
    <col min="14542" max="14542" width="17.140625" style="17" customWidth="1"/>
    <col min="14543" max="14543" width="12.140625" style="17" customWidth="1"/>
    <col min="14544" max="14544" width="11.5703125" style="17" customWidth="1"/>
    <col min="14545" max="14545" width="10.28515625" style="17" bestFit="1" customWidth="1"/>
    <col min="14546" max="14546" width="12.140625" style="17" customWidth="1"/>
    <col min="14547" max="14547" width="10" style="17" customWidth="1"/>
    <col min="14548" max="14548" width="10.28515625" style="17" bestFit="1" customWidth="1"/>
    <col min="14549" max="14549" width="8.85546875" style="17" customWidth="1"/>
    <col min="14550" max="14550" width="8.7109375" style="17" customWidth="1"/>
    <col min="14551" max="14552" width="9.42578125" style="17" customWidth="1"/>
    <col min="14553" max="14797" width="15.7109375" style="17"/>
    <col min="14798" max="14798" width="17.140625" style="17" customWidth="1"/>
    <col min="14799" max="14799" width="12.140625" style="17" customWidth="1"/>
    <col min="14800" max="14800" width="11.5703125" style="17" customWidth="1"/>
    <col min="14801" max="14801" width="10.28515625" style="17" bestFit="1" customWidth="1"/>
    <col min="14802" max="14802" width="12.140625" style="17" customWidth="1"/>
    <col min="14803" max="14803" width="10" style="17" customWidth="1"/>
    <col min="14804" max="14804" width="10.28515625" style="17" bestFit="1" customWidth="1"/>
    <col min="14805" max="14805" width="8.85546875" style="17" customWidth="1"/>
    <col min="14806" max="14806" width="8.7109375" style="17" customWidth="1"/>
    <col min="14807" max="14808" width="9.42578125" style="17" customWidth="1"/>
    <col min="14809" max="15053" width="15.7109375" style="17"/>
    <col min="15054" max="15054" width="17.140625" style="17" customWidth="1"/>
    <col min="15055" max="15055" width="12.140625" style="17" customWidth="1"/>
    <col min="15056" max="15056" width="11.5703125" style="17" customWidth="1"/>
    <col min="15057" max="15057" width="10.28515625" style="17" bestFit="1" customWidth="1"/>
    <col min="15058" max="15058" width="12.140625" style="17" customWidth="1"/>
    <col min="15059" max="15059" width="10" style="17" customWidth="1"/>
    <col min="15060" max="15060" width="10.28515625" style="17" bestFit="1" customWidth="1"/>
    <col min="15061" max="15061" width="8.85546875" style="17" customWidth="1"/>
    <col min="15062" max="15062" width="8.7109375" style="17" customWidth="1"/>
    <col min="15063" max="15064" width="9.42578125" style="17" customWidth="1"/>
    <col min="15065" max="15309" width="15.7109375" style="17"/>
    <col min="15310" max="15310" width="17.140625" style="17" customWidth="1"/>
    <col min="15311" max="15311" width="12.140625" style="17" customWidth="1"/>
    <col min="15312" max="15312" width="11.5703125" style="17" customWidth="1"/>
    <col min="15313" max="15313" width="10.28515625" style="17" bestFit="1" customWidth="1"/>
    <col min="15314" max="15314" width="12.140625" style="17" customWidth="1"/>
    <col min="15315" max="15315" width="10" style="17" customWidth="1"/>
    <col min="15316" max="15316" width="10.28515625" style="17" bestFit="1" customWidth="1"/>
    <col min="15317" max="15317" width="8.85546875" style="17" customWidth="1"/>
    <col min="15318" max="15318" width="8.7109375" style="17" customWidth="1"/>
    <col min="15319" max="15320" width="9.42578125" style="17" customWidth="1"/>
    <col min="15321" max="15565" width="15.7109375" style="17"/>
    <col min="15566" max="15566" width="17.140625" style="17" customWidth="1"/>
    <col min="15567" max="15567" width="12.140625" style="17" customWidth="1"/>
    <col min="15568" max="15568" width="11.5703125" style="17" customWidth="1"/>
    <col min="15569" max="15569" width="10.28515625" style="17" bestFit="1" customWidth="1"/>
    <col min="15570" max="15570" width="12.140625" style="17" customWidth="1"/>
    <col min="15571" max="15571" width="10" style="17" customWidth="1"/>
    <col min="15572" max="15572" width="10.28515625" style="17" bestFit="1" customWidth="1"/>
    <col min="15573" max="15573" width="8.85546875" style="17" customWidth="1"/>
    <col min="15574" max="15574" width="8.7109375" style="17" customWidth="1"/>
    <col min="15575" max="15576" width="9.42578125" style="17" customWidth="1"/>
    <col min="15577" max="15821" width="15.7109375" style="17"/>
    <col min="15822" max="15822" width="17.140625" style="17" customWidth="1"/>
    <col min="15823" max="15823" width="12.140625" style="17" customWidth="1"/>
    <col min="15824" max="15824" width="11.5703125" style="17" customWidth="1"/>
    <col min="15825" max="15825" width="10.28515625" style="17" bestFit="1" customWidth="1"/>
    <col min="15826" max="15826" width="12.140625" style="17" customWidth="1"/>
    <col min="15827" max="15827" width="10" style="17" customWidth="1"/>
    <col min="15828" max="15828" width="10.28515625" style="17" bestFit="1" customWidth="1"/>
    <col min="15829" max="15829" width="8.85546875" style="17" customWidth="1"/>
    <col min="15830" max="15830" width="8.7109375" style="17" customWidth="1"/>
    <col min="15831" max="15832" width="9.42578125" style="17" customWidth="1"/>
    <col min="15833" max="16077" width="15.7109375" style="17"/>
    <col min="16078" max="16078" width="17.140625" style="17" customWidth="1"/>
    <col min="16079" max="16079" width="12.140625" style="17" customWidth="1"/>
    <col min="16080" max="16080" width="11.5703125" style="17" customWidth="1"/>
    <col min="16081" max="16081" width="10.28515625" style="17" bestFit="1" customWidth="1"/>
    <col min="16082" max="16082" width="12.140625" style="17" customWidth="1"/>
    <col min="16083" max="16083" width="10" style="17" customWidth="1"/>
    <col min="16084" max="16084" width="10.28515625" style="17" bestFit="1" customWidth="1"/>
    <col min="16085" max="16085" width="8.85546875" style="17" customWidth="1"/>
    <col min="16086" max="16086" width="8.7109375" style="17" customWidth="1"/>
    <col min="16087" max="16088" width="9.42578125" style="17" customWidth="1"/>
    <col min="16089" max="16384" width="15.7109375" style="17"/>
  </cols>
  <sheetData>
    <row r="1" spans="1:13" ht="33.75" customHeight="1" thickBot="1">
      <c r="A1" s="874" t="s">
        <v>286</v>
      </c>
      <c r="B1" s="874"/>
      <c r="C1" s="874"/>
      <c r="D1" s="874"/>
      <c r="E1" s="874"/>
      <c r="F1" s="874"/>
      <c r="G1" s="874"/>
      <c r="H1" s="874"/>
      <c r="I1" s="874"/>
      <c r="J1" s="874"/>
      <c r="K1" s="874"/>
    </row>
    <row r="2" spans="1:13" ht="50.45" customHeight="1" thickBot="1">
      <c r="A2" s="18" t="s">
        <v>68</v>
      </c>
      <c r="B2" s="18" t="s">
        <v>32</v>
      </c>
      <c r="C2" s="18" t="s">
        <v>196</v>
      </c>
      <c r="D2" s="18" t="s">
        <v>74</v>
      </c>
      <c r="E2" s="18" t="s">
        <v>75</v>
      </c>
      <c r="F2" s="18" t="s">
        <v>76</v>
      </c>
      <c r="G2" s="18" t="s">
        <v>77</v>
      </c>
      <c r="H2" s="18" t="s">
        <v>78</v>
      </c>
      <c r="I2" s="18" t="s">
        <v>79</v>
      </c>
      <c r="J2" s="18" t="s">
        <v>80</v>
      </c>
      <c r="K2" s="18" t="s">
        <v>180</v>
      </c>
    </row>
    <row r="3" spans="1:13" ht="21.75" customHeight="1">
      <c r="A3" s="2">
        <v>1396</v>
      </c>
      <c r="B3" s="703">
        <v>4020450</v>
      </c>
      <c r="C3" s="153">
        <v>876567</v>
      </c>
      <c r="D3" s="153">
        <v>336716</v>
      </c>
      <c r="E3" s="153">
        <v>955469</v>
      </c>
      <c r="F3" s="153">
        <v>752748</v>
      </c>
      <c r="G3" s="153">
        <v>970529</v>
      </c>
      <c r="H3" s="153">
        <v>47326</v>
      </c>
      <c r="I3" s="153">
        <v>33128</v>
      </c>
      <c r="J3" s="153">
        <v>44654</v>
      </c>
      <c r="K3" s="153">
        <v>3313</v>
      </c>
    </row>
    <row r="4" spans="1:13" ht="21.75" customHeight="1">
      <c r="A4" s="2">
        <v>1397</v>
      </c>
      <c r="B4" s="153">
        <v>4031166</v>
      </c>
      <c r="C4" s="153">
        <v>961991</v>
      </c>
      <c r="D4" s="153">
        <v>320325</v>
      </c>
      <c r="E4" s="153">
        <v>942040</v>
      </c>
      <c r="F4" s="153">
        <v>806445</v>
      </c>
      <c r="G4" s="153">
        <v>809753</v>
      </c>
      <c r="H4" s="153">
        <v>46031</v>
      </c>
      <c r="I4" s="153">
        <v>34034</v>
      </c>
      <c r="J4" s="153">
        <v>107331</v>
      </c>
      <c r="K4" s="153">
        <v>3216</v>
      </c>
      <c r="L4" s="144"/>
    </row>
    <row r="5" spans="1:13" ht="21.75" customHeight="1">
      <c r="A5" s="2">
        <v>1398</v>
      </c>
      <c r="B5" s="153">
        <v>4070452</v>
      </c>
      <c r="C5" s="153">
        <v>1081424</v>
      </c>
      <c r="D5" s="153">
        <v>295567</v>
      </c>
      <c r="E5" s="153">
        <v>910951</v>
      </c>
      <c r="F5" s="153">
        <v>750439</v>
      </c>
      <c r="G5" s="153">
        <v>831406</v>
      </c>
      <c r="H5" s="153">
        <v>44486</v>
      </c>
      <c r="I5" s="153">
        <v>31234</v>
      </c>
      <c r="J5" s="153">
        <v>121854</v>
      </c>
      <c r="K5" s="153">
        <v>3091</v>
      </c>
      <c r="L5" s="144"/>
    </row>
    <row r="6" spans="1:13" ht="21.75" customHeight="1">
      <c r="A6" s="2">
        <v>1399</v>
      </c>
      <c r="B6" s="153">
        <v>4133753</v>
      </c>
      <c r="C6" s="153">
        <v>1186661</v>
      </c>
      <c r="D6" s="153">
        <v>272633</v>
      </c>
      <c r="E6" s="153">
        <v>893259</v>
      </c>
      <c r="F6" s="153">
        <v>728480</v>
      </c>
      <c r="G6" s="153">
        <v>835779</v>
      </c>
      <c r="H6" s="153">
        <v>42565</v>
      </c>
      <c r="I6" s="153">
        <v>28610</v>
      </c>
      <c r="J6" s="153">
        <v>142758</v>
      </c>
      <c r="K6" s="153">
        <v>3008</v>
      </c>
      <c r="L6" s="144"/>
    </row>
    <row r="7" spans="1:13" ht="21.75" customHeight="1">
      <c r="A7" s="2">
        <v>1400</v>
      </c>
      <c r="B7" s="153">
        <v>4355593</v>
      </c>
      <c r="C7" s="153">
        <v>1496078</v>
      </c>
      <c r="D7" s="153">
        <v>247605</v>
      </c>
      <c r="E7" s="153">
        <v>863463</v>
      </c>
      <c r="F7" s="153">
        <v>741243</v>
      </c>
      <c r="G7" s="153">
        <v>768746</v>
      </c>
      <c r="H7" s="153">
        <v>40344</v>
      </c>
      <c r="I7" s="153">
        <v>26550</v>
      </c>
      <c r="J7" s="153">
        <v>168641</v>
      </c>
      <c r="K7" s="153">
        <v>2923</v>
      </c>
      <c r="L7" s="144"/>
    </row>
    <row r="8" spans="1:13" ht="21.75" customHeight="1">
      <c r="A8" s="2">
        <v>1401</v>
      </c>
      <c r="B8" s="153">
        <v>4463911</v>
      </c>
      <c r="C8" s="153">
        <v>1738674</v>
      </c>
      <c r="D8" s="153">
        <v>226268</v>
      </c>
      <c r="E8" s="153">
        <v>834221</v>
      </c>
      <c r="F8" s="153">
        <v>701087</v>
      </c>
      <c r="G8" s="153">
        <v>706264</v>
      </c>
      <c r="H8" s="153">
        <v>37695</v>
      </c>
      <c r="I8" s="153">
        <v>24599</v>
      </c>
      <c r="J8" s="153">
        <v>192305</v>
      </c>
      <c r="K8" s="153">
        <v>2798</v>
      </c>
      <c r="L8" s="144"/>
    </row>
    <row r="9" spans="1:13" ht="21.75" customHeight="1" thickBot="1">
      <c r="A9" s="2">
        <v>1402</v>
      </c>
      <c r="B9" s="153">
        <f>SUM(C9:K9)</f>
        <v>4630928</v>
      </c>
      <c r="C9" s="153">
        <f>SUM(C10:C42)</f>
        <v>1998046</v>
      </c>
      <c r="D9" s="153">
        <f t="shared" ref="D9:K9" si="0">SUM(D10:D42)</f>
        <v>206250</v>
      </c>
      <c r="E9" s="153">
        <f t="shared" si="0"/>
        <v>805108</v>
      </c>
      <c r="F9" s="153">
        <f t="shared" si="0"/>
        <v>690697</v>
      </c>
      <c r="G9" s="153">
        <f t="shared" si="0"/>
        <v>671895</v>
      </c>
      <c r="H9" s="153">
        <f t="shared" si="0"/>
        <v>31201</v>
      </c>
      <c r="I9" s="153">
        <f t="shared" si="0"/>
        <v>22055</v>
      </c>
      <c r="J9" s="153">
        <f t="shared" si="0"/>
        <v>203106</v>
      </c>
      <c r="K9" s="153">
        <f t="shared" si="0"/>
        <v>2570</v>
      </c>
      <c r="L9" s="144"/>
    </row>
    <row r="10" spans="1:13" ht="21.75" customHeight="1" thickBot="1">
      <c r="A10" s="5" t="s">
        <v>41</v>
      </c>
      <c r="B10" s="539">
        <f t="shared" ref="B10:B42" si="1">SUM(C10:K10)</f>
        <v>301856</v>
      </c>
      <c r="C10" s="540">
        <f>'8'!B6</f>
        <v>118706</v>
      </c>
      <c r="D10" s="541">
        <v>35607</v>
      </c>
      <c r="E10" s="540">
        <v>50977</v>
      </c>
      <c r="F10" s="132">
        <v>38380</v>
      </c>
      <c r="G10" s="540">
        <v>45605</v>
      </c>
      <c r="H10" s="132">
        <v>1184</v>
      </c>
      <c r="I10" s="540">
        <v>981</v>
      </c>
      <c r="J10" s="132">
        <v>10047</v>
      </c>
      <c r="K10" s="540">
        <v>369</v>
      </c>
      <c r="L10" s="144"/>
      <c r="M10" s="110"/>
    </row>
    <row r="11" spans="1:13" ht="21.75" customHeight="1" thickBot="1">
      <c r="A11" s="6" t="s">
        <v>42</v>
      </c>
      <c r="B11" s="539">
        <f t="shared" si="1"/>
        <v>167747</v>
      </c>
      <c r="C11" s="540">
        <f>'8'!B7</f>
        <v>53597</v>
      </c>
      <c r="D11" s="541">
        <v>10158</v>
      </c>
      <c r="E11" s="707">
        <v>41390</v>
      </c>
      <c r="F11" s="541">
        <v>24486</v>
      </c>
      <c r="G11" s="707">
        <v>30534</v>
      </c>
      <c r="H11" s="722">
        <v>1435</v>
      </c>
      <c r="I11" s="707">
        <v>1277</v>
      </c>
      <c r="J11" s="722">
        <v>4556</v>
      </c>
      <c r="K11" s="723">
        <v>314</v>
      </c>
      <c r="L11" s="144"/>
      <c r="M11" s="110"/>
    </row>
    <row r="12" spans="1:13" ht="21.75" customHeight="1" thickBot="1">
      <c r="A12" s="6" t="s">
        <v>43</v>
      </c>
      <c r="B12" s="539">
        <f t="shared" si="1"/>
        <v>83458</v>
      </c>
      <c r="C12" s="540">
        <f>'8'!B8</f>
        <v>31145</v>
      </c>
      <c r="D12" s="541">
        <v>4679</v>
      </c>
      <c r="E12" s="707">
        <v>18303</v>
      </c>
      <c r="F12" s="541">
        <v>8760</v>
      </c>
      <c r="G12" s="707">
        <v>16520</v>
      </c>
      <c r="H12" s="722">
        <v>1039</v>
      </c>
      <c r="I12" s="707">
        <v>715</v>
      </c>
      <c r="J12" s="722">
        <v>2127</v>
      </c>
      <c r="K12" s="723">
        <v>170</v>
      </c>
      <c r="L12" s="144"/>
      <c r="M12" s="110"/>
    </row>
    <row r="13" spans="1:13" ht="21.75" customHeight="1" thickBot="1">
      <c r="A13" s="6" t="s">
        <v>0</v>
      </c>
      <c r="B13" s="539">
        <f t="shared" si="1"/>
        <v>397195</v>
      </c>
      <c r="C13" s="540">
        <f>'8'!B9</f>
        <v>166896</v>
      </c>
      <c r="D13" s="541">
        <v>21109</v>
      </c>
      <c r="E13" s="707">
        <v>74067</v>
      </c>
      <c r="F13" s="541">
        <v>73409</v>
      </c>
      <c r="G13" s="707">
        <v>44564</v>
      </c>
      <c r="H13" s="722">
        <v>343</v>
      </c>
      <c r="I13" s="707">
        <v>1230</v>
      </c>
      <c r="J13" s="722">
        <v>15202</v>
      </c>
      <c r="K13" s="723">
        <v>375</v>
      </c>
      <c r="L13" s="144"/>
      <c r="M13" s="110"/>
    </row>
    <row r="14" spans="1:13" ht="21.75" customHeight="1" thickBot="1">
      <c r="A14" s="6" t="s">
        <v>33</v>
      </c>
      <c r="B14" s="539">
        <f t="shared" si="1"/>
        <v>170568</v>
      </c>
      <c r="C14" s="540">
        <f>'8'!B10</f>
        <v>77550</v>
      </c>
      <c r="D14" s="541">
        <v>1870</v>
      </c>
      <c r="E14" s="707">
        <v>24813</v>
      </c>
      <c r="F14" s="541">
        <v>34325</v>
      </c>
      <c r="G14" s="707">
        <v>26769</v>
      </c>
      <c r="H14" s="722">
        <v>1</v>
      </c>
      <c r="I14" s="707">
        <v>106</v>
      </c>
      <c r="J14" s="722">
        <v>5119</v>
      </c>
      <c r="K14" s="723">
        <v>15</v>
      </c>
      <c r="L14" s="144"/>
      <c r="M14" s="110"/>
    </row>
    <row r="15" spans="1:13" ht="21.75" customHeight="1" thickBot="1">
      <c r="A15" s="6" t="s">
        <v>44</v>
      </c>
      <c r="B15" s="539">
        <f t="shared" si="1"/>
        <v>34134</v>
      </c>
      <c r="C15" s="540">
        <f>'8'!B11</f>
        <v>14304</v>
      </c>
      <c r="D15" s="541">
        <v>2552</v>
      </c>
      <c r="E15" s="707">
        <v>6305</v>
      </c>
      <c r="F15" s="541">
        <v>1071</v>
      </c>
      <c r="G15" s="707">
        <v>9139</v>
      </c>
      <c r="H15" s="722">
        <v>41</v>
      </c>
      <c r="I15" s="707">
        <v>121</v>
      </c>
      <c r="J15" s="722">
        <v>578</v>
      </c>
      <c r="K15" s="723">
        <v>23</v>
      </c>
      <c r="L15" s="144"/>
      <c r="M15" s="110"/>
    </row>
    <row r="16" spans="1:13" ht="21.75" customHeight="1" thickBot="1">
      <c r="A16" s="6" t="s">
        <v>1</v>
      </c>
      <c r="B16" s="539">
        <f t="shared" si="1"/>
        <v>47031</v>
      </c>
      <c r="C16" s="540">
        <f>'8'!B12</f>
        <v>20429</v>
      </c>
      <c r="D16" s="541">
        <v>809</v>
      </c>
      <c r="E16" s="707">
        <v>5994</v>
      </c>
      <c r="F16" s="541">
        <v>6408</v>
      </c>
      <c r="G16" s="707">
        <v>9215</v>
      </c>
      <c r="H16" s="722">
        <v>1306</v>
      </c>
      <c r="I16" s="707">
        <v>599</v>
      </c>
      <c r="J16" s="722">
        <v>2265</v>
      </c>
      <c r="K16" s="723">
        <v>6</v>
      </c>
      <c r="L16" s="144"/>
      <c r="M16" s="110"/>
    </row>
    <row r="17" spans="1:13" ht="21.75" customHeight="1" thickBot="1">
      <c r="A17" s="6" t="s">
        <v>45</v>
      </c>
      <c r="B17" s="539">
        <f t="shared" si="1"/>
        <v>71750</v>
      </c>
      <c r="C17" s="540">
        <f>'8'!B13</f>
        <v>24807</v>
      </c>
      <c r="D17" s="541">
        <v>5807</v>
      </c>
      <c r="E17" s="707">
        <v>20609</v>
      </c>
      <c r="F17" s="541">
        <v>6661</v>
      </c>
      <c r="G17" s="707">
        <v>11680</v>
      </c>
      <c r="H17" s="722">
        <v>4</v>
      </c>
      <c r="I17" s="707">
        <v>131</v>
      </c>
      <c r="J17" s="722">
        <v>2024</v>
      </c>
      <c r="K17" s="723">
        <v>27</v>
      </c>
      <c r="L17" s="144"/>
      <c r="M17" s="110"/>
    </row>
    <row r="18" spans="1:13" ht="21.75" customHeight="1" thickBot="1">
      <c r="A18" s="6" t="s">
        <v>46</v>
      </c>
      <c r="B18" s="539">
        <f t="shared" si="1"/>
        <v>38495</v>
      </c>
      <c r="C18" s="540">
        <f>'8'!B14</f>
        <v>16329</v>
      </c>
      <c r="D18" s="541">
        <v>2471</v>
      </c>
      <c r="E18" s="707">
        <v>8840</v>
      </c>
      <c r="F18" s="541">
        <v>1209</v>
      </c>
      <c r="G18" s="707">
        <v>7418</v>
      </c>
      <c r="H18" s="722">
        <v>183</v>
      </c>
      <c r="I18" s="707">
        <v>817</v>
      </c>
      <c r="J18" s="722">
        <v>1224</v>
      </c>
      <c r="K18" s="723">
        <v>4</v>
      </c>
      <c r="L18" s="144"/>
      <c r="M18" s="110"/>
    </row>
    <row r="19" spans="1:13" ht="21.75" customHeight="1" thickBot="1">
      <c r="A19" s="6" t="s">
        <v>47</v>
      </c>
      <c r="B19" s="539">
        <f t="shared" si="1"/>
        <v>277224</v>
      </c>
      <c r="C19" s="540">
        <f>'8'!B15</f>
        <v>124690</v>
      </c>
      <c r="D19" s="541">
        <v>9167</v>
      </c>
      <c r="E19" s="707">
        <v>59644</v>
      </c>
      <c r="F19" s="541">
        <v>21998</v>
      </c>
      <c r="G19" s="707">
        <v>44462</v>
      </c>
      <c r="H19" s="722">
        <v>932</v>
      </c>
      <c r="I19" s="707">
        <v>2227</v>
      </c>
      <c r="J19" s="722">
        <v>13963</v>
      </c>
      <c r="K19" s="723">
        <v>141</v>
      </c>
      <c r="L19" s="144"/>
      <c r="M19" s="110"/>
    </row>
    <row r="20" spans="1:13" ht="21.75" customHeight="1" thickBot="1">
      <c r="A20" s="6" t="s">
        <v>28</v>
      </c>
      <c r="B20" s="539">
        <f t="shared" si="1"/>
        <v>35926</v>
      </c>
      <c r="C20" s="540">
        <f>'8'!B16</f>
        <v>13096</v>
      </c>
      <c r="D20" s="541">
        <v>1766</v>
      </c>
      <c r="E20" s="707">
        <v>8443</v>
      </c>
      <c r="F20" s="541">
        <v>2302</v>
      </c>
      <c r="G20" s="707">
        <v>8392</v>
      </c>
      <c r="H20" s="722">
        <v>181</v>
      </c>
      <c r="I20" s="707">
        <v>308</v>
      </c>
      <c r="J20" s="722">
        <v>1406</v>
      </c>
      <c r="K20" s="723">
        <v>32</v>
      </c>
      <c r="L20" s="144"/>
      <c r="M20" s="110"/>
    </row>
    <row r="21" spans="1:13" ht="21.75" customHeight="1" thickBot="1">
      <c r="A21" s="6" t="s">
        <v>2</v>
      </c>
      <c r="B21" s="539">
        <f t="shared" si="1"/>
        <v>195248</v>
      </c>
      <c r="C21" s="540">
        <f>'8'!B17</f>
        <v>87095</v>
      </c>
      <c r="D21" s="541">
        <v>1645</v>
      </c>
      <c r="E21" s="707">
        <v>34069</v>
      </c>
      <c r="F21" s="541">
        <v>26043</v>
      </c>
      <c r="G21" s="707">
        <v>35083</v>
      </c>
      <c r="H21" s="722">
        <v>960</v>
      </c>
      <c r="I21" s="707">
        <v>1028</v>
      </c>
      <c r="J21" s="722">
        <v>9299</v>
      </c>
      <c r="K21" s="723">
        <v>26</v>
      </c>
      <c r="L21" s="144"/>
      <c r="M21" s="110"/>
    </row>
    <row r="22" spans="1:13" ht="21.75" customHeight="1" thickBot="1">
      <c r="A22" s="6" t="s">
        <v>3</v>
      </c>
      <c r="B22" s="539">
        <f t="shared" si="1"/>
        <v>75090</v>
      </c>
      <c r="C22" s="540">
        <f>'8'!B18</f>
        <v>40014</v>
      </c>
      <c r="D22" s="541">
        <v>5054</v>
      </c>
      <c r="E22" s="707">
        <v>12625</v>
      </c>
      <c r="F22" s="541">
        <v>2914</v>
      </c>
      <c r="G22" s="707">
        <v>11088</v>
      </c>
      <c r="H22" s="722">
        <v>289</v>
      </c>
      <c r="I22" s="707">
        <v>299</v>
      </c>
      <c r="J22" s="722">
        <v>2786</v>
      </c>
      <c r="K22" s="723">
        <v>21</v>
      </c>
      <c r="L22" s="144"/>
      <c r="M22" s="110"/>
    </row>
    <row r="23" spans="1:13" ht="21.75" customHeight="1" thickBot="1">
      <c r="A23" s="6" t="s">
        <v>4</v>
      </c>
      <c r="B23" s="539">
        <f t="shared" si="1"/>
        <v>46973</v>
      </c>
      <c r="C23" s="540">
        <f>'8'!B19</f>
        <v>22348</v>
      </c>
      <c r="D23" s="541">
        <v>2259</v>
      </c>
      <c r="E23" s="707">
        <v>8613</v>
      </c>
      <c r="F23" s="541">
        <v>5294</v>
      </c>
      <c r="G23" s="707">
        <v>6315</v>
      </c>
      <c r="H23" s="722">
        <v>138</v>
      </c>
      <c r="I23" s="707">
        <v>327</v>
      </c>
      <c r="J23" s="722">
        <v>1659</v>
      </c>
      <c r="K23" s="723">
        <v>20</v>
      </c>
      <c r="L23" s="144"/>
      <c r="M23" s="110"/>
    </row>
    <row r="24" spans="1:13" ht="21.75" customHeight="1" thickBot="1">
      <c r="A24" s="6" t="s">
        <v>48</v>
      </c>
      <c r="B24" s="539">
        <f t="shared" si="1"/>
        <v>40475</v>
      </c>
      <c r="C24" s="540">
        <f>'8'!B20</f>
        <v>11811</v>
      </c>
      <c r="D24" s="541">
        <v>1130</v>
      </c>
      <c r="E24" s="707">
        <v>13189</v>
      </c>
      <c r="F24" s="541">
        <v>5815</v>
      </c>
      <c r="G24" s="707">
        <v>6428</v>
      </c>
      <c r="H24" s="722">
        <v>264</v>
      </c>
      <c r="I24" s="707">
        <v>793</v>
      </c>
      <c r="J24" s="722">
        <v>1045</v>
      </c>
      <c r="K24" s="723">
        <v>0</v>
      </c>
      <c r="L24" s="144"/>
      <c r="M24" s="110"/>
    </row>
    <row r="25" spans="1:13" ht="21.75" customHeight="1" thickBot="1">
      <c r="A25" s="6" t="s">
        <v>49</v>
      </c>
      <c r="B25" s="539">
        <f t="shared" si="1"/>
        <v>321620</v>
      </c>
      <c r="C25" s="540">
        <f>'8'!B21</f>
        <v>134780</v>
      </c>
      <c r="D25" s="541">
        <v>1961</v>
      </c>
      <c r="E25" s="707">
        <v>25472</v>
      </c>
      <c r="F25" s="541">
        <v>111510</v>
      </c>
      <c r="G25" s="707">
        <v>22529</v>
      </c>
      <c r="H25" s="722">
        <v>1221</v>
      </c>
      <c r="I25" s="707">
        <v>235</v>
      </c>
      <c r="J25" s="722">
        <v>23912</v>
      </c>
      <c r="K25" s="723">
        <v>0</v>
      </c>
      <c r="L25" s="144"/>
      <c r="M25" s="110"/>
    </row>
    <row r="26" spans="1:13" ht="21.75" customHeight="1" thickBot="1">
      <c r="A26" s="6" t="s">
        <v>50</v>
      </c>
      <c r="B26" s="539">
        <f t="shared" si="1"/>
        <v>200523</v>
      </c>
      <c r="C26" s="540">
        <f>'8'!B22</f>
        <v>72143</v>
      </c>
      <c r="D26" s="541">
        <v>2555</v>
      </c>
      <c r="E26" s="707">
        <v>29746</v>
      </c>
      <c r="F26" s="541">
        <v>54295</v>
      </c>
      <c r="G26" s="707">
        <v>25694</v>
      </c>
      <c r="H26" s="722">
        <v>37</v>
      </c>
      <c r="I26" s="707">
        <v>149</v>
      </c>
      <c r="J26" s="722">
        <v>15886</v>
      </c>
      <c r="K26" s="723">
        <v>18</v>
      </c>
      <c r="L26" s="144"/>
      <c r="M26" s="110"/>
    </row>
    <row r="27" spans="1:13" ht="21.75" customHeight="1" thickBot="1">
      <c r="A27" s="6" t="s">
        <v>51</v>
      </c>
      <c r="B27" s="539">
        <f t="shared" si="1"/>
        <v>290307</v>
      </c>
      <c r="C27" s="540">
        <f>'8'!B23</f>
        <v>139243</v>
      </c>
      <c r="D27" s="541">
        <v>1309</v>
      </c>
      <c r="E27" s="707">
        <v>15056</v>
      </c>
      <c r="F27" s="541">
        <v>96193</v>
      </c>
      <c r="G27" s="707">
        <v>12552</v>
      </c>
      <c r="H27" s="722">
        <v>217</v>
      </c>
      <c r="I27" s="707">
        <v>140</v>
      </c>
      <c r="J27" s="722">
        <v>25593</v>
      </c>
      <c r="K27" s="723">
        <v>4</v>
      </c>
      <c r="L27" s="144"/>
      <c r="M27" s="110"/>
    </row>
    <row r="28" spans="1:13" ht="21.75" customHeight="1" thickBot="1">
      <c r="A28" s="6" t="s">
        <v>5</v>
      </c>
      <c r="B28" s="539">
        <f t="shared" si="1"/>
        <v>311086</v>
      </c>
      <c r="C28" s="540">
        <f>'8'!B24</f>
        <v>140782</v>
      </c>
      <c r="D28" s="541">
        <v>17304</v>
      </c>
      <c r="E28" s="707">
        <v>65371</v>
      </c>
      <c r="F28" s="541">
        <v>25558</v>
      </c>
      <c r="G28" s="707">
        <v>45944</v>
      </c>
      <c r="H28" s="722">
        <v>3884</v>
      </c>
      <c r="I28" s="707">
        <v>1089</v>
      </c>
      <c r="J28" s="722">
        <v>11040</v>
      </c>
      <c r="K28" s="723">
        <v>114</v>
      </c>
      <c r="L28" s="144"/>
      <c r="M28" s="110"/>
    </row>
    <row r="29" spans="1:13" ht="21.75" customHeight="1" thickBot="1">
      <c r="A29" s="6" t="s">
        <v>52</v>
      </c>
      <c r="B29" s="539">
        <f t="shared" si="1"/>
        <v>84313</v>
      </c>
      <c r="C29" s="540">
        <f>'8'!B25</f>
        <v>35374</v>
      </c>
      <c r="D29" s="541">
        <v>1033</v>
      </c>
      <c r="E29" s="707">
        <v>20784</v>
      </c>
      <c r="F29" s="541">
        <v>9858</v>
      </c>
      <c r="G29" s="707">
        <v>12460</v>
      </c>
      <c r="H29" s="722">
        <v>375</v>
      </c>
      <c r="I29" s="707">
        <v>259</v>
      </c>
      <c r="J29" s="722">
        <v>4151</v>
      </c>
      <c r="K29" s="723">
        <v>19</v>
      </c>
      <c r="L29" s="144"/>
      <c r="M29" s="110"/>
    </row>
    <row r="30" spans="1:13" ht="21.75" customHeight="1" thickBot="1">
      <c r="A30" s="6" t="s">
        <v>6</v>
      </c>
      <c r="B30" s="539">
        <f t="shared" si="1"/>
        <v>63325</v>
      </c>
      <c r="C30" s="540">
        <f>'8'!B26</f>
        <v>21277</v>
      </c>
      <c r="D30" s="541">
        <v>3661</v>
      </c>
      <c r="E30" s="707">
        <v>11054</v>
      </c>
      <c r="F30" s="541">
        <v>10237</v>
      </c>
      <c r="G30" s="707">
        <v>13326</v>
      </c>
      <c r="H30" s="722">
        <v>13</v>
      </c>
      <c r="I30" s="707">
        <v>102</v>
      </c>
      <c r="J30" s="722">
        <v>3623</v>
      </c>
      <c r="K30" s="723">
        <v>32</v>
      </c>
      <c r="L30" s="144"/>
      <c r="M30" s="110"/>
    </row>
    <row r="31" spans="1:13" ht="21.75" customHeight="1" thickBot="1">
      <c r="A31" s="6" t="s">
        <v>53</v>
      </c>
      <c r="B31" s="539">
        <f t="shared" si="1"/>
        <v>98547</v>
      </c>
      <c r="C31" s="540">
        <f>'8'!B27</f>
        <v>36290</v>
      </c>
      <c r="D31" s="541">
        <v>10417</v>
      </c>
      <c r="E31" s="707">
        <v>18517</v>
      </c>
      <c r="F31" s="541">
        <v>5128</v>
      </c>
      <c r="G31" s="707">
        <v>21859</v>
      </c>
      <c r="H31" s="722">
        <v>2232</v>
      </c>
      <c r="I31" s="707">
        <v>369</v>
      </c>
      <c r="J31" s="722">
        <v>3659</v>
      </c>
      <c r="K31" s="723">
        <v>76</v>
      </c>
      <c r="L31" s="144"/>
      <c r="M31" s="110"/>
    </row>
    <row r="32" spans="1:13" ht="21.75" customHeight="1" thickBot="1">
      <c r="A32" s="6" t="s">
        <v>54</v>
      </c>
      <c r="B32" s="539">
        <f t="shared" si="1"/>
        <v>138030</v>
      </c>
      <c r="C32" s="540">
        <f>'8'!B28</f>
        <v>53906</v>
      </c>
      <c r="D32" s="541">
        <v>8905</v>
      </c>
      <c r="E32" s="707">
        <v>28262</v>
      </c>
      <c r="F32" s="541">
        <v>14742</v>
      </c>
      <c r="G32" s="707">
        <v>26606</v>
      </c>
      <c r="H32" s="722">
        <v>31</v>
      </c>
      <c r="I32" s="707">
        <v>1221</v>
      </c>
      <c r="J32" s="722">
        <v>4308</v>
      </c>
      <c r="K32" s="723">
        <v>49</v>
      </c>
      <c r="L32" s="144"/>
      <c r="M32" s="110"/>
    </row>
    <row r="33" spans="1:13" ht="21.75" customHeight="1" thickBot="1">
      <c r="A33" s="6" t="s">
        <v>55</v>
      </c>
      <c r="B33" s="539">
        <f t="shared" si="1"/>
        <v>108411</v>
      </c>
      <c r="C33" s="540">
        <f>'8'!B29</f>
        <v>50964</v>
      </c>
      <c r="D33" s="541">
        <v>4367</v>
      </c>
      <c r="E33" s="707">
        <v>26976</v>
      </c>
      <c r="F33" s="541">
        <v>7635</v>
      </c>
      <c r="G33" s="707">
        <v>15924</v>
      </c>
      <c r="H33" s="722">
        <v>10</v>
      </c>
      <c r="I33" s="707">
        <v>482</v>
      </c>
      <c r="J33" s="722">
        <v>1929</v>
      </c>
      <c r="K33" s="723">
        <v>124</v>
      </c>
      <c r="L33" s="144"/>
      <c r="M33" s="110"/>
    </row>
    <row r="34" spans="1:13" ht="21.75" customHeight="1" thickBot="1">
      <c r="A34" s="6" t="s">
        <v>56</v>
      </c>
      <c r="B34" s="539">
        <f t="shared" si="1"/>
        <v>21282</v>
      </c>
      <c r="C34" s="540">
        <f>'8'!B30</f>
        <v>7956</v>
      </c>
      <c r="D34" s="541">
        <v>828</v>
      </c>
      <c r="E34" s="707">
        <v>3650</v>
      </c>
      <c r="F34" s="541">
        <v>1853</v>
      </c>
      <c r="G34" s="707">
        <v>5697</v>
      </c>
      <c r="H34" s="722">
        <v>0</v>
      </c>
      <c r="I34" s="707">
        <v>368</v>
      </c>
      <c r="J34" s="722">
        <v>927</v>
      </c>
      <c r="K34" s="723">
        <v>3</v>
      </c>
      <c r="L34" s="144"/>
      <c r="M34" s="110"/>
    </row>
    <row r="35" spans="1:13" ht="21.75" customHeight="1" thickBot="1">
      <c r="A35" s="6" t="s">
        <v>7</v>
      </c>
      <c r="B35" s="539">
        <f t="shared" si="1"/>
        <v>91956</v>
      </c>
      <c r="C35" s="540">
        <f>'8'!B31</f>
        <v>42036</v>
      </c>
      <c r="D35" s="541">
        <v>5981</v>
      </c>
      <c r="E35" s="707">
        <v>15946</v>
      </c>
      <c r="F35" s="541">
        <v>6258</v>
      </c>
      <c r="G35" s="707">
        <v>15003</v>
      </c>
      <c r="H35" s="722">
        <v>1820</v>
      </c>
      <c r="I35" s="707">
        <v>907</v>
      </c>
      <c r="J35" s="722">
        <v>3992</v>
      </c>
      <c r="K35" s="723">
        <v>13</v>
      </c>
      <c r="L35" s="144"/>
      <c r="M35" s="110"/>
    </row>
    <row r="36" spans="1:13" ht="21.75" customHeight="1" thickBot="1">
      <c r="A36" s="6" t="s">
        <v>57</v>
      </c>
      <c r="B36" s="539">
        <f t="shared" si="1"/>
        <v>205189</v>
      </c>
      <c r="C36" s="540">
        <f>'8'!B32</f>
        <v>122682</v>
      </c>
      <c r="D36" s="541">
        <v>5763</v>
      </c>
      <c r="E36" s="707">
        <v>25657</v>
      </c>
      <c r="F36" s="541">
        <v>19637</v>
      </c>
      <c r="G36" s="707">
        <v>25892</v>
      </c>
      <c r="H36" s="722">
        <v>247</v>
      </c>
      <c r="I36" s="707">
        <v>1291</v>
      </c>
      <c r="J36" s="722">
        <v>3848</v>
      </c>
      <c r="K36" s="723">
        <v>172</v>
      </c>
      <c r="L36" s="144"/>
      <c r="M36" s="110"/>
    </row>
    <row r="37" spans="1:13" ht="21.75" customHeight="1" thickBot="1">
      <c r="A37" s="6" t="s">
        <v>8</v>
      </c>
      <c r="B37" s="539">
        <f t="shared" si="1"/>
        <v>97980</v>
      </c>
      <c r="C37" s="540">
        <f>'8'!B33</f>
        <v>41800</v>
      </c>
      <c r="D37" s="541">
        <v>2275</v>
      </c>
      <c r="E37" s="707">
        <v>23578</v>
      </c>
      <c r="F37" s="541">
        <v>7458</v>
      </c>
      <c r="G37" s="707">
        <v>19623</v>
      </c>
      <c r="H37" s="722">
        <v>183</v>
      </c>
      <c r="I37" s="707">
        <v>591</v>
      </c>
      <c r="J37" s="722">
        <v>2396</v>
      </c>
      <c r="K37" s="723">
        <v>76</v>
      </c>
      <c r="L37" s="144"/>
      <c r="M37" s="110"/>
    </row>
    <row r="38" spans="1:13" ht="21.75" customHeight="1" thickBot="1">
      <c r="A38" s="6" t="s">
        <v>9</v>
      </c>
      <c r="B38" s="539">
        <f t="shared" si="1"/>
        <v>270980</v>
      </c>
      <c r="C38" s="540">
        <f>'8'!B34</f>
        <v>138687</v>
      </c>
      <c r="D38" s="541">
        <v>12326</v>
      </c>
      <c r="E38" s="707">
        <v>40322</v>
      </c>
      <c r="F38" s="541">
        <v>14890</v>
      </c>
      <c r="G38" s="707">
        <v>40988</v>
      </c>
      <c r="H38" s="722">
        <v>11757</v>
      </c>
      <c r="I38" s="707">
        <v>1758</v>
      </c>
      <c r="J38" s="722">
        <v>10123</v>
      </c>
      <c r="K38" s="723">
        <v>129</v>
      </c>
      <c r="L38" s="144"/>
      <c r="M38" s="110"/>
    </row>
    <row r="39" spans="1:13" ht="21.75" customHeight="1" thickBot="1">
      <c r="A39" s="6" t="s">
        <v>58</v>
      </c>
      <c r="B39" s="539">
        <f t="shared" si="1"/>
        <v>104984</v>
      </c>
      <c r="C39" s="540">
        <f>'8'!B35</f>
        <v>43530</v>
      </c>
      <c r="D39" s="541">
        <v>5844</v>
      </c>
      <c r="E39" s="707">
        <v>17025</v>
      </c>
      <c r="F39" s="541">
        <v>17174</v>
      </c>
      <c r="G39" s="707">
        <v>15411</v>
      </c>
      <c r="H39" s="722">
        <v>107</v>
      </c>
      <c r="I39" s="707">
        <v>502</v>
      </c>
      <c r="J39" s="722">
        <v>5344</v>
      </c>
      <c r="K39" s="723">
        <v>47</v>
      </c>
      <c r="M39" s="110"/>
    </row>
    <row r="40" spans="1:13" ht="21.75" customHeight="1" thickBot="1">
      <c r="A40" s="6" t="s">
        <v>10</v>
      </c>
      <c r="B40" s="539">
        <f t="shared" si="1"/>
        <v>43157</v>
      </c>
      <c r="C40" s="540">
        <f>'8'!B36</f>
        <v>18443</v>
      </c>
      <c r="D40" s="541">
        <v>1238</v>
      </c>
      <c r="E40" s="707">
        <v>6264</v>
      </c>
      <c r="F40" s="541">
        <v>6563</v>
      </c>
      <c r="G40" s="707">
        <v>6878</v>
      </c>
      <c r="H40" s="722">
        <v>213</v>
      </c>
      <c r="I40" s="707">
        <v>707</v>
      </c>
      <c r="J40" s="722">
        <v>2850</v>
      </c>
      <c r="K40" s="723">
        <v>1</v>
      </c>
      <c r="M40" s="110"/>
    </row>
    <row r="41" spans="1:13" ht="21.75" customHeight="1" thickBot="1">
      <c r="A41" s="6" t="s">
        <v>11</v>
      </c>
      <c r="B41" s="539">
        <f t="shared" si="1"/>
        <v>119812</v>
      </c>
      <c r="C41" s="540">
        <f>'8'!B37</f>
        <v>51300</v>
      </c>
      <c r="D41" s="541">
        <v>7882</v>
      </c>
      <c r="E41" s="707">
        <v>28147</v>
      </c>
      <c r="F41" s="541">
        <v>9068</v>
      </c>
      <c r="G41" s="707">
        <v>19780</v>
      </c>
      <c r="H41" s="722">
        <v>554</v>
      </c>
      <c r="I41" s="707">
        <v>586</v>
      </c>
      <c r="J41" s="722">
        <v>2355</v>
      </c>
      <c r="K41" s="723">
        <v>140</v>
      </c>
      <c r="M41" s="110"/>
    </row>
    <row r="42" spans="1:13" ht="21.75" customHeight="1" thickBot="1">
      <c r="A42" s="6" t="s">
        <v>59</v>
      </c>
      <c r="B42" s="539">
        <f t="shared" si="1"/>
        <v>76256</v>
      </c>
      <c r="C42" s="540">
        <f>'8'!B38</f>
        <v>24036</v>
      </c>
      <c r="D42" s="541">
        <v>6518</v>
      </c>
      <c r="E42" s="707">
        <v>15400</v>
      </c>
      <c r="F42" s="541">
        <v>13565</v>
      </c>
      <c r="G42" s="707">
        <v>12517</v>
      </c>
      <c r="H42" s="722">
        <v>0</v>
      </c>
      <c r="I42" s="707">
        <v>340</v>
      </c>
      <c r="J42" s="722">
        <v>3870</v>
      </c>
      <c r="K42" s="723">
        <v>10</v>
      </c>
      <c r="M42" s="110"/>
    </row>
    <row r="43" spans="1:13" ht="27.75" customHeight="1">
      <c r="A43" s="883"/>
      <c r="B43" s="884"/>
      <c r="C43" s="884"/>
      <c r="D43" s="884"/>
      <c r="E43" s="884"/>
      <c r="F43" s="884"/>
      <c r="G43" s="884"/>
      <c r="H43" s="884"/>
      <c r="I43" s="883"/>
      <c r="J43" s="883"/>
      <c r="K43" s="883"/>
    </row>
    <row r="44" spans="1:13" ht="12.75" customHeight="1">
      <c r="A44" s="19"/>
      <c r="B44" s="724"/>
      <c r="C44" s="724"/>
      <c r="D44" s="724"/>
      <c r="E44" s="724"/>
      <c r="F44" s="725"/>
      <c r="G44" s="725"/>
      <c r="H44" s="725"/>
      <c r="I44" s="20"/>
      <c r="J44" s="20"/>
      <c r="K44" s="20"/>
    </row>
    <row r="45" spans="1:13" ht="12.75" customHeight="1">
      <c r="A45" s="19"/>
      <c r="B45" s="725"/>
      <c r="C45" s="725"/>
      <c r="D45" s="725"/>
      <c r="E45" s="725"/>
      <c r="F45" s="725"/>
      <c r="G45" s="725"/>
      <c r="H45" s="725"/>
      <c r="I45" s="20"/>
      <c r="J45" s="20"/>
      <c r="K45" s="20"/>
    </row>
    <row r="46" spans="1:13" ht="12.75" customHeight="1">
      <c r="A46" s="19"/>
      <c r="B46" s="725"/>
      <c r="C46" s="725"/>
      <c r="D46" s="725"/>
      <c r="E46" s="725"/>
      <c r="F46" s="725"/>
      <c r="G46" s="725"/>
      <c r="H46" s="726"/>
      <c r="I46" s="20"/>
      <c r="J46" s="20"/>
      <c r="K46" s="20"/>
    </row>
    <row r="47" spans="1:13" ht="12.75" customHeight="1">
      <c r="A47" s="19"/>
      <c r="B47" s="725"/>
      <c r="C47" s="725"/>
      <c r="D47" s="725"/>
      <c r="E47" s="725"/>
      <c r="F47" s="725"/>
      <c r="G47" s="725"/>
      <c r="H47" s="726"/>
      <c r="I47" s="20"/>
      <c r="J47" s="20"/>
      <c r="K47" s="20"/>
    </row>
    <row r="48" spans="1:13" ht="21">
      <c r="A48" s="19"/>
      <c r="B48" s="110"/>
      <c r="C48" s="110"/>
      <c r="D48" s="110"/>
      <c r="E48" s="110"/>
      <c r="F48" s="110"/>
      <c r="G48" s="110"/>
      <c r="H48" s="726"/>
    </row>
    <row r="49" spans="1:8" ht="21">
      <c r="A49" s="19"/>
      <c r="B49" s="110"/>
      <c r="C49" s="110"/>
      <c r="D49" s="110"/>
      <c r="E49" s="110"/>
      <c r="F49" s="110"/>
      <c r="G49" s="110"/>
      <c r="H49" s="726"/>
    </row>
    <row r="50" spans="1:8" ht="21">
      <c r="A50" s="19"/>
      <c r="B50" s="110"/>
      <c r="C50" s="110"/>
      <c r="D50" s="110"/>
      <c r="E50" s="110"/>
      <c r="F50" s="110"/>
      <c r="G50" s="110"/>
      <c r="H50" s="726"/>
    </row>
    <row r="51" spans="1:8" ht="21">
      <c r="A51" s="19"/>
      <c r="B51" s="110"/>
      <c r="C51" s="110"/>
      <c r="D51" s="110"/>
      <c r="E51" s="110"/>
      <c r="F51" s="110"/>
      <c r="G51" s="110"/>
      <c r="H51" s="726"/>
    </row>
    <row r="52" spans="1:8" ht="21">
      <c r="A52" s="19"/>
      <c r="B52" s="110"/>
      <c r="C52" s="110"/>
      <c r="D52" s="110"/>
      <c r="E52" s="110"/>
      <c r="F52" s="110"/>
      <c r="G52" s="110"/>
      <c r="H52" s="726"/>
    </row>
    <row r="53" spans="1:8" ht="21">
      <c r="A53" s="19"/>
      <c r="H53" s="19"/>
    </row>
    <row r="54" spans="1:8" ht="21">
      <c r="A54" s="19"/>
      <c r="H54" s="19"/>
    </row>
    <row r="55" spans="1:8" ht="21">
      <c r="A55" s="19"/>
      <c r="H55" s="19"/>
    </row>
    <row r="56" spans="1:8" ht="21">
      <c r="A56" s="19"/>
      <c r="H56" s="19"/>
    </row>
    <row r="57" spans="1:8" ht="21">
      <c r="A57" s="19"/>
      <c r="H57" s="19"/>
    </row>
    <row r="58" spans="1:8" ht="21">
      <c r="A58" s="19"/>
      <c r="H58" s="19"/>
    </row>
    <row r="59" spans="1:8" ht="21">
      <c r="A59" s="19"/>
      <c r="H59" s="19"/>
    </row>
    <row r="60" spans="1:8" ht="21">
      <c r="A60" s="19"/>
      <c r="H60" s="19"/>
    </row>
    <row r="61" spans="1:8" ht="21">
      <c r="A61" s="19"/>
      <c r="H61" s="19"/>
    </row>
    <row r="62" spans="1:8" ht="21">
      <c r="A62" s="19"/>
      <c r="H62" s="19"/>
    </row>
    <row r="63" spans="1:8" ht="21">
      <c r="A63" s="19"/>
      <c r="H63" s="19"/>
    </row>
    <row r="64" spans="1:8" ht="21">
      <c r="A64" s="19"/>
      <c r="H64" s="19"/>
    </row>
    <row r="65" spans="1:8" ht="21">
      <c r="A65" s="19"/>
      <c r="H65" s="19"/>
    </row>
    <row r="66" spans="1:8" ht="21">
      <c r="A66" s="19"/>
      <c r="H66" s="19"/>
    </row>
    <row r="67" spans="1:8" ht="21">
      <c r="A67" s="19"/>
      <c r="H67" s="19"/>
    </row>
    <row r="68" spans="1:8" ht="21">
      <c r="A68" s="19"/>
      <c r="H68" s="19"/>
    </row>
    <row r="69" spans="1:8" ht="21">
      <c r="A69" s="19"/>
      <c r="H69" s="19"/>
    </row>
    <row r="70" spans="1:8" ht="21">
      <c r="A70" s="19"/>
      <c r="H70" s="19"/>
    </row>
    <row r="71" spans="1:8" ht="21">
      <c r="A71" s="19"/>
      <c r="H71" s="19"/>
    </row>
    <row r="72" spans="1:8" ht="21">
      <c r="A72" s="19"/>
      <c r="H72" s="19"/>
    </row>
    <row r="73" spans="1:8" ht="21">
      <c r="A73" s="19"/>
      <c r="H73" s="19"/>
    </row>
    <row r="74" spans="1:8" ht="21">
      <c r="A74" s="19"/>
      <c r="H74" s="19"/>
    </row>
    <row r="75" spans="1:8" ht="21">
      <c r="A75" s="19"/>
      <c r="H75" s="19"/>
    </row>
    <row r="76" spans="1:8" ht="21">
      <c r="A76" s="19"/>
      <c r="H76" s="19"/>
    </row>
    <row r="77" spans="1:8" ht="21">
      <c r="A77" s="19"/>
      <c r="H77" s="19"/>
    </row>
    <row r="78" spans="1:8" ht="21">
      <c r="A78" s="19"/>
      <c r="H78" s="19"/>
    </row>
    <row r="79" spans="1:8" ht="21">
      <c r="A79" s="19"/>
    </row>
  </sheetData>
  <mergeCells count="2">
    <mergeCell ref="A1:K1"/>
    <mergeCell ref="A43:K43"/>
  </mergeCells>
  <printOptions horizontalCentered="1" verticalCentered="1"/>
  <pageMargins left="0.39370078740157499" right="0.39370078740157499" top="0.45" bottom="0.55000000000000004" header="0" footer="0"/>
  <pageSetup paperSize="9" scale="80"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A8FDF-944A-47EC-804F-F20BA2011372}">
  <sheetPr>
    <tabColor rgb="FF00B050"/>
    <pageSetUpPr fitToPage="1"/>
  </sheetPr>
  <dimension ref="A1:J44"/>
  <sheetViews>
    <sheetView rightToLeft="1" view="pageBreakPreview" zoomScaleNormal="100" zoomScaleSheetLayoutView="100" workbookViewId="0">
      <selection activeCell="A25" sqref="A25"/>
    </sheetView>
  </sheetViews>
  <sheetFormatPr defaultColWidth="14.7109375" defaultRowHeight="18" customHeight="1"/>
  <cols>
    <col min="1" max="1" width="17.7109375" style="360" customWidth="1"/>
    <col min="2" max="2" width="13.140625" style="352" customWidth="1"/>
    <col min="3" max="3" width="13.7109375" style="352" customWidth="1"/>
    <col min="4" max="4" width="12.28515625" style="551" customWidth="1"/>
    <col min="5" max="5" width="11" style="551" customWidth="1"/>
    <col min="6" max="6" width="11.140625" style="551" customWidth="1"/>
    <col min="7" max="7" width="11.5703125" style="551" customWidth="1"/>
    <col min="8" max="8" width="15.5703125" style="551" customWidth="1"/>
    <col min="9" max="16384" width="14.7109375" style="352"/>
  </cols>
  <sheetData>
    <row r="1" spans="1:10" ht="21.75" customHeight="1" thickBot="1">
      <c r="A1" s="1030" t="s">
        <v>1094</v>
      </c>
      <c r="B1" s="1031"/>
      <c r="C1" s="1031"/>
      <c r="D1" s="1031"/>
      <c r="E1" s="1031"/>
      <c r="F1" s="1031"/>
      <c r="G1" s="1031"/>
      <c r="H1" s="1031"/>
    </row>
    <row r="2" spans="1:10" ht="18" customHeight="1" thickBot="1">
      <c r="A2" s="1046" t="s">
        <v>466</v>
      </c>
      <c r="B2" s="1047" t="s">
        <v>1095</v>
      </c>
      <c r="C2" s="1047"/>
      <c r="D2" s="1047"/>
      <c r="E2" s="1047" t="s">
        <v>1096</v>
      </c>
      <c r="F2" s="1047"/>
      <c r="G2" s="1047"/>
      <c r="H2" s="1047" t="s">
        <v>1097</v>
      </c>
    </row>
    <row r="3" spans="1:10" s="413" customFormat="1" ht="38.25" customHeight="1" thickBot="1">
      <c r="A3" s="1046"/>
      <c r="B3" s="543" t="s">
        <v>1098</v>
      </c>
      <c r="C3" s="543" t="s">
        <v>1099</v>
      </c>
      <c r="D3" s="543" t="s">
        <v>1100</v>
      </c>
      <c r="E3" s="543" t="s">
        <v>1101</v>
      </c>
      <c r="F3" s="543" t="s">
        <v>1102</v>
      </c>
      <c r="G3" s="544" t="s">
        <v>1103</v>
      </c>
      <c r="H3" s="1047"/>
    </row>
    <row r="4" spans="1:10" s="413" customFormat="1" ht="18" customHeight="1">
      <c r="A4" s="178">
        <v>1396</v>
      </c>
      <c r="B4" s="203">
        <v>13365826</v>
      </c>
      <c r="C4" s="203">
        <v>22288078</v>
      </c>
      <c r="D4" s="203">
        <v>35653904</v>
      </c>
      <c r="E4" s="203">
        <v>3472332</v>
      </c>
      <c r="F4" s="203">
        <v>2605022</v>
      </c>
      <c r="G4" s="203">
        <v>6077354</v>
      </c>
      <c r="H4" s="203">
        <v>41731258</v>
      </c>
    </row>
    <row r="5" spans="1:10" ht="18" customHeight="1">
      <c r="A5" s="178">
        <v>1397</v>
      </c>
      <c r="B5" s="287">
        <v>13353480</v>
      </c>
      <c r="C5" s="287">
        <v>22417616</v>
      </c>
      <c r="D5" s="287">
        <v>35771096</v>
      </c>
      <c r="E5" s="287">
        <v>3729101</v>
      </c>
      <c r="F5" s="287">
        <v>2786698</v>
      </c>
      <c r="G5" s="287">
        <v>6515799</v>
      </c>
      <c r="H5" s="287">
        <v>42286895</v>
      </c>
    </row>
    <row r="6" spans="1:10" ht="18" customHeight="1">
      <c r="A6" s="178">
        <v>1398</v>
      </c>
      <c r="B6" s="287">
        <v>13684134</v>
      </c>
      <c r="C6" s="287">
        <v>22898874</v>
      </c>
      <c r="D6" s="287">
        <v>36583008</v>
      </c>
      <c r="E6" s="287">
        <v>3981604</v>
      </c>
      <c r="F6" s="287">
        <v>2953849</v>
      </c>
      <c r="G6" s="287">
        <v>6935453</v>
      </c>
      <c r="H6" s="287">
        <v>43518461</v>
      </c>
    </row>
    <row r="7" spans="1:10" ht="18" customHeight="1">
      <c r="A7" s="178">
        <v>1399</v>
      </c>
      <c r="B7" s="287">
        <v>13885989</v>
      </c>
      <c r="C7" s="287">
        <v>22706990</v>
      </c>
      <c r="D7" s="287">
        <v>36592979</v>
      </c>
      <c r="E7" s="287">
        <v>4228899</v>
      </c>
      <c r="F7" s="287">
        <v>2980643</v>
      </c>
      <c r="G7" s="287">
        <v>7209542</v>
      </c>
      <c r="H7" s="287">
        <v>43802521</v>
      </c>
    </row>
    <row r="8" spans="1:10" ht="18" customHeight="1">
      <c r="A8" s="200">
        <v>1400</v>
      </c>
      <c r="B8" s="202">
        <v>14264471</v>
      </c>
      <c r="C8" s="202">
        <v>22685171</v>
      </c>
      <c r="D8" s="202">
        <v>36949642</v>
      </c>
      <c r="E8" s="202">
        <v>4076700</v>
      </c>
      <c r="F8" s="202">
        <v>3123749</v>
      </c>
      <c r="G8" s="202">
        <v>7200449</v>
      </c>
      <c r="H8" s="202">
        <v>44150091</v>
      </c>
    </row>
    <row r="9" spans="1:10" ht="18" customHeight="1">
      <c r="A9" s="200">
        <v>1401</v>
      </c>
      <c r="B9" s="202">
        <v>14598609</v>
      </c>
      <c r="C9" s="287">
        <v>23039025</v>
      </c>
      <c r="D9" s="202">
        <v>37637634</v>
      </c>
      <c r="E9" s="202">
        <v>4387042</v>
      </c>
      <c r="F9" s="202">
        <v>3404365</v>
      </c>
      <c r="G9" s="202">
        <v>7791407</v>
      </c>
      <c r="H9" s="202">
        <v>45429041</v>
      </c>
    </row>
    <row r="10" spans="1:10" ht="18" customHeight="1" thickBot="1">
      <c r="A10" s="289">
        <v>1402</v>
      </c>
      <c r="B10" s="291">
        <f>SUM(B11:B42)</f>
        <v>15230581</v>
      </c>
      <c r="C10" s="291">
        <f t="shared" ref="C10:H10" si="0">SUM(C11:C42)</f>
        <v>23681479</v>
      </c>
      <c r="D10" s="291">
        <f t="shared" si="0"/>
        <v>38912060</v>
      </c>
      <c r="E10" s="291">
        <f t="shared" si="0"/>
        <v>4671644</v>
      </c>
      <c r="F10" s="291">
        <f t="shared" si="0"/>
        <v>3658912</v>
      </c>
      <c r="G10" s="291">
        <f t="shared" si="0"/>
        <v>8330556</v>
      </c>
      <c r="H10" s="291">
        <f t="shared" si="0"/>
        <v>47242616</v>
      </c>
    </row>
    <row r="11" spans="1:10" ht="18" customHeight="1" thickBot="1">
      <c r="A11" s="390" t="s">
        <v>119</v>
      </c>
      <c r="B11" s="545">
        <v>721184</v>
      </c>
      <c r="C11" s="493">
        <v>1132848</v>
      </c>
      <c r="D11" s="546">
        <f>SUM(B11:C11)</f>
        <v>1854032</v>
      </c>
      <c r="E11" s="493">
        <v>237499</v>
      </c>
      <c r="F11" s="547">
        <v>180842</v>
      </c>
      <c r="G11" s="548">
        <f>SUM(E11:F11)</f>
        <v>418341</v>
      </c>
      <c r="H11" s="549">
        <f>G11+D11</f>
        <v>2272373</v>
      </c>
      <c r="J11" s="498"/>
    </row>
    <row r="12" spans="1:10" ht="18" customHeight="1" thickBot="1">
      <c r="A12" s="390" t="s">
        <v>120</v>
      </c>
      <c r="B12" s="550">
        <v>393259</v>
      </c>
      <c r="C12" s="493">
        <v>712077</v>
      </c>
      <c r="D12" s="546">
        <f t="shared" ref="D12:D42" si="1">SUM(B12:C12)</f>
        <v>1105336</v>
      </c>
      <c r="E12" s="493">
        <v>107818</v>
      </c>
      <c r="F12" s="550">
        <v>78391</v>
      </c>
      <c r="G12" s="548">
        <f t="shared" ref="G12:G42" si="2">SUM(E12:F12)</f>
        <v>186209</v>
      </c>
      <c r="H12" s="549">
        <f t="shared" ref="H12:H42" si="3">G12+D12</f>
        <v>1291545</v>
      </c>
      <c r="J12" s="498"/>
    </row>
    <row r="13" spans="1:10" ht="18" customHeight="1" thickBot="1">
      <c r="A13" s="390" t="s">
        <v>13</v>
      </c>
      <c r="B13" s="550">
        <v>191220</v>
      </c>
      <c r="C13" s="493">
        <v>335631</v>
      </c>
      <c r="D13" s="546">
        <f t="shared" si="1"/>
        <v>526851</v>
      </c>
      <c r="E13" s="493">
        <v>59995</v>
      </c>
      <c r="F13" s="550">
        <v>44789</v>
      </c>
      <c r="G13" s="548">
        <f t="shared" si="2"/>
        <v>104784</v>
      </c>
      <c r="H13" s="549">
        <f t="shared" si="3"/>
        <v>631635</v>
      </c>
      <c r="J13" s="498"/>
    </row>
    <row r="14" spans="1:10" ht="18" customHeight="1" thickBot="1">
      <c r="A14" s="390" t="s">
        <v>14</v>
      </c>
      <c r="B14" s="550">
        <v>1088835</v>
      </c>
      <c r="C14" s="493">
        <v>1616917</v>
      </c>
      <c r="D14" s="546">
        <f t="shared" si="1"/>
        <v>2705752</v>
      </c>
      <c r="E14" s="493">
        <v>373077</v>
      </c>
      <c r="F14" s="550">
        <v>297955</v>
      </c>
      <c r="G14" s="548">
        <f t="shared" si="2"/>
        <v>671032</v>
      </c>
      <c r="H14" s="549">
        <f t="shared" si="3"/>
        <v>3376784</v>
      </c>
      <c r="J14" s="498"/>
    </row>
    <row r="15" spans="1:10" ht="18" customHeight="1" thickBot="1">
      <c r="A15" s="390" t="s">
        <v>33</v>
      </c>
      <c r="B15" s="550">
        <v>524786</v>
      </c>
      <c r="C15" s="493">
        <v>726000</v>
      </c>
      <c r="D15" s="546">
        <f t="shared" si="1"/>
        <v>1250786</v>
      </c>
      <c r="E15" s="493">
        <v>208745</v>
      </c>
      <c r="F15" s="550">
        <v>167607</v>
      </c>
      <c r="G15" s="548">
        <f t="shared" si="2"/>
        <v>376352</v>
      </c>
      <c r="H15" s="549">
        <f t="shared" si="3"/>
        <v>1627138</v>
      </c>
      <c r="J15" s="498"/>
    </row>
    <row r="16" spans="1:10" ht="18" customHeight="1" thickBot="1">
      <c r="A16" s="390" t="s">
        <v>15</v>
      </c>
      <c r="B16" s="550">
        <v>106038</v>
      </c>
      <c r="C16" s="493">
        <v>165028</v>
      </c>
      <c r="D16" s="546">
        <f t="shared" si="1"/>
        <v>271066</v>
      </c>
      <c r="E16" s="493">
        <v>25313</v>
      </c>
      <c r="F16" s="550">
        <v>21763</v>
      </c>
      <c r="G16" s="548">
        <f t="shared" si="2"/>
        <v>47076</v>
      </c>
      <c r="H16" s="549">
        <f t="shared" si="3"/>
        <v>318142</v>
      </c>
      <c r="J16" s="498"/>
    </row>
    <row r="17" spans="1:10" ht="18" customHeight="1" thickBot="1">
      <c r="A17" s="390" t="s">
        <v>16</v>
      </c>
      <c r="B17" s="550">
        <v>342781</v>
      </c>
      <c r="C17" s="493">
        <v>613162</v>
      </c>
      <c r="D17" s="546">
        <f t="shared" si="1"/>
        <v>955943</v>
      </c>
      <c r="E17" s="493">
        <v>50233</v>
      </c>
      <c r="F17" s="550">
        <v>38338</v>
      </c>
      <c r="G17" s="548">
        <f t="shared" si="2"/>
        <v>88571</v>
      </c>
      <c r="H17" s="549">
        <f t="shared" si="3"/>
        <v>1044514</v>
      </c>
      <c r="J17" s="498"/>
    </row>
    <row r="18" spans="1:10" ht="18" customHeight="1" thickBot="1">
      <c r="A18" s="390" t="s">
        <v>475</v>
      </c>
      <c r="B18" s="550">
        <v>3694934</v>
      </c>
      <c r="C18" s="493">
        <v>4743941</v>
      </c>
      <c r="D18" s="546">
        <f t="shared" si="1"/>
        <v>8438875</v>
      </c>
      <c r="E18" s="493">
        <v>1032708</v>
      </c>
      <c r="F18" s="550">
        <v>753085</v>
      </c>
      <c r="G18" s="548">
        <f t="shared" si="2"/>
        <v>1785793</v>
      </c>
      <c r="H18" s="549">
        <f t="shared" si="3"/>
        <v>10224668</v>
      </c>
      <c r="J18" s="498"/>
    </row>
    <row r="19" spans="1:10" ht="18" customHeight="1" thickBot="1">
      <c r="A19" s="390" t="s">
        <v>122</v>
      </c>
      <c r="B19" s="550">
        <v>151731</v>
      </c>
      <c r="C19" s="493">
        <v>263504</v>
      </c>
      <c r="D19" s="546">
        <f t="shared" si="1"/>
        <v>415235</v>
      </c>
      <c r="E19" s="493">
        <v>52105</v>
      </c>
      <c r="F19" s="550">
        <v>37276</v>
      </c>
      <c r="G19" s="548">
        <f t="shared" si="2"/>
        <v>89381</v>
      </c>
      <c r="H19" s="549">
        <f t="shared" si="3"/>
        <v>504616</v>
      </c>
      <c r="J19" s="498"/>
    </row>
    <row r="20" spans="1:10" ht="18" customHeight="1" thickBot="1">
      <c r="A20" s="390" t="s">
        <v>476</v>
      </c>
      <c r="B20" s="550">
        <v>960218</v>
      </c>
      <c r="C20" s="493">
        <v>1645607</v>
      </c>
      <c r="D20" s="546">
        <f t="shared" si="1"/>
        <v>2605825</v>
      </c>
      <c r="E20" s="493">
        <v>284111</v>
      </c>
      <c r="F20" s="550">
        <v>225281</v>
      </c>
      <c r="G20" s="548">
        <f t="shared" si="2"/>
        <v>509392</v>
      </c>
      <c r="H20" s="549">
        <f t="shared" si="3"/>
        <v>3115217</v>
      </c>
      <c r="J20" s="498"/>
    </row>
    <row r="21" spans="1:10" ht="18" customHeight="1" thickBot="1">
      <c r="A21" s="390" t="s">
        <v>29</v>
      </c>
      <c r="B21" s="550">
        <v>103545</v>
      </c>
      <c r="C21" s="493">
        <v>192481</v>
      </c>
      <c r="D21" s="546">
        <f t="shared" si="1"/>
        <v>296026</v>
      </c>
      <c r="E21" s="493">
        <v>30002</v>
      </c>
      <c r="F21" s="550">
        <v>26049</v>
      </c>
      <c r="G21" s="548">
        <f t="shared" si="2"/>
        <v>56051</v>
      </c>
      <c r="H21" s="549">
        <f t="shared" si="3"/>
        <v>352077</v>
      </c>
      <c r="J21" s="498"/>
    </row>
    <row r="22" spans="1:10" ht="18" customHeight="1" thickBot="1">
      <c r="A22" s="390" t="s">
        <v>31</v>
      </c>
      <c r="B22" s="550">
        <v>126474</v>
      </c>
      <c r="C22" s="493">
        <v>236526</v>
      </c>
      <c r="D22" s="546">
        <f t="shared" si="1"/>
        <v>363000</v>
      </c>
      <c r="E22" s="493">
        <v>30669</v>
      </c>
      <c r="F22" s="550">
        <v>28462</v>
      </c>
      <c r="G22" s="548">
        <f t="shared" si="2"/>
        <v>59131</v>
      </c>
      <c r="H22" s="549">
        <f t="shared" si="3"/>
        <v>422131</v>
      </c>
      <c r="J22" s="498"/>
    </row>
    <row r="23" spans="1:10" ht="18" customHeight="1" thickBot="1">
      <c r="A23" s="390" t="s">
        <v>17</v>
      </c>
      <c r="B23" s="550">
        <v>907508</v>
      </c>
      <c r="C23" s="493">
        <v>1734743</v>
      </c>
      <c r="D23" s="546">
        <f t="shared" si="1"/>
        <v>2642251</v>
      </c>
      <c r="E23" s="493">
        <v>299200</v>
      </c>
      <c r="F23" s="550">
        <v>238390</v>
      </c>
      <c r="G23" s="548">
        <f t="shared" si="2"/>
        <v>537590</v>
      </c>
      <c r="H23" s="549">
        <f t="shared" si="3"/>
        <v>3179841</v>
      </c>
      <c r="J23" s="498"/>
    </row>
    <row r="24" spans="1:10" ht="18" customHeight="1" thickBot="1">
      <c r="A24" s="390" t="s">
        <v>18</v>
      </c>
      <c r="B24" s="550">
        <v>184563</v>
      </c>
      <c r="C24" s="493">
        <v>287845</v>
      </c>
      <c r="D24" s="546">
        <f t="shared" si="1"/>
        <v>472408</v>
      </c>
      <c r="E24" s="493">
        <v>59073</v>
      </c>
      <c r="F24" s="550">
        <v>53116</v>
      </c>
      <c r="G24" s="548">
        <f t="shared" si="2"/>
        <v>112189</v>
      </c>
      <c r="H24" s="549">
        <f t="shared" si="3"/>
        <v>584597</v>
      </c>
      <c r="J24" s="498"/>
    </row>
    <row r="25" spans="1:10" ht="18" customHeight="1" thickBot="1">
      <c r="A25" s="390" t="s">
        <v>19</v>
      </c>
      <c r="B25" s="550">
        <v>175277</v>
      </c>
      <c r="C25" s="493">
        <v>259412</v>
      </c>
      <c r="D25" s="546">
        <f t="shared" si="1"/>
        <v>434689</v>
      </c>
      <c r="E25" s="493">
        <v>54863</v>
      </c>
      <c r="F25" s="550">
        <v>44586</v>
      </c>
      <c r="G25" s="548">
        <f t="shared" si="2"/>
        <v>99449</v>
      </c>
      <c r="H25" s="549">
        <f t="shared" si="3"/>
        <v>534138</v>
      </c>
      <c r="J25" s="498"/>
    </row>
    <row r="26" spans="1:10" ht="18" customHeight="1" thickBot="1">
      <c r="A26" s="392" t="s">
        <v>261</v>
      </c>
      <c r="B26" s="550">
        <v>224461</v>
      </c>
      <c r="C26" s="493">
        <v>512282</v>
      </c>
      <c r="D26" s="546">
        <f t="shared" si="1"/>
        <v>736743</v>
      </c>
      <c r="E26" s="493">
        <v>55244</v>
      </c>
      <c r="F26" s="550">
        <v>49415</v>
      </c>
      <c r="G26" s="548">
        <f t="shared" si="2"/>
        <v>104659</v>
      </c>
      <c r="H26" s="549">
        <f t="shared" si="3"/>
        <v>841402</v>
      </c>
      <c r="J26" s="498"/>
    </row>
    <row r="27" spans="1:10" ht="18" customHeight="1" thickBot="1">
      <c r="A27" s="390" t="s">
        <v>20</v>
      </c>
      <c r="B27" s="550">
        <v>790387</v>
      </c>
      <c r="C27" s="493">
        <v>1184378</v>
      </c>
      <c r="D27" s="546">
        <f t="shared" si="1"/>
        <v>1974765</v>
      </c>
      <c r="E27" s="493">
        <v>256118</v>
      </c>
      <c r="F27" s="550">
        <v>198338</v>
      </c>
      <c r="G27" s="548">
        <f t="shared" si="2"/>
        <v>454456</v>
      </c>
      <c r="H27" s="549">
        <f t="shared" si="3"/>
        <v>2429221</v>
      </c>
      <c r="J27" s="498"/>
    </row>
    <row r="28" spans="1:10" ht="18" customHeight="1" thickBot="1">
      <c r="A28" s="390" t="s">
        <v>127</v>
      </c>
      <c r="B28" s="550">
        <v>269168</v>
      </c>
      <c r="C28" s="493">
        <v>425582</v>
      </c>
      <c r="D28" s="546">
        <f t="shared" si="1"/>
        <v>694750</v>
      </c>
      <c r="E28" s="493">
        <v>102482</v>
      </c>
      <c r="F28" s="550">
        <v>94414</v>
      </c>
      <c r="G28" s="548">
        <f t="shared" si="2"/>
        <v>196896</v>
      </c>
      <c r="H28" s="549">
        <f t="shared" si="3"/>
        <v>891646</v>
      </c>
      <c r="J28" s="498"/>
    </row>
    <row r="29" spans="1:10" ht="18" customHeight="1" thickBot="1">
      <c r="A29" s="390" t="s">
        <v>22</v>
      </c>
      <c r="B29" s="550">
        <v>248298</v>
      </c>
      <c r="C29" s="493">
        <v>470004</v>
      </c>
      <c r="D29" s="546">
        <f t="shared" si="1"/>
        <v>718302</v>
      </c>
      <c r="E29" s="493">
        <v>64588</v>
      </c>
      <c r="F29" s="550">
        <v>51632</v>
      </c>
      <c r="G29" s="548">
        <f t="shared" si="2"/>
        <v>116220</v>
      </c>
      <c r="H29" s="549">
        <f t="shared" si="3"/>
        <v>834522</v>
      </c>
      <c r="J29" s="498"/>
    </row>
    <row r="30" spans="1:10" ht="18" customHeight="1" thickBot="1">
      <c r="A30" s="390" t="s">
        <v>477</v>
      </c>
      <c r="B30" s="550">
        <v>112547</v>
      </c>
      <c r="C30" s="493">
        <v>174637</v>
      </c>
      <c r="D30" s="546">
        <f t="shared" si="1"/>
        <v>287184</v>
      </c>
      <c r="E30" s="493">
        <v>41693</v>
      </c>
      <c r="F30" s="550">
        <v>38561</v>
      </c>
      <c r="G30" s="548">
        <f t="shared" si="2"/>
        <v>80254</v>
      </c>
      <c r="H30" s="549">
        <f t="shared" si="3"/>
        <v>367438</v>
      </c>
      <c r="J30" s="498"/>
    </row>
    <row r="31" spans="1:10" ht="18" customHeight="1" thickBot="1">
      <c r="A31" s="390" t="s">
        <v>219</v>
      </c>
      <c r="B31" s="550">
        <v>204751</v>
      </c>
      <c r="C31" s="493">
        <v>348927</v>
      </c>
      <c r="D31" s="546">
        <f t="shared" si="1"/>
        <v>553678</v>
      </c>
      <c r="E31" s="493">
        <v>64624</v>
      </c>
      <c r="F31" s="550">
        <v>48750</v>
      </c>
      <c r="G31" s="548">
        <f t="shared" si="2"/>
        <v>113374</v>
      </c>
      <c r="H31" s="549">
        <f t="shared" si="3"/>
        <v>667052</v>
      </c>
      <c r="J31" s="498"/>
    </row>
    <row r="32" spans="1:10" ht="18" customHeight="1" thickBot="1">
      <c r="A32" s="390" t="s">
        <v>220</v>
      </c>
      <c r="B32" s="550">
        <v>551512</v>
      </c>
      <c r="C32" s="493">
        <v>887685</v>
      </c>
      <c r="D32" s="546">
        <f t="shared" si="1"/>
        <v>1439197</v>
      </c>
      <c r="E32" s="493">
        <v>139927</v>
      </c>
      <c r="F32" s="550">
        <v>104498</v>
      </c>
      <c r="G32" s="548">
        <f t="shared" si="2"/>
        <v>244425</v>
      </c>
      <c r="H32" s="549">
        <f t="shared" si="3"/>
        <v>1683622</v>
      </c>
      <c r="J32" s="498"/>
    </row>
    <row r="33" spans="1:10" ht="18" customHeight="1" thickBot="1">
      <c r="A33" s="390" t="s">
        <v>221</v>
      </c>
      <c r="B33" s="550">
        <v>238966</v>
      </c>
      <c r="C33" s="493">
        <v>389736</v>
      </c>
      <c r="D33" s="546">
        <f t="shared" si="1"/>
        <v>628702</v>
      </c>
      <c r="E33" s="493">
        <v>87464</v>
      </c>
      <c r="F33" s="550">
        <v>66324</v>
      </c>
      <c r="G33" s="548">
        <f t="shared" si="2"/>
        <v>153788</v>
      </c>
      <c r="H33" s="549">
        <f t="shared" si="3"/>
        <v>782490</v>
      </c>
      <c r="J33" s="498"/>
    </row>
    <row r="34" spans="1:10" ht="18" customHeight="1" thickBot="1">
      <c r="A34" s="390" t="s">
        <v>478</v>
      </c>
      <c r="B34" s="550">
        <v>102799</v>
      </c>
      <c r="C34" s="493">
        <v>187882</v>
      </c>
      <c r="D34" s="546">
        <f t="shared" si="1"/>
        <v>290681</v>
      </c>
      <c r="E34" s="493">
        <v>24120</v>
      </c>
      <c r="F34" s="550">
        <v>19511</v>
      </c>
      <c r="G34" s="548">
        <f t="shared" si="2"/>
        <v>43631</v>
      </c>
      <c r="H34" s="549">
        <f t="shared" si="3"/>
        <v>334312</v>
      </c>
      <c r="J34" s="498"/>
    </row>
    <row r="35" spans="1:10" ht="18" customHeight="1" thickBot="1">
      <c r="A35" s="390" t="s">
        <v>131</v>
      </c>
      <c r="B35" s="550">
        <v>266025</v>
      </c>
      <c r="C35" s="493">
        <v>462155</v>
      </c>
      <c r="D35" s="546">
        <f t="shared" si="1"/>
        <v>728180</v>
      </c>
      <c r="E35" s="493">
        <v>74177</v>
      </c>
      <c r="F35" s="550">
        <v>51063</v>
      </c>
      <c r="G35" s="548">
        <f t="shared" si="2"/>
        <v>125240</v>
      </c>
      <c r="H35" s="549">
        <f t="shared" si="3"/>
        <v>853420</v>
      </c>
      <c r="J35" s="498"/>
    </row>
    <row r="36" spans="1:10" ht="18" customHeight="1" thickBot="1">
      <c r="A36" s="390" t="s">
        <v>23</v>
      </c>
      <c r="B36" s="550">
        <v>423561</v>
      </c>
      <c r="C36" s="493">
        <v>558751</v>
      </c>
      <c r="D36" s="546">
        <f t="shared" si="1"/>
        <v>982312</v>
      </c>
      <c r="E36" s="493">
        <v>189406</v>
      </c>
      <c r="F36" s="550">
        <v>137621</v>
      </c>
      <c r="G36" s="548">
        <f t="shared" si="2"/>
        <v>327027</v>
      </c>
      <c r="H36" s="549">
        <f t="shared" si="3"/>
        <v>1309339</v>
      </c>
      <c r="J36" s="498"/>
    </row>
    <row r="37" spans="1:10" ht="18" customHeight="1" thickBot="1">
      <c r="A37" s="390" t="s">
        <v>24</v>
      </c>
      <c r="B37" s="550">
        <v>213140</v>
      </c>
      <c r="C37" s="493">
        <v>387481</v>
      </c>
      <c r="D37" s="546">
        <f t="shared" si="1"/>
        <v>600621</v>
      </c>
      <c r="E37" s="493">
        <v>89490</v>
      </c>
      <c r="F37" s="550">
        <v>74350</v>
      </c>
      <c r="G37" s="548">
        <f t="shared" si="2"/>
        <v>163840</v>
      </c>
      <c r="H37" s="549">
        <f t="shared" si="3"/>
        <v>764461</v>
      </c>
      <c r="J37" s="498"/>
    </row>
    <row r="38" spans="1:10" ht="18" customHeight="1" thickBot="1">
      <c r="A38" s="390" t="s">
        <v>25</v>
      </c>
      <c r="B38" s="550">
        <v>628347</v>
      </c>
      <c r="C38" s="493">
        <v>943620</v>
      </c>
      <c r="D38" s="546">
        <f t="shared" si="1"/>
        <v>1571967</v>
      </c>
      <c r="E38" s="493">
        <v>220976</v>
      </c>
      <c r="F38" s="550">
        <v>171436</v>
      </c>
      <c r="G38" s="548">
        <f t="shared" si="2"/>
        <v>392412</v>
      </c>
      <c r="H38" s="549">
        <f t="shared" si="3"/>
        <v>1964379</v>
      </c>
      <c r="J38" s="498"/>
    </row>
    <row r="39" spans="1:10" ht="18" customHeight="1" thickBot="1">
      <c r="A39" s="390" t="s">
        <v>133</v>
      </c>
      <c r="B39" s="550">
        <v>336241</v>
      </c>
      <c r="C39" s="493">
        <v>501009</v>
      </c>
      <c r="D39" s="546">
        <f t="shared" si="1"/>
        <v>837250</v>
      </c>
      <c r="E39" s="493">
        <v>110788</v>
      </c>
      <c r="F39" s="550">
        <v>103642</v>
      </c>
      <c r="G39" s="548">
        <f t="shared" si="2"/>
        <v>214430</v>
      </c>
      <c r="H39" s="549">
        <f t="shared" si="3"/>
        <v>1051680</v>
      </c>
      <c r="J39" s="498"/>
    </row>
    <row r="40" spans="1:10" ht="18" customHeight="1" thickBot="1">
      <c r="A40" s="390" t="s">
        <v>26</v>
      </c>
      <c r="B40" s="550">
        <v>350756</v>
      </c>
      <c r="C40" s="493">
        <v>596007</v>
      </c>
      <c r="D40" s="546">
        <f t="shared" si="1"/>
        <v>946763</v>
      </c>
      <c r="E40" s="493">
        <v>61025</v>
      </c>
      <c r="F40" s="550">
        <v>52241</v>
      </c>
      <c r="G40" s="548">
        <f t="shared" si="2"/>
        <v>113266</v>
      </c>
      <c r="H40" s="549">
        <f t="shared" si="3"/>
        <v>1060029</v>
      </c>
      <c r="J40" s="498"/>
    </row>
    <row r="41" spans="1:10" ht="18" customHeight="1" thickBot="1">
      <c r="A41" s="390" t="s">
        <v>27</v>
      </c>
      <c r="B41" s="550">
        <v>239378</v>
      </c>
      <c r="C41" s="493">
        <v>407154</v>
      </c>
      <c r="D41" s="546">
        <f t="shared" si="1"/>
        <v>646532</v>
      </c>
      <c r="E41" s="493">
        <v>87278</v>
      </c>
      <c r="F41" s="550">
        <v>64431</v>
      </c>
      <c r="G41" s="548">
        <f t="shared" si="2"/>
        <v>151709</v>
      </c>
      <c r="H41" s="549">
        <f t="shared" si="3"/>
        <v>798241</v>
      </c>
      <c r="J41" s="498"/>
    </row>
    <row r="42" spans="1:10" ht="18" customHeight="1" thickBot="1">
      <c r="A42" s="390" t="s">
        <v>134</v>
      </c>
      <c r="B42" s="550">
        <v>357891</v>
      </c>
      <c r="C42" s="493">
        <v>578467</v>
      </c>
      <c r="D42" s="546">
        <f t="shared" si="1"/>
        <v>936358</v>
      </c>
      <c r="E42" s="493">
        <v>96833</v>
      </c>
      <c r="F42" s="550">
        <v>96755</v>
      </c>
      <c r="G42" s="548">
        <f t="shared" si="2"/>
        <v>193588</v>
      </c>
      <c r="H42" s="549">
        <f t="shared" si="3"/>
        <v>1129946</v>
      </c>
      <c r="J42" s="498"/>
    </row>
    <row r="43" spans="1:10" ht="18" customHeight="1">
      <c r="A43" s="1041" t="s">
        <v>1104</v>
      </c>
      <c r="B43" s="1041"/>
      <c r="C43" s="1041"/>
      <c r="D43" s="1041"/>
      <c r="E43" s="1041"/>
      <c r="F43" s="1041"/>
      <c r="G43" s="1041"/>
      <c r="H43" s="1041"/>
    </row>
    <row r="44" spans="1:10" ht="21" customHeight="1">
      <c r="A44" s="1045"/>
      <c r="B44" s="1045"/>
      <c r="C44" s="1045"/>
      <c r="D44" s="1045"/>
      <c r="E44" s="1045"/>
      <c r="F44" s="1045"/>
      <c r="G44" s="1045"/>
      <c r="H44" s="1045"/>
    </row>
  </sheetData>
  <mergeCells count="7">
    <mergeCell ref="A44:H44"/>
    <mergeCell ref="A1:H1"/>
    <mergeCell ref="A2:A3"/>
    <mergeCell ref="B2:D2"/>
    <mergeCell ref="E2:G2"/>
    <mergeCell ref="H2:H3"/>
    <mergeCell ref="A43:H43"/>
  </mergeCells>
  <printOptions horizontalCentered="1" verticalCentered="1"/>
  <pageMargins left="0.39370078740157483" right="0.55118110236220474" top="0.78740157480314965" bottom="0.78740157480314965" header="0.55118110236220474" footer="0.31496062992125984"/>
  <pageSetup paperSize="9" scale="89" orientation="portrait" r:id="rId1"/>
  <headerFooter alignWithMargins="0">
    <oddFooter>&amp;C&amp;"Nazanin,Bold"&amp;12</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6B37D-4646-4434-90BD-07FAE6C40F68}">
  <sheetPr>
    <tabColor rgb="FF00B0F0"/>
    <pageSetUpPr fitToPage="1"/>
  </sheetPr>
  <dimension ref="A1:L14"/>
  <sheetViews>
    <sheetView rightToLeft="1" topLeftCell="A13" zoomScaleNormal="100" workbookViewId="0">
      <selection activeCell="J20" sqref="J20"/>
    </sheetView>
  </sheetViews>
  <sheetFormatPr defaultColWidth="9.140625" defaultRowHeight="15.75"/>
  <cols>
    <col min="1" max="1" width="14.42578125" style="552" customWidth="1"/>
    <col min="2" max="2" width="17.140625" style="552" customWidth="1"/>
    <col min="3" max="3" width="15.7109375" style="552" customWidth="1"/>
    <col min="4" max="4" width="13.28515625" style="552" customWidth="1"/>
    <col min="5" max="5" width="15" style="552" customWidth="1"/>
    <col min="6" max="6" width="13.28515625" style="552" customWidth="1"/>
    <col min="7" max="7" width="14" style="552" customWidth="1"/>
    <col min="8" max="8" width="9.140625" style="552"/>
    <col min="9" max="9" width="14.140625" style="552" customWidth="1"/>
    <col min="10" max="10" width="9.5703125" style="552" bestFit="1" customWidth="1"/>
    <col min="11" max="11" width="9.140625" style="552" customWidth="1"/>
    <col min="12" max="256" width="9.140625" style="552"/>
    <col min="257" max="257" width="14.42578125" style="552" customWidth="1"/>
    <col min="258" max="258" width="17.140625" style="552" customWidth="1"/>
    <col min="259" max="259" width="15.7109375" style="552" customWidth="1"/>
    <col min="260" max="260" width="13.28515625" style="552" customWidth="1"/>
    <col min="261" max="261" width="15" style="552" customWidth="1"/>
    <col min="262" max="262" width="13.28515625" style="552" customWidth="1"/>
    <col min="263" max="263" width="14" style="552" customWidth="1"/>
    <col min="264" max="264" width="9.140625" style="552"/>
    <col min="265" max="265" width="14.140625" style="552" customWidth="1"/>
    <col min="266" max="266" width="9.5703125" style="552" bestFit="1" customWidth="1"/>
    <col min="267" max="512" width="9.140625" style="552"/>
    <col min="513" max="513" width="14.42578125" style="552" customWidth="1"/>
    <col min="514" max="514" width="17.140625" style="552" customWidth="1"/>
    <col min="515" max="515" width="15.7109375" style="552" customWidth="1"/>
    <col min="516" max="516" width="13.28515625" style="552" customWidth="1"/>
    <col min="517" max="517" width="15" style="552" customWidth="1"/>
    <col min="518" max="518" width="13.28515625" style="552" customWidth="1"/>
    <col min="519" max="519" width="14" style="552" customWidth="1"/>
    <col min="520" max="520" width="9.140625" style="552"/>
    <col min="521" max="521" width="14.140625" style="552" customWidth="1"/>
    <col min="522" max="522" width="9.5703125" style="552" bestFit="1" customWidth="1"/>
    <col min="523" max="768" width="9.140625" style="552"/>
    <col min="769" max="769" width="14.42578125" style="552" customWidth="1"/>
    <col min="770" max="770" width="17.140625" style="552" customWidth="1"/>
    <col min="771" max="771" width="15.7109375" style="552" customWidth="1"/>
    <col min="772" max="772" width="13.28515625" style="552" customWidth="1"/>
    <col min="773" max="773" width="15" style="552" customWidth="1"/>
    <col min="774" max="774" width="13.28515625" style="552" customWidth="1"/>
    <col min="775" max="775" width="14" style="552" customWidth="1"/>
    <col min="776" max="776" width="9.140625" style="552"/>
    <col min="777" max="777" width="14.140625" style="552" customWidth="1"/>
    <col min="778" max="778" width="9.5703125" style="552" bestFit="1" customWidth="1"/>
    <col min="779" max="1024" width="9.140625" style="552"/>
    <col min="1025" max="1025" width="14.42578125" style="552" customWidth="1"/>
    <col min="1026" max="1026" width="17.140625" style="552" customWidth="1"/>
    <col min="1027" max="1027" width="15.7109375" style="552" customWidth="1"/>
    <col min="1028" max="1028" width="13.28515625" style="552" customWidth="1"/>
    <col min="1029" max="1029" width="15" style="552" customWidth="1"/>
    <col min="1030" max="1030" width="13.28515625" style="552" customWidth="1"/>
    <col min="1031" max="1031" width="14" style="552" customWidth="1"/>
    <col min="1032" max="1032" width="9.140625" style="552"/>
    <col min="1033" max="1033" width="14.140625" style="552" customWidth="1"/>
    <col min="1034" max="1034" width="9.5703125" style="552" bestFit="1" customWidth="1"/>
    <col min="1035" max="1280" width="9.140625" style="552"/>
    <col min="1281" max="1281" width="14.42578125" style="552" customWidth="1"/>
    <col min="1282" max="1282" width="17.140625" style="552" customWidth="1"/>
    <col min="1283" max="1283" width="15.7109375" style="552" customWidth="1"/>
    <col min="1284" max="1284" width="13.28515625" style="552" customWidth="1"/>
    <col min="1285" max="1285" width="15" style="552" customWidth="1"/>
    <col min="1286" max="1286" width="13.28515625" style="552" customWidth="1"/>
    <col min="1287" max="1287" width="14" style="552" customWidth="1"/>
    <col min="1288" max="1288" width="9.140625" style="552"/>
    <col min="1289" max="1289" width="14.140625" style="552" customWidth="1"/>
    <col min="1290" max="1290" width="9.5703125" style="552" bestFit="1" customWidth="1"/>
    <col min="1291" max="1536" width="9.140625" style="552"/>
    <col min="1537" max="1537" width="14.42578125" style="552" customWidth="1"/>
    <col min="1538" max="1538" width="17.140625" style="552" customWidth="1"/>
    <col min="1539" max="1539" width="15.7109375" style="552" customWidth="1"/>
    <col min="1540" max="1540" width="13.28515625" style="552" customWidth="1"/>
    <col min="1541" max="1541" width="15" style="552" customWidth="1"/>
    <col min="1542" max="1542" width="13.28515625" style="552" customWidth="1"/>
    <col min="1543" max="1543" width="14" style="552" customWidth="1"/>
    <col min="1544" max="1544" width="9.140625" style="552"/>
    <col min="1545" max="1545" width="14.140625" style="552" customWidth="1"/>
    <col min="1546" max="1546" width="9.5703125" style="552" bestFit="1" customWidth="1"/>
    <col min="1547" max="1792" width="9.140625" style="552"/>
    <col min="1793" max="1793" width="14.42578125" style="552" customWidth="1"/>
    <col min="1794" max="1794" width="17.140625" style="552" customWidth="1"/>
    <col min="1795" max="1795" width="15.7109375" style="552" customWidth="1"/>
    <col min="1796" max="1796" width="13.28515625" style="552" customWidth="1"/>
    <col min="1797" max="1797" width="15" style="552" customWidth="1"/>
    <col min="1798" max="1798" width="13.28515625" style="552" customWidth="1"/>
    <col min="1799" max="1799" width="14" style="552" customWidth="1"/>
    <col min="1800" max="1800" width="9.140625" style="552"/>
    <col min="1801" max="1801" width="14.140625" style="552" customWidth="1"/>
    <col min="1802" max="1802" width="9.5703125" style="552" bestFit="1" customWidth="1"/>
    <col min="1803" max="2048" width="9.140625" style="552"/>
    <col min="2049" max="2049" width="14.42578125" style="552" customWidth="1"/>
    <col min="2050" max="2050" width="17.140625" style="552" customWidth="1"/>
    <col min="2051" max="2051" width="15.7109375" style="552" customWidth="1"/>
    <col min="2052" max="2052" width="13.28515625" style="552" customWidth="1"/>
    <col min="2053" max="2053" width="15" style="552" customWidth="1"/>
    <col min="2054" max="2054" width="13.28515625" style="552" customWidth="1"/>
    <col min="2055" max="2055" width="14" style="552" customWidth="1"/>
    <col min="2056" max="2056" width="9.140625" style="552"/>
    <col min="2057" max="2057" width="14.140625" style="552" customWidth="1"/>
    <col min="2058" max="2058" width="9.5703125" style="552" bestFit="1" customWidth="1"/>
    <col min="2059" max="2304" width="9.140625" style="552"/>
    <col min="2305" max="2305" width="14.42578125" style="552" customWidth="1"/>
    <col min="2306" max="2306" width="17.140625" style="552" customWidth="1"/>
    <col min="2307" max="2307" width="15.7109375" style="552" customWidth="1"/>
    <col min="2308" max="2308" width="13.28515625" style="552" customWidth="1"/>
    <col min="2309" max="2309" width="15" style="552" customWidth="1"/>
    <col min="2310" max="2310" width="13.28515625" style="552" customWidth="1"/>
    <col min="2311" max="2311" width="14" style="552" customWidth="1"/>
    <col min="2312" max="2312" width="9.140625" style="552"/>
    <col min="2313" max="2313" width="14.140625" style="552" customWidth="1"/>
    <col min="2314" max="2314" width="9.5703125" style="552" bestFit="1" customWidth="1"/>
    <col min="2315" max="2560" width="9.140625" style="552"/>
    <col min="2561" max="2561" width="14.42578125" style="552" customWidth="1"/>
    <col min="2562" max="2562" width="17.140625" style="552" customWidth="1"/>
    <col min="2563" max="2563" width="15.7109375" style="552" customWidth="1"/>
    <col min="2564" max="2564" width="13.28515625" style="552" customWidth="1"/>
    <col min="2565" max="2565" width="15" style="552" customWidth="1"/>
    <col min="2566" max="2566" width="13.28515625" style="552" customWidth="1"/>
    <col min="2567" max="2567" width="14" style="552" customWidth="1"/>
    <col min="2568" max="2568" width="9.140625" style="552"/>
    <col min="2569" max="2569" width="14.140625" style="552" customWidth="1"/>
    <col min="2570" max="2570" width="9.5703125" style="552" bestFit="1" customWidth="1"/>
    <col min="2571" max="2816" width="9.140625" style="552"/>
    <col min="2817" max="2817" width="14.42578125" style="552" customWidth="1"/>
    <col min="2818" max="2818" width="17.140625" style="552" customWidth="1"/>
    <col min="2819" max="2819" width="15.7109375" style="552" customWidth="1"/>
    <col min="2820" max="2820" width="13.28515625" style="552" customWidth="1"/>
    <col min="2821" max="2821" width="15" style="552" customWidth="1"/>
    <col min="2822" max="2822" width="13.28515625" style="552" customWidth="1"/>
    <col min="2823" max="2823" width="14" style="552" customWidth="1"/>
    <col min="2824" max="2824" width="9.140625" style="552"/>
    <col min="2825" max="2825" width="14.140625" style="552" customWidth="1"/>
    <col min="2826" max="2826" width="9.5703125" style="552" bestFit="1" customWidth="1"/>
    <col min="2827" max="3072" width="9.140625" style="552"/>
    <col min="3073" max="3073" width="14.42578125" style="552" customWidth="1"/>
    <col min="3074" max="3074" width="17.140625" style="552" customWidth="1"/>
    <col min="3075" max="3075" width="15.7109375" style="552" customWidth="1"/>
    <col min="3076" max="3076" width="13.28515625" style="552" customWidth="1"/>
    <col min="3077" max="3077" width="15" style="552" customWidth="1"/>
    <col min="3078" max="3078" width="13.28515625" style="552" customWidth="1"/>
    <col min="3079" max="3079" width="14" style="552" customWidth="1"/>
    <col min="3080" max="3080" width="9.140625" style="552"/>
    <col min="3081" max="3081" width="14.140625" style="552" customWidth="1"/>
    <col min="3082" max="3082" width="9.5703125" style="552" bestFit="1" customWidth="1"/>
    <col min="3083" max="3328" width="9.140625" style="552"/>
    <col min="3329" max="3329" width="14.42578125" style="552" customWidth="1"/>
    <col min="3330" max="3330" width="17.140625" style="552" customWidth="1"/>
    <col min="3331" max="3331" width="15.7109375" style="552" customWidth="1"/>
    <col min="3332" max="3332" width="13.28515625" style="552" customWidth="1"/>
    <col min="3333" max="3333" width="15" style="552" customWidth="1"/>
    <col min="3334" max="3334" width="13.28515625" style="552" customWidth="1"/>
    <col min="3335" max="3335" width="14" style="552" customWidth="1"/>
    <col min="3336" max="3336" width="9.140625" style="552"/>
    <col min="3337" max="3337" width="14.140625" style="552" customWidth="1"/>
    <col min="3338" max="3338" width="9.5703125" style="552" bestFit="1" customWidth="1"/>
    <col min="3339" max="3584" width="9.140625" style="552"/>
    <col min="3585" max="3585" width="14.42578125" style="552" customWidth="1"/>
    <col min="3586" max="3586" width="17.140625" style="552" customWidth="1"/>
    <col min="3587" max="3587" width="15.7109375" style="552" customWidth="1"/>
    <col min="3588" max="3588" width="13.28515625" style="552" customWidth="1"/>
    <col min="3589" max="3589" width="15" style="552" customWidth="1"/>
    <col min="3590" max="3590" width="13.28515625" style="552" customWidth="1"/>
    <col min="3591" max="3591" width="14" style="552" customWidth="1"/>
    <col min="3592" max="3592" width="9.140625" style="552"/>
    <col min="3593" max="3593" width="14.140625" style="552" customWidth="1"/>
    <col min="3594" max="3594" width="9.5703125" style="552" bestFit="1" customWidth="1"/>
    <col min="3595" max="3840" width="9.140625" style="552"/>
    <col min="3841" max="3841" width="14.42578125" style="552" customWidth="1"/>
    <col min="3842" max="3842" width="17.140625" style="552" customWidth="1"/>
    <col min="3843" max="3843" width="15.7109375" style="552" customWidth="1"/>
    <col min="3844" max="3844" width="13.28515625" style="552" customWidth="1"/>
    <col min="3845" max="3845" width="15" style="552" customWidth="1"/>
    <col min="3846" max="3846" width="13.28515625" style="552" customWidth="1"/>
    <col min="3847" max="3847" width="14" style="552" customWidth="1"/>
    <col min="3848" max="3848" width="9.140625" style="552"/>
    <col min="3849" max="3849" width="14.140625" style="552" customWidth="1"/>
    <col min="3850" max="3850" width="9.5703125" style="552" bestFit="1" customWidth="1"/>
    <col min="3851" max="4096" width="9.140625" style="552"/>
    <col min="4097" max="4097" width="14.42578125" style="552" customWidth="1"/>
    <col min="4098" max="4098" width="17.140625" style="552" customWidth="1"/>
    <col min="4099" max="4099" width="15.7109375" style="552" customWidth="1"/>
    <col min="4100" max="4100" width="13.28515625" style="552" customWidth="1"/>
    <col min="4101" max="4101" width="15" style="552" customWidth="1"/>
    <col min="4102" max="4102" width="13.28515625" style="552" customWidth="1"/>
    <col min="4103" max="4103" width="14" style="552" customWidth="1"/>
    <col min="4104" max="4104" width="9.140625" style="552"/>
    <col min="4105" max="4105" width="14.140625" style="552" customWidth="1"/>
    <col min="4106" max="4106" width="9.5703125" style="552" bestFit="1" customWidth="1"/>
    <col min="4107" max="4352" width="9.140625" style="552"/>
    <col min="4353" max="4353" width="14.42578125" style="552" customWidth="1"/>
    <col min="4354" max="4354" width="17.140625" style="552" customWidth="1"/>
    <col min="4355" max="4355" width="15.7109375" style="552" customWidth="1"/>
    <col min="4356" max="4356" width="13.28515625" style="552" customWidth="1"/>
    <col min="4357" max="4357" width="15" style="552" customWidth="1"/>
    <col min="4358" max="4358" width="13.28515625" style="552" customWidth="1"/>
    <col min="4359" max="4359" width="14" style="552" customWidth="1"/>
    <col min="4360" max="4360" width="9.140625" style="552"/>
    <col min="4361" max="4361" width="14.140625" style="552" customWidth="1"/>
    <col min="4362" max="4362" width="9.5703125" style="552" bestFit="1" customWidth="1"/>
    <col min="4363" max="4608" width="9.140625" style="552"/>
    <col min="4609" max="4609" width="14.42578125" style="552" customWidth="1"/>
    <col min="4610" max="4610" width="17.140625" style="552" customWidth="1"/>
    <col min="4611" max="4611" width="15.7109375" style="552" customWidth="1"/>
    <col min="4612" max="4612" width="13.28515625" style="552" customWidth="1"/>
    <col min="4613" max="4613" width="15" style="552" customWidth="1"/>
    <col min="4614" max="4614" width="13.28515625" style="552" customWidth="1"/>
    <col min="4615" max="4615" width="14" style="552" customWidth="1"/>
    <col min="4616" max="4616" width="9.140625" style="552"/>
    <col min="4617" max="4617" width="14.140625" style="552" customWidth="1"/>
    <col min="4618" max="4618" width="9.5703125" style="552" bestFit="1" customWidth="1"/>
    <col min="4619" max="4864" width="9.140625" style="552"/>
    <col min="4865" max="4865" width="14.42578125" style="552" customWidth="1"/>
    <col min="4866" max="4866" width="17.140625" style="552" customWidth="1"/>
    <col min="4867" max="4867" width="15.7109375" style="552" customWidth="1"/>
    <col min="4868" max="4868" width="13.28515625" style="552" customWidth="1"/>
    <col min="4869" max="4869" width="15" style="552" customWidth="1"/>
    <col min="4870" max="4870" width="13.28515625" style="552" customWidth="1"/>
    <col min="4871" max="4871" width="14" style="552" customWidth="1"/>
    <col min="4872" max="4872" width="9.140625" style="552"/>
    <col min="4873" max="4873" width="14.140625" style="552" customWidth="1"/>
    <col min="4874" max="4874" width="9.5703125" style="552" bestFit="1" customWidth="1"/>
    <col min="4875" max="5120" width="9.140625" style="552"/>
    <col min="5121" max="5121" width="14.42578125" style="552" customWidth="1"/>
    <col min="5122" max="5122" width="17.140625" style="552" customWidth="1"/>
    <col min="5123" max="5123" width="15.7109375" style="552" customWidth="1"/>
    <col min="5124" max="5124" width="13.28515625" style="552" customWidth="1"/>
    <col min="5125" max="5125" width="15" style="552" customWidth="1"/>
    <col min="5126" max="5126" width="13.28515625" style="552" customWidth="1"/>
    <col min="5127" max="5127" width="14" style="552" customWidth="1"/>
    <col min="5128" max="5128" width="9.140625" style="552"/>
    <col min="5129" max="5129" width="14.140625" style="552" customWidth="1"/>
    <col min="5130" max="5130" width="9.5703125" style="552" bestFit="1" customWidth="1"/>
    <col min="5131" max="5376" width="9.140625" style="552"/>
    <col min="5377" max="5377" width="14.42578125" style="552" customWidth="1"/>
    <col min="5378" max="5378" width="17.140625" style="552" customWidth="1"/>
    <col min="5379" max="5379" width="15.7109375" style="552" customWidth="1"/>
    <col min="5380" max="5380" width="13.28515625" style="552" customWidth="1"/>
    <col min="5381" max="5381" width="15" style="552" customWidth="1"/>
    <col min="5382" max="5382" width="13.28515625" style="552" customWidth="1"/>
    <col min="5383" max="5383" width="14" style="552" customWidth="1"/>
    <col min="5384" max="5384" width="9.140625" style="552"/>
    <col min="5385" max="5385" width="14.140625" style="552" customWidth="1"/>
    <col min="5386" max="5386" width="9.5703125" style="552" bestFit="1" customWidth="1"/>
    <col min="5387" max="5632" width="9.140625" style="552"/>
    <col min="5633" max="5633" width="14.42578125" style="552" customWidth="1"/>
    <col min="5634" max="5634" width="17.140625" style="552" customWidth="1"/>
    <col min="5635" max="5635" width="15.7109375" style="552" customWidth="1"/>
    <col min="5636" max="5636" width="13.28515625" style="552" customWidth="1"/>
    <col min="5637" max="5637" width="15" style="552" customWidth="1"/>
    <col min="5638" max="5638" width="13.28515625" style="552" customWidth="1"/>
    <col min="5639" max="5639" width="14" style="552" customWidth="1"/>
    <col min="5640" max="5640" width="9.140625" style="552"/>
    <col min="5641" max="5641" width="14.140625" style="552" customWidth="1"/>
    <col min="5642" max="5642" width="9.5703125" style="552" bestFit="1" customWidth="1"/>
    <col min="5643" max="5888" width="9.140625" style="552"/>
    <col min="5889" max="5889" width="14.42578125" style="552" customWidth="1"/>
    <col min="5890" max="5890" width="17.140625" style="552" customWidth="1"/>
    <col min="5891" max="5891" width="15.7109375" style="552" customWidth="1"/>
    <col min="5892" max="5892" width="13.28515625" style="552" customWidth="1"/>
    <col min="5893" max="5893" width="15" style="552" customWidth="1"/>
    <col min="5894" max="5894" width="13.28515625" style="552" customWidth="1"/>
    <col min="5895" max="5895" width="14" style="552" customWidth="1"/>
    <col min="5896" max="5896" width="9.140625" style="552"/>
    <col min="5897" max="5897" width="14.140625" style="552" customWidth="1"/>
    <col min="5898" max="5898" width="9.5703125" style="552" bestFit="1" customWidth="1"/>
    <col min="5899" max="6144" width="9.140625" style="552"/>
    <col min="6145" max="6145" width="14.42578125" style="552" customWidth="1"/>
    <col min="6146" max="6146" width="17.140625" style="552" customWidth="1"/>
    <col min="6147" max="6147" width="15.7109375" style="552" customWidth="1"/>
    <col min="6148" max="6148" width="13.28515625" style="552" customWidth="1"/>
    <col min="6149" max="6149" width="15" style="552" customWidth="1"/>
    <col min="6150" max="6150" width="13.28515625" style="552" customWidth="1"/>
    <col min="6151" max="6151" width="14" style="552" customWidth="1"/>
    <col min="6152" max="6152" width="9.140625" style="552"/>
    <col min="6153" max="6153" width="14.140625" style="552" customWidth="1"/>
    <col min="6154" max="6154" width="9.5703125" style="552" bestFit="1" customWidth="1"/>
    <col min="6155" max="6400" width="9.140625" style="552"/>
    <col min="6401" max="6401" width="14.42578125" style="552" customWidth="1"/>
    <col min="6402" max="6402" width="17.140625" style="552" customWidth="1"/>
    <col min="6403" max="6403" width="15.7109375" style="552" customWidth="1"/>
    <col min="6404" max="6404" width="13.28515625" style="552" customWidth="1"/>
    <col min="6405" max="6405" width="15" style="552" customWidth="1"/>
    <col min="6406" max="6406" width="13.28515625" style="552" customWidth="1"/>
    <col min="6407" max="6407" width="14" style="552" customWidth="1"/>
    <col min="6408" max="6408" width="9.140625" style="552"/>
    <col min="6409" max="6409" width="14.140625" style="552" customWidth="1"/>
    <col min="6410" max="6410" width="9.5703125" style="552" bestFit="1" customWidth="1"/>
    <col min="6411" max="6656" width="9.140625" style="552"/>
    <col min="6657" max="6657" width="14.42578125" style="552" customWidth="1"/>
    <col min="6658" max="6658" width="17.140625" style="552" customWidth="1"/>
    <col min="6659" max="6659" width="15.7109375" style="552" customWidth="1"/>
    <col min="6660" max="6660" width="13.28515625" style="552" customWidth="1"/>
    <col min="6661" max="6661" width="15" style="552" customWidth="1"/>
    <col min="6662" max="6662" width="13.28515625" style="552" customWidth="1"/>
    <col min="6663" max="6663" width="14" style="552" customWidth="1"/>
    <col min="6664" max="6664" width="9.140625" style="552"/>
    <col min="6665" max="6665" width="14.140625" style="552" customWidth="1"/>
    <col min="6666" max="6666" width="9.5703125" style="552" bestFit="1" customWidth="1"/>
    <col min="6667" max="6912" width="9.140625" style="552"/>
    <col min="6913" max="6913" width="14.42578125" style="552" customWidth="1"/>
    <col min="6914" max="6914" width="17.140625" style="552" customWidth="1"/>
    <col min="6915" max="6915" width="15.7109375" style="552" customWidth="1"/>
    <col min="6916" max="6916" width="13.28515625" style="552" customWidth="1"/>
    <col min="6917" max="6917" width="15" style="552" customWidth="1"/>
    <col min="6918" max="6918" width="13.28515625" style="552" customWidth="1"/>
    <col min="6919" max="6919" width="14" style="552" customWidth="1"/>
    <col min="6920" max="6920" width="9.140625" style="552"/>
    <col min="6921" max="6921" width="14.140625" style="552" customWidth="1"/>
    <col min="6922" max="6922" width="9.5703125" style="552" bestFit="1" customWidth="1"/>
    <col min="6923" max="7168" width="9.140625" style="552"/>
    <col min="7169" max="7169" width="14.42578125" style="552" customWidth="1"/>
    <col min="7170" max="7170" width="17.140625" style="552" customWidth="1"/>
    <col min="7171" max="7171" width="15.7109375" style="552" customWidth="1"/>
    <col min="7172" max="7172" width="13.28515625" style="552" customWidth="1"/>
    <col min="7173" max="7173" width="15" style="552" customWidth="1"/>
    <col min="7174" max="7174" width="13.28515625" style="552" customWidth="1"/>
    <col min="7175" max="7175" width="14" style="552" customWidth="1"/>
    <col min="7176" max="7176" width="9.140625" style="552"/>
    <col min="7177" max="7177" width="14.140625" style="552" customWidth="1"/>
    <col min="7178" max="7178" width="9.5703125" style="552" bestFit="1" customWidth="1"/>
    <col min="7179" max="7424" width="9.140625" style="552"/>
    <col min="7425" max="7425" width="14.42578125" style="552" customWidth="1"/>
    <col min="7426" max="7426" width="17.140625" style="552" customWidth="1"/>
    <col min="7427" max="7427" width="15.7109375" style="552" customWidth="1"/>
    <col min="7428" max="7428" width="13.28515625" style="552" customWidth="1"/>
    <col min="7429" max="7429" width="15" style="552" customWidth="1"/>
    <col min="7430" max="7430" width="13.28515625" style="552" customWidth="1"/>
    <col min="7431" max="7431" width="14" style="552" customWidth="1"/>
    <col min="7432" max="7432" width="9.140625" style="552"/>
    <col min="7433" max="7433" width="14.140625" style="552" customWidth="1"/>
    <col min="7434" max="7434" width="9.5703125" style="552" bestFit="1" customWidth="1"/>
    <col min="7435" max="7680" width="9.140625" style="552"/>
    <col min="7681" max="7681" width="14.42578125" style="552" customWidth="1"/>
    <col min="7682" max="7682" width="17.140625" style="552" customWidth="1"/>
    <col min="7683" max="7683" width="15.7109375" style="552" customWidth="1"/>
    <col min="7684" max="7684" width="13.28515625" style="552" customWidth="1"/>
    <col min="7685" max="7685" width="15" style="552" customWidth="1"/>
    <col min="7686" max="7686" width="13.28515625" style="552" customWidth="1"/>
    <col min="7687" max="7687" width="14" style="552" customWidth="1"/>
    <col min="7688" max="7688" width="9.140625" style="552"/>
    <col min="7689" max="7689" width="14.140625" style="552" customWidth="1"/>
    <col min="7690" max="7690" width="9.5703125" style="552" bestFit="1" customWidth="1"/>
    <col min="7691" max="7936" width="9.140625" style="552"/>
    <col min="7937" max="7937" width="14.42578125" style="552" customWidth="1"/>
    <col min="7938" max="7938" width="17.140625" style="552" customWidth="1"/>
    <col min="7939" max="7939" width="15.7109375" style="552" customWidth="1"/>
    <col min="7940" max="7940" width="13.28515625" style="552" customWidth="1"/>
    <col min="7941" max="7941" width="15" style="552" customWidth="1"/>
    <col min="7942" max="7942" width="13.28515625" style="552" customWidth="1"/>
    <col min="7943" max="7943" width="14" style="552" customWidth="1"/>
    <col min="7944" max="7944" width="9.140625" style="552"/>
    <col min="7945" max="7945" width="14.140625" style="552" customWidth="1"/>
    <col min="7946" max="7946" width="9.5703125" style="552" bestFit="1" customWidth="1"/>
    <col min="7947" max="8192" width="9.140625" style="552"/>
    <col min="8193" max="8193" width="14.42578125" style="552" customWidth="1"/>
    <col min="8194" max="8194" width="17.140625" style="552" customWidth="1"/>
    <col min="8195" max="8195" width="15.7109375" style="552" customWidth="1"/>
    <col min="8196" max="8196" width="13.28515625" style="552" customWidth="1"/>
    <col min="8197" max="8197" width="15" style="552" customWidth="1"/>
    <col min="8198" max="8198" width="13.28515625" style="552" customWidth="1"/>
    <col min="8199" max="8199" width="14" style="552" customWidth="1"/>
    <col min="8200" max="8200" width="9.140625" style="552"/>
    <col min="8201" max="8201" width="14.140625" style="552" customWidth="1"/>
    <col min="8202" max="8202" width="9.5703125" style="552" bestFit="1" customWidth="1"/>
    <col min="8203" max="8448" width="9.140625" style="552"/>
    <col min="8449" max="8449" width="14.42578125" style="552" customWidth="1"/>
    <col min="8450" max="8450" width="17.140625" style="552" customWidth="1"/>
    <col min="8451" max="8451" width="15.7109375" style="552" customWidth="1"/>
    <col min="8452" max="8452" width="13.28515625" style="552" customWidth="1"/>
    <col min="8453" max="8453" width="15" style="552" customWidth="1"/>
    <col min="8454" max="8454" width="13.28515625" style="552" customWidth="1"/>
    <col min="8455" max="8455" width="14" style="552" customWidth="1"/>
    <col min="8456" max="8456" width="9.140625" style="552"/>
    <col min="8457" max="8457" width="14.140625" style="552" customWidth="1"/>
    <col min="8458" max="8458" width="9.5703125" style="552" bestFit="1" customWidth="1"/>
    <col min="8459" max="8704" width="9.140625" style="552"/>
    <col min="8705" max="8705" width="14.42578125" style="552" customWidth="1"/>
    <col min="8706" max="8706" width="17.140625" style="552" customWidth="1"/>
    <col min="8707" max="8707" width="15.7109375" style="552" customWidth="1"/>
    <col min="8708" max="8708" width="13.28515625" style="552" customWidth="1"/>
    <col min="8709" max="8709" width="15" style="552" customWidth="1"/>
    <col min="8710" max="8710" width="13.28515625" style="552" customWidth="1"/>
    <col min="8711" max="8711" width="14" style="552" customWidth="1"/>
    <col min="8712" max="8712" width="9.140625" style="552"/>
    <col min="8713" max="8713" width="14.140625" style="552" customWidth="1"/>
    <col min="8714" max="8714" width="9.5703125" style="552" bestFit="1" customWidth="1"/>
    <col min="8715" max="8960" width="9.140625" style="552"/>
    <col min="8961" max="8961" width="14.42578125" style="552" customWidth="1"/>
    <col min="8962" max="8962" width="17.140625" style="552" customWidth="1"/>
    <col min="8963" max="8963" width="15.7109375" style="552" customWidth="1"/>
    <col min="8964" max="8964" width="13.28515625" style="552" customWidth="1"/>
    <col min="8965" max="8965" width="15" style="552" customWidth="1"/>
    <col min="8966" max="8966" width="13.28515625" style="552" customWidth="1"/>
    <col min="8967" max="8967" width="14" style="552" customWidth="1"/>
    <col min="8968" max="8968" width="9.140625" style="552"/>
    <col min="8969" max="8969" width="14.140625" style="552" customWidth="1"/>
    <col min="8970" max="8970" width="9.5703125" style="552" bestFit="1" customWidth="1"/>
    <col min="8971" max="9216" width="9.140625" style="552"/>
    <col min="9217" max="9217" width="14.42578125" style="552" customWidth="1"/>
    <col min="9218" max="9218" width="17.140625" style="552" customWidth="1"/>
    <col min="9219" max="9219" width="15.7109375" style="552" customWidth="1"/>
    <col min="9220" max="9220" width="13.28515625" style="552" customWidth="1"/>
    <col min="9221" max="9221" width="15" style="552" customWidth="1"/>
    <col min="9222" max="9222" width="13.28515625" style="552" customWidth="1"/>
    <col min="9223" max="9223" width="14" style="552" customWidth="1"/>
    <col min="9224" max="9224" width="9.140625" style="552"/>
    <col min="9225" max="9225" width="14.140625" style="552" customWidth="1"/>
    <col min="9226" max="9226" width="9.5703125" style="552" bestFit="1" customWidth="1"/>
    <col min="9227" max="9472" width="9.140625" style="552"/>
    <col min="9473" max="9473" width="14.42578125" style="552" customWidth="1"/>
    <col min="9474" max="9474" width="17.140625" style="552" customWidth="1"/>
    <col min="9475" max="9475" width="15.7109375" style="552" customWidth="1"/>
    <col min="9476" max="9476" width="13.28515625" style="552" customWidth="1"/>
    <col min="9477" max="9477" width="15" style="552" customWidth="1"/>
    <col min="9478" max="9478" width="13.28515625" style="552" customWidth="1"/>
    <col min="9479" max="9479" width="14" style="552" customWidth="1"/>
    <col min="9480" max="9480" width="9.140625" style="552"/>
    <col min="9481" max="9481" width="14.140625" style="552" customWidth="1"/>
    <col min="9482" max="9482" width="9.5703125" style="552" bestFit="1" customWidth="1"/>
    <col min="9483" max="9728" width="9.140625" style="552"/>
    <col min="9729" max="9729" width="14.42578125" style="552" customWidth="1"/>
    <col min="9730" max="9730" width="17.140625" style="552" customWidth="1"/>
    <col min="9731" max="9731" width="15.7109375" style="552" customWidth="1"/>
    <col min="9732" max="9732" width="13.28515625" style="552" customWidth="1"/>
    <col min="9733" max="9733" width="15" style="552" customWidth="1"/>
    <col min="9734" max="9734" width="13.28515625" style="552" customWidth="1"/>
    <col min="9735" max="9735" width="14" style="552" customWidth="1"/>
    <col min="9736" max="9736" width="9.140625" style="552"/>
    <col min="9737" max="9737" width="14.140625" style="552" customWidth="1"/>
    <col min="9738" max="9738" width="9.5703125" style="552" bestFit="1" customWidth="1"/>
    <col min="9739" max="9984" width="9.140625" style="552"/>
    <col min="9985" max="9985" width="14.42578125" style="552" customWidth="1"/>
    <col min="9986" max="9986" width="17.140625" style="552" customWidth="1"/>
    <col min="9987" max="9987" width="15.7109375" style="552" customWidth="1"/>
    <col min="9988" max="9988" width="13.28515625" style="552" customWidth="1"/>
    <col min="9989" max="9989" width="15" style="552" customWidth="1"/>
    <col min="9990" max="9990" width="13.28515625" style="552" customWidth="1"/>
    <col min="9991" max="9991" width="14" style="552" customWidth="1"/>
    <col min="9992" max="9992" width="9.140625" style="552"/>
    <col min="9993" max="9993" width="14.140625" style="552" customWidth="1"/>
    <col min="9994" max="9994" width="9.5703125" style="552" bestFit="1" customWidth="1"/>
    <col min="9995" max="10240" width="9.140625" style="552"/>
    <col min="10241" max="10241" width="14.42578125" style="552" customWidth="1"/>
    <col min="10242" max="10242" width="17.140625" style="552" customWidth="1"/>
    <col min="10243" max="10243" width="15.7109375" style="552" customWidth="1"/>
    <col min="10244" max="10244" width="13.28515625" style="552" customWidth="1"/>
    <col min="10245" max="10245" width="15" style="552" customWidth="1"/>
    <col min="10246" max="10246" width="13.28515625" style="552" customWidth="1"/>
    <col min="10247" max="10247" width="14" style="552" customWidth="1"/>
    <col min="10248" max="10248" width="9.140625" style="552"/>
    <col min="10249" max="10249" width="14.140625" style="552" customWidth="1"/>
    <col min="10250" max="10250" width="9.5703125" style="552" bestFit="1" customWidth="1"/>
    <col min="10251" max="10496" width="9.140625" style="552"/>
    <col min="10497" max="10497" width="14.42578125" style="552" customWidth="1"/>
    <col min="10498" max="10498" width="17.140625" style="552" customWidth="1"/>
    <col min="10499" max="10499" width="15.7109375" style="552" customWidth="1"/>
    <col min="10500" max="10500" width="13.28515625" style="552" customWidth="1"/>
    <col min="10501" max="10501" width="15" style="552" customWidth="1"/>
    <col min="10502" max="10502" width="13.28515625" style="552" customWidth="1"/>
    <col min="10503" max="10503" width="14" style="552" customWidth="1"/>
    <col min="10504" max="10504" width="9.140625" style="552"/>
    <col min="10505" max="10505" width="14.140625" style="552" customWidth="1"/>
    <col min="10506" max="10506" width="9.5703125" style="552" bestFit="1" customWidth="1"/>
    <col min="10507" max="10752" width="9.140625" style="552"/>
    <col min="10753" max="10753" width="14.42578125" style="552" customWidth="1"/>
    <col min="10754" max="10754" width="17.140625" style="552" customWidth="1"/>
    <col min="10755" max="10755" width="15.7109375" style="552" customWidth="1"/>
    <col min="10756" max="10756" width="13.28515625" style="552" customWidth="1"/>
    <col min="10757" max="10757" width="15" style="552" customWidth="1"/>
    <col min="10758" max="10758" width="13.28515625" style="552" customWidth="1"/>
    <col min="10759" max="10759" width="14" style="552" customWidth="1"/>
    <col min="10760" max="10760" width="9.140625" style="552"/>
    <col min="10761" max="10761" width="14.140625" style="552" customWidth="1"/>
    <col min="10762" max="10762" width="9.5703125" style="552" bestFit="1" customWidth="1"/>
    <col min="10763" max="11008" width="9.140625" style="552"/>
    <col min="11009" max="11009" width="14.42578125" style="552" customWidth="1"/>
    <col min="11010" max="11010" width="17.140625" style="552" customWidth="1"/>
    <col min="11011" max="11011" width="15.7109375" style="552" customWidth="1"/>
    <col min="11012" max="11012" width="13.28515625" style="552" customWidth="1"/>
    <col min="11013" max="11013" width="15" style="552" customWidth="1"/>
    <col min="11014" max="11014" width="13.28515625" style="552" customWidth="1"/>
    <col min="11015" max="11015" width="14" style="552" customWidth="1"/>
    <col min="11016" max="11016" width="9.140625" style="552"/>
    <col min="11017" max="11017" width="14.140625" style="552" customWidth="1"/>
    <col min="11018" max="11018" width="9.5703125" style="552" bestFit="1" customWidth="1"/>
    <col min="11019" max="11264" width="9.140625" style="552"/>
    <col min="11265" max="11265" width="14.42578125" style="552" customWidth="1"/>
    <col min="11266" max="11266" width="17.140625" style="552" customWidth="1"/>
    <col min="11267" max="11267" width="15.7109375" style="552" customWidth="1"/>
    <col min="11268" max="11268" width="13.28515625" style="552" customWidth="1"/>
    <col min="11269" max="11269" width="15" style="552" customWidth="1"/>
    <col min="11270" max="11270" width="13.28515625" style="552" customWidth="1"/>
    <col min="11271" max="11271" width="14" style="552" customWidth="1"/>
    <col min="11272" max="11272" width="9.140625" style="552"/>
    <col min="11273" max="11273" width="14.140625" style="552" customWidth="1"/>
    <col min="11274" max="11274" width="9.5703125" style="552" bestFit="1" customWidth="1"/>
    <col min="11275" max="11520" width="9.140625" style="552"/>
    <col min="11521" max="11521" width="14.42578125" style="552" customWidth="1"/>
    <col min="11522" max="11522" width="17.140625" style="552" customWidth="1"/>
    <col min="11523" max="11523" width="15.7109375" style="552" customWidth="1"/>
    <col min="11524" max="11524" width="13.28515625" style="552" customWidth="1"/>
    <col min="11525" max="11525" width="15" style="552" customWidth="1"/>
    <col min="11526" max="11526" width="13.28515625" style="552" customWidth="1"/>
    <col min="11527" max="11527" width="14" style="552" customWidth="1"/>
    <col min="11528" max="11528" width="9.140625" style="552"/>
    <col min="11529" max="11529" width="14.140625" style="552" customWidth="1"/>
    <col min="11530" max="11530" width="9.5703125" style="552" bestFit="1" customWidth="1"/>
    <col min="11531" max="11776" width="9.140625" style="552"/>
    <col min="11777" max="11777" width="14.42578125" style="552" customWidth="1"/>
    <col min="11778" max="11778" width="17.140625" style="552" customWidth="1"/>
    <col min="11779" max="11779" width="15.7109375" style="552" customWidth="1"/>
    <col min="11780" max="11780" width="13.28515625" style="552" customWidth="1"/>
    <col min="11781" max="11781" width="15" style="552" customWidth="1"/>
    <col min="11782" max="11782" width="13.28515625" style="552" customWidth="1"/>
    <col min="11783" max="11783" width="14" style="552" customWidth="1"/>
    <col min="11784" max="11784" width="9.140625" style="552"/>
    <col min="11785" max="11785" width="14.140625" style="552" customWidth="1"/>
    <col min="11786" max="11786" width="9.5703125" style="552" bestFit="1" customWidth="1"/>
    <col min="11787" max="12032" width="9.140625" style="552"/>
    <col min="12033" max="12033" width="14.42578125" style="552" customWidth="1"/>
    <col min="12034" max="12034" width="17.140625" style="552" customWidth="1"/>
    <col min="12035" max="12035" width="15.7109375" style="552" customWidth="1"/>
    <col min="12036" max="12036" width="13.28515625" style="552" customWidth="1"/>
    <col min="12037" max="12037" width="15" style="552" customWidth="1"/>
    <col min="12038" max="12038" width="13.28515625" style="552" customWidth="1"/>
    <col min="12039" max="12039" width="14" style="552" customWidth="1"/>
    <col min="12040" max="12040" width="9.140625" style="552"/>
    <col min="12041" max="12041" width="14.140625" style="552" customWidth="1"/>
    <col min="12042" max="12042" width="9.5703125" style="552" bestFit="1" customWidth="1"/>
    <col min="12043" max="12288" width="9.140625" style="552"/>
    <col min="12289" max="12289" width="14.42578125" style="552" customWidth="1"/>
    <col min="12290" max="12290" width="17.140625" style="552" customWidth="1"/>
    <col min="12291" max="12291" width="15.7109375" style="552" customWidth="1"/>
    <col min="12292" max="12292" width="13.28515625" style="552" customWidth="1"/>
    <col min="12293" max="12293" width="15" style="552" customWidth="1"/>
    <col min="12294" max="12294" width="13.28515625" style="552" customWidth="1"/>
    <col min="12295" max="12295" width="14" style="552" customWidth="1"/>
    <col min="12296" max="12296" width="9.140625" style="552"/>
    <col min="12297" max="12297" width="14.140625" style="552" customWidth="1"/>
    <col min="12298" max="12298" width="9.5703125" style="552" bestFit="1" customWidth="1"/>
    <col min="12299" max="12544" width="9.140625" style="552"/>
    <col min="12545" max="12545" width="14.42578125" style="552" customWidth="1"/>
    <col min="12546" max="12546" width="17.140625" style="552" customWidth="1"/>
    <col min="12547" max="12547" width="15.7109375" style="552" customWidth="1"/>
    <col min="12548" max="12548" width="13.28515625" style="552" customWidth="1"/>
    <col min="12549" max="12549" width="15" style="552" customWidth="1"/>
    <col min="12550" max="12550" width="13.28515625" style="552" customWidth="1"/>
    <col min="12551" max="12551" width="14" style="552" customWidth="1"/>
    <col min="12552" max="12552" width="9.140625" style="552"/>
    <col min="12553" max="12553" width="14.140625" style="552" customWidth="1"/>
    <col min="12554" max="12554" width="9.5703125" style="552" bestFit="1" customWidth="1"/>
    <col min="12555" max="12800" width="9.140625" style="552"/>
    <col min="12801" max="12801" width="14.42578125" style="552" customWidth="1"/>
    <col min="12802" max="12802" width="17.140625" style="552" customWidth="1"/>
    <col min="12803" max="12803" width="15.7109375" style="552" customWidth="1"/>
    <col min="12804" max="12804" width="13.28515625" style="552" customWidth="1"/>
    <col min="12805" max="12805" width="15" style="552" customWidth="1"/>
    <col min="12806" max="12806" width="13.28515625" style="552" customWidth="1"/>
    <col min="12807" max="12807" width="14" style="552" customWidth="1"/>
    <col min="12808" max="12808" width="9.140625" style="552"/>
    <col min="12809" max="12809" width="14.140625" style="552" customWidth="1"/>
    <col min="12810" max="12810" width="9.5703125" style="552" bestFit="1" customWidth="1"/>
    <col min="12811" max="13056" width="9.140625" style="552"/>
    <col min="13057" max="13057" width="14.42578125" style="552" customWidth="1"/>
    <col min="13058" max="13058" width="17.140625" style="552" customWidth="1"/>
    <col min="13059" max="13059" width="15.7109375" style="552" customWidth="1"/>
    <col min="13060" max="13060" width="13.28515625" style="552" customWidth="1"/>
    <col min="13061" max="13061" width="15" style="552" customWidth="1"/>
    <col min="13062" max="13062" width="13.28515625" style="552" customWidth="1"/>
    <col min="13063" max="13063" width="14" style="552" customWidth="1"/>
    <col min="13064" max="13064" width="9.140625" style="552"/>
    <col min="13065" max="13065" width="14.140625" style="552" customWidth="1"/>
    <col min="13066" max="13066" width="9.5703125" style="552" bestFit="1" customWidth="1"/>
    <col min="13067" max="13312" width="9.140625" style="552"/>
    <col min="13313" max="13313" width="14.42578125" style="552" customWidth="1"/>
    <col min="13314" max="13314" width="17.140625" style="552" customWidth="1"/>
    <col min="13315" max="13315" width="15.7109375" style="552" customWidth="1"/>
    <col min="13316" max="13316" width="13.28515625" style="552" customWidth="1"/>
    <col min="13317" max="13317" width="15" style="552" customWidth="1"/>
    <col min="13318" max="13318" width="13.28515625" style="552" customWidth="1"/>
    <col min="13319" max="13319" width="14" style="552" customWidth="1"/>
    <col min="13320" max="13320" width="9.140625" style="552"/>
    <col min="13321" max="13321" width="14.140625" style="552" customWidth="1"/>
    <col min="13322" max="13322" width="9.5703125" style="552" bestFit="1" customWidth="1"/>
    <col min="13323" max="13568" width="9.140625" style="552"/>
    <col min="13569" max="13569" width="14.42578125" style="552" customWidth="1"/>
    <col min="13570" max="13570" width="17.140625" style="552" customWidth="1"/>
    <col min="13571" max="13571" width="15.7109375" style="552" customWidth="1"/>
    <col min="13572" max="13572" width="13.28515625" style="552" customWidth="1"/>
    <col min="13573" max="13573" width="15" style="552" customWidth="1"/>
    <col min="13574" max="13574" width="13.28515625" style="552" customWidth="1"/>
    <col min="13575" max="13575" width="14" style="552" customWidth="1"/>
    <col min="13576" max="13576" width="9.140625" style="552"/>
    <col min="13577" max="13577" width="14.140625" style="552" customWidth="1"/>
    <col min="13578" max="13578" width="9.5703125" style="552" bestFit="1" customWidth="1"/>
    <col min="13579" max="13824" width="9.140625" style="552"/>
    <col min="13825" max="13825" width="14.42578125" style="552" customWidth="1"/>
    <col min="13826" max="13826" width="17.140625" style="552" customWidth="1"/>
    <col min="13827" max="13827" width="15.7109375" style="552" customWidth="1"/>
    <col min="13828" max="13828" width="13.28515625" style="552" customWidth="1"/>
    <col min="13829" max="13829" width="15" style="552" customWidth="1"/>
    <col min="13830" max="13830" width="13.28515625" style="552" customWidth="1"/>
    <col min="13831" max="13831" width="14" style="552" customWidth="1"/>
    <col min="13832" max="13832" width="9.140625" style="552"/>
    <col min="13833" max="13833" width="14.140625" style="552" customWidth="1"/>
    <col min="13834" max="13834" width="9.5703125" style="552" bestFit="1" customWidth="1"/>
    <col min="13835" max="14080" width="9.140625" style="552"/>
    <col min="14081" max="14081" width="14.42578125" style="552" customWidth="1"/>
    <col min="14082" max="14082" width="17.140625" style="552" customWidth="1"/>
    <col min="14083" max="14083" width="15.7109375" style="552" customWidth="1"/>
    <col min="14084" max="14084" width="13.28515625" style="552" customWidth="1"/>
    <col min="14085" max="14085" width="15" style="552" customWidth="1"/>
    <col min="14086" max="14086" width="13.28515625" style="552" customWidth="1"/>
    <col min="14087" max="14087" width="14" style="552" customWidth="1"/>
    <col min="14088" max="14088" width="9.140625" style="552"/>
    <col min="14089" max="14089" width="14.140625" style="552" customWidth="1"/>
    <col min="14090" max="14090" width="9.5703125" style="552" bestFit="1" customWidth="1"/>
    <col min="14091" max="14336" width="9.140625" style="552"/>
    <col min="14337" max="14337" width="14.42578125" style="552" customWidth="1"/>
    <col min="14338" max="14338" width="17.140625" style="552" customWidth="1"/>
    <col min="14339" max="14339" width="15.7109375" style="552" customWidth="1"/>
    <col min="14340" max="14340" width="13.28515625" style="552" customWidth="1"/>
    <col min="14341" max="14341" width="15" style="552" customWidth="1"/>
    <col min="14342" max="14342" width="13.28515625" style="552" customWidth="1"/>
    <col min="14343" max="14343" width="14" style="552" customWidth="1"/>
    <col min="14344" max="14344" width="9.140625" style="552"/>
    <col min="14345" max="14345" width="14.140625" style="552" customWidth="1"/>
    <col min="14346" max="14346" width="9.5703125" style="552" bestFit="1" customWidth="1"/>
    <col min="14347" max="14592" width="9.140625" style="552"/>
    <col min="14593" max="14593" width="14.42578125" style="552" customWidth="1"/>
    <col min="14594" max="14594" width="17.140625" style="552" customWidth="1"/>
    <col min="14595" max="14595" width="15.7109375" style="552" customWidth="1"/>
    <col min="14596" max="14596" width="13.28515625" style="552" customWidth="1"/>
    <col min="14597" max="14597" width="15" style="552" customWidth="1"/>
    <col min="14598" max="14598" width="13.28515625" style="552" customWidth="1"/>
    <col min="14599" max="14599" width="14" style="552" customWidth="1"/>
    <col min="14600" max="14600" width="9.140625" style="552"/>
    <col min="14601" max="14601" width="14.140625" style="552" customWidth="1"/>
    <col min="14602" max="14602" width="9.5703125" style="552" bestFit="1" customWidth="1"/>
    <col min="14603" max="14848" width="9.140625" style="552"/>
    <col min="14849" max="14849" width="14.42578125" style="552" customWidth="1"/>
    <col min="14850" max="14850" width="17.140625" style="552" customWidth="1"/>
    <col min="14851" max="14851" width="15.7109375" style="552" customWidth="1"/>
    <col min="14852" max="14852" width="13.28515625" style="552" customWidth="1"/>
    <col min="14853" max="14853" width="15" style="552" customWidth="1"/>
    <col min="14854" max="14854" width="13.28515625" style="552" customWidth="1"/>
    <col min="14855" max="14855" width="14" style="552" customWidth="1"/>
    <col min="14856" max="14856" width="9.140625" style="552"/>
    <col min="14857" max="14857" width="14.140625" style="552" customWidth="1"/>
    <col min="14858" max="14858" width="9.5703125" style="552" bestFit="1" customWidth="1"/>
    <col min="14859" max="15104" width="9.140625" style="552"/>
    <col min="15105" max="15105" width="14.42578125" style="552" customWidth="1"/>
    <col min="15106" max="15106" width="17.140625" style="552" customWidth="1"/>
    <col min="15107" max="15107" width="15.7109375" style="552" customWidth="1"/>
    <col min="15108" max="15108" width="13.28515625" style="552" customWidth="1"/>
    <col min="15109" max="15109" width="15" style="552" customWidth="1"/>
    <col min="15110" max="15110" width="13.28515625" style="552" customWidth="1"/>
    <col min="15111" max="15111" width="14" style="552" customWidth="1"/>
    <col min="15112" max="15112" width="9.140625" style="552"/>
    <col min="15113" max="15113" width="14.140625" style="552" customWidth="1"/>
    <col min="15114" max="15114" width="9.5703125" style="552" bestFit="1" customWidth="1"/>
    <col min="15115" max="15360" width="9.140625" style="552"/>
    <col min="15361" max="15361" width="14.42578125" style="552" customWidth="1"/>
    <col min="15362" max="15362" width="17.140625" style="552" customWidth="1"/>
    <col min="15363" max="15363" width="15.7109375" style="552" customWidth="1"/>
    <col min="15364" max="15364" width="13.28515625" style="552" customWidth="1"/>
    <col min="15365" max="15365" width="15" style="552" customWidth="1"/>
    <col min="15366" max="15366" width="13.28515625" style="552" customWidth="1"/>
    <col min="15367" max="15367" width="14" style="552" customWidth="1"/>
    <col min="15368" max="15368" width="9.140625" style="552"/>
    <col min="15369" max="15369" width="14.140625" style="552" customWidth="1"/>
    <col min="15370" max="15370" width="9.5703125" style="552" bestFit="1" customWidth="1"/>
    <col min="15371" max="15616" width="9.140625" style="552"/>
    <col min="15617" max="15617" width="14.42578125" style="552" customWidth="1"/>
    <col min="15618" max="15618" width="17.140625" style="552" customWidth="1"/>
    <col min="15619" max="15619" width="15.7109375" style="552" customWidth="1"/>
    <col min="15620" max="15620" width="13.28515625" style="552" customWidth="1"/>
    <col min="15621" max="15621" width="15" style="552" customWidth="1"/>
    <col min="15622" max="15622" width="13.28515625" style="552" customWidth="1"/>
    <col min="15623" max="15623" width="14" style="552" customWidth="1"/>
    <col min="15624" max="15624" width="9.140625" style="552"/>
    <col min="15625" max="15625" width="14.140625" style="552" customWidth="1"/>
    <col min="15626" max="15626" width="9.5703125" style="552" bestFit="1" customWidth="1"/>
    <col min="15627" max="15872" width="9.140625" style="552"/>
    <col min="15873" max="15873" width="14.42578125" style="552" customWidth="1"/>
    <col min="15874" max="15874" width="17.140625" style="552" customWidth="1"/>
    <col min="15875" max="15875" width="15.7109375" style="552" customWidth="1"/>
    <col min="15876" max="15876" width="13.28515625" style="552" customWidth="1"/>
    <col min="15877" max="15877" width="15" style="552" customWidth="1"/>
    <col min="15878" max="15878" width="13.28515625" style="552" customWidth="1"/>
    <col min="15879" max="15879" width="14" style="552" customWidth="1"/>
    <col min="15880" max="15880" width="9.140625" style="552"/>
    <col min="15881" max="15881" width="14.140625" style="552" customWidth="1"/>
    <col min="15882" max="15882" width="9.5703125" style="552" bestFit="1" customWidth="1"/>
    <col min="15883" max="16128" width="9.140625" style="552"/>
    <col min="16129" max="16129" width="14.42578125" style="552" customWidth="1"/>
    <col min="16130" max="16130" width="17.140625" style="552" customWidth="1"/>
    <col min="16131" max="16131" width="15.7109375" style="552" customWidth="1"/>
    <col min="16132" max="16132" width="13.28515625" style="552" customWidth="1"/>
    <col min="16133" max="16133" width="15" style="552" customWidth="1"/>
    <col min="16134" max="16134" width="13.28515625" style="552" customWidth="1"/>
    <col min="16135" max="16135" width="14" style="552" customWidth="1"/>
    <col min="16136" max="16136" width="9.140625" style="552"/>
    <col min="16137" max="16137" width="14.140625" style="552" customWidth="1"/>
    <col min="16138" max="16138" width="9.5703125" style="552" bestFit="1" customWidth="1"/>
    <col min="16139" max="16384" width="9.140625" style="552"/>
  </cols>
  <sheetData>
    <row r="1" spans="1:12" ht="50.25" customHeight="1">
      <c r="A1" s="1048" t="s">
        <v>1105</v>
      </c>
      <c r="B1" s="1048"/>
      <c r="C1" s="1048"/>
      <c r="D1" s="1048"/>
      <c r="E1" s="1048"/>
      <c r="F1" s="1048"/>
      <c r="G1" s="1048"/>
    </row>
    <row r="2" spans="1:12" ht="16.5" customHeight="1" thickBot="1">
      <c r="A2" s="553"/>
      <c r="B2" s="553"/>
      <c r="C2" s="553"/>
      <c r="D2" s="553"/>
      <c r="E2" s="553"/>
      <c r="F2" s="553"/>
      <c r="G2" s="554" t="s">
        <v>1106</v>
      </c>
    </row>
    <row r="3" spans="1:12" ht="65.25" customHeight="1" thickBot="1">
      <c r="A3" s="555" t="s">
        <v>1107</v>
      </c>
      <c r="B3" s="556" t="s">
        <v>32</v>
      </c>
      <c r="C3" s="556" t="s">
        <v>1108</v>
      </c>
      <c r="D3" s="556" t="s">
        <v>1109</v>
      </c>
      <c r="E3" s="556" t="s">
        <v>1110</v>
      </c>
      <c r="F3" s="556" t="s">
        <v>1111</v>
      </c>
      <c r="G3" s="556" t="s">
        <v>1282</v>
      </c>
    </row>
    <row r="4" spans="1:12" ht="21.75" thickBot="1">
      <c r="A4" s="557">
        <v>1396</v>
      </c>
      <c r="B4" s="558">
        <f>SUM(C4:G4)</f>
        <v>985964719</v>
      </c>
      <c r="C4" s="559">
        <v>967419061</v>
      </c>
      <c r="D4" s="560">
        <v>1677292</v>
      </c>
      <c r="E4" s="559">
        <v>96617</v>
      </c>
      <c r="F4" s="560">
        <v>11885014</v>
      </c>
      <c r="G4" s="559">
        <v>4886735</v>
      </c>
      <c r="I4" s="561"/>
    </row>
    <row r="5" spans="1:12" ht="21.75" thickBot="1">
      <c r="A5" s="557">
        <v>1397</v>
      </c>
      <c r="B5" s="558">
        <f t="shared" ref="B5:B10" si="0">SUM(C5:G5)</f>
        <v>1504263969</v>
      </c>
      <c r="C5" s="559">
        <v>1491960227</v>
      </c>
      <c r="D5" s="560">
        <v>2316000</v>
      </c>
      <c r="E5" s="559">
        <v>41556</v>
      </c>
      <c r="F5" s="560">
        <v>14089008</v>
      </c>
      <c r="G5" s="562">
        <v>-4142822</v>
      </c>
      <c r="I5" s="561"/>
    </row>
    <row r="6" spans="1:12" ht="21.75" thickBot="1">
      <c r="A6" s="563">
        <v>1398</v>
      </c>
      <c r="B6" s="558">
        <f t="shared" si="0"/>
        <v>1374882341</v>
      </c>
      <c r="C6" s="564">
        <v>1383196533</v>
      </c>
      <c r="D6" s="565">
        <v>2382524</v>
      </c>
      <c r="E6" s="564">
        <v>105042</v>
      </c>
      <c r="F6" s="565">
        <v>17112850</v>
      </c>
      <c r="G6" s="562">
        <v>-27914608</v>
      </c>
      <c r="I6" s="561"/>
    </row>
    <row r="7" spans="1:12" ht="21.75" thickBot="1">
      <c r="A7" s="557">
        <v>1399</v>
      </c>
      <c r="B7" s="558">
        <f t="shared" si="0"/>
        <v>2519312182</v>
      </c>
      <c r="C7" s="559">
        <v>2346613041</v>
      </c>
      <c r="D7" s="560">
        <v>1450241</v>
      </c>
      <c r="E7" s="559">
        <v>298135</v>
      </c>
      <c r="F7" s="560">
        <v>25968196</v>
      </c>
      <c r="G7" s="559">
        <v>144982569</v>
      </c>
    </row>
    <row r="8" spans="1:12" ht="21.75" thickBot="1">
      <c r="A8" s="557">
        <v>1400</v>
      </c>
      <c r="B8" s="558">
        <f t="shared" si="0"/>
        <v>3424660284</v>
      </c>
      <c r="C8" s="559">
        <v>3309607889</v>
      </c>
      <c r="D8" s="560">
        <v>2559945</v>
      </c>
      <c r="E8" s="559">
        <v>653672</v>
      </c>
      <c r="F8" s="560">
        <v>33636809</v>
      </c>
      <c r="G8" s="559">
        <v>78201969</v>
      </c>
    </row>
    <row r="9" spans="1:12" ht="21.75" thickBot="1">
      <c r="A9" s="557">
        <v>1401</v>
      </c>
      <c r="B9" s="558">
        <f t="shared" si="0"/>
        <v>5440099904</v>
      </c>
      <c r="C9" s="559">
        <v>5198631642</v>
      </c>
      <c r="D9" s="560">
        <v>5290145</v>
      </c>
      <c r="E9" s="559">
        <v>585922</v>
      </c>
      <c r="F9" s="560">
        <v>54124791</v>
      </c>
      <c r="G9" s="559">
        <v>181467404</v>
      </c>
      <c r="L9" s="552" t="s">
        <v>474</v>
      </c>
    </row>
    <row r="10" spans="1:12" ht="21.75" thickBot="1">
      <c r="A10" s="557">
        <v>1402</v>
      </c>
      <c r="B10" s="558">
        <f t="shared" si="0"/>
        <v>7815933965</v>
      </c>
      <c r="C10" s="559">
        <v>7392684871</v>
      </c>
      <c r="D10" s="560">
        <v>7934330</v>
      </c>
      <c r="E10" s="559">
        <v>914031</v>
      </c>
      <c r="F10" s="560">
        <v>77586893</v>
      </c>
      <c r="G10" s="559">
        <v>336813840</v>
      </c>
    </row>
    <row r="14" spans="1:12">
      <c r="I14" s="561"/>
    </row>
  </sheetData>
  <mergeCells count="1">
    <mergeCell ref="A1:G1"/>
  </mergeCells>
  <printOptions horizontalCentered="1"/>
  <pageMargins left="0.59055118110236227" right="0.59055118110236227" top="0.98425196850393704" bottom="0.78740157480314965" header="0" footer="0"/>
  <pageSetup paperSize="9" scale="90"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F0627-48DD-4122-A8F5-2A604E0C2529}">
  <sheetPr>
    <tabColor rgb="FF00B0F0"/>
    <pageSetUpPr fitToPage="1"/>
  </sheetPr>
  <dimension ref="A1:I44"/>
  <sheetViews>
    <sheetView rightToLeft="1" view="pageBreakPreview" zoomScale="112" zoomScaleNormal="112" zoomScaleSheetLayoutView="112" workbookViewId="0">
      <selection activeCell="C4" sqref="C4"/>
    </sheetView>
  </sheetViews>
  <sheetFormatPr defaultColWidth="9.140625" defaultRowHeight="15.75"/>
  <cols>
    <col min="1" max="1" width="19.5703125" style="552" customWidth="1"/>
    <col min="2" max="2" width="17.85546875" style="552" customWidth="1"/>
    <col min="3" max="3" width="18.28515625" style="552" customWidth="1"/>
    <col min="4" max="4" width="14" style="552" customWidth="1"/>
    <col min="5" max="5" width="13.85546875" style="552" customWidth="1"/>
    <col min="6" max="6" width="15.7109375" style="552" customWidth="1"/>
    <col min="7" max="7" width="16.42578125" style="552" customWidth="1"/>
    <col min="8" max="8" width="14.5703125" style="552" customWidth="1"/>
    <col min="9" max="9" width="17.5703125" style="552" customWidth="1"/>
    <col min="10" max="256" width="9.140625" style="552"/>
    <col min="257" max="257" width="19.5703125" style="552" customWidth="1"/>
    <col min="258" max="258" width="17.85546875" style="552" customWidth="1"/>
    <col min="259" max="259" width="18.28515625" style="552" customWidth="1"/>
    <col min="260" max="260" width="14" style="552" customWidth="1"/>
    <col min="261" max="261" width="13.85546875" style="552" customWidth="1"/>
    <col min="262" max="262" width="15.7109375" style="552" customWidth="1"/>
    <col min="263" max="263" width="16.42578125" style="552" customWidth="1"/>
    <col min="264" max="264" width="14.5703125" style="552" customWidth="1"/>
    <col min="265" max="265" width="17.5703125" style="552" customWidth="1"/>
    <col min="266" max="512" width="9.140625" style="552"/>
    <col min="513" max="513" width="19.5703125" style="552" customWidth="1"/>
    <col min="514" max="514" width="17.85546875" style="552" customWidth="1"/>
    <col min="515" max="515" width="18.28515625" style="552" customWidth="1"/>
    <col min="516" max="516" width="14" style="552" customWidth="1"/>
    <col min="517" max="517" width="13.85546875" style="552" customWidth="1"/>
    <col min="518" max="518" width="15.7109375" style="552" customWidth="1"/>
    <col min="519" max="519" width="16.42578125" style="552" customWidth="1"/>
    <col min="520" max="520" width="14.5703125" style="552" customWidth="1"/>
    <col min="521" max="521" width="17.5703125" style="552" customWidth="1"/>
    <col min="522" max="768" width="9.140625" style="552"/>
    <col min="769" max="769" width="19.5703125" style="552" customWidth="1"/>
    <col min="770" max="770" width="17.85546875" style="552" customWidth="1"/>
    <col min="771" max="771" width="18.28515625" style="552" customWidth="1"/>
    <col min="772" max="772" width="14" style="552" customWidth="1"/>
    <col min="773" max="773" width="13.85546875" style="552" customWidth="1"/>
    <col min="774" max="774" width="15.7109375" style="552" customWidth="1"/>
    <col min="775" max="775" width="16.42578125" style="552" customWidth="1"/>
    <col min="776" max="776" width="14.5703125" style="552" customWidth="1"/>
    <col min="777" max="777" width="17.5703125" style="552" customWidth="1"/>
    <col min="778" max="1024" width="9.140625" style="552"/>
    <col min="1025" max="1025" width="19.5703125" style="552" customWidth="1"/>
    <col min="1026" max="1026" width="17.85546875" style="552" customWidth="1"/>
    <col min="1027" max="1027" width="18.28515625" style="552" customWidth="1"/>
    <col min="1028" max="1028" width="14" style="552" customWidth="1"/>
    <col min="1029" max="1029" width="13.85546875" style="552" customWidth="1"/>
    <col min="1030" max="1030" width="15.7109375" style="552" customWidth="1"/>
    <col min="1031" max="1031" width="16.42578125" style="552" customWidth="1"/>
    <col min="1032" max="1032" width="14.5703125" style="552" customWidth="1"/>
    <col min="1033" max="1033" width="17.5703125" style="552" customWidth="1"/>
    <col min="1034" max="1280" width="9.140625" style="552"/>
    <col min="1281" max="1281" width="19.5703125" style="552" customWidth="1"/>
    <col min="1282" max="1282" width="17.85546875" style="552" customWidth="1"/>
    <col min="1283" max="1283" width="18.28515625" style="552" customWidth="1"/>
    <col min="1284" max="1284" width="14" style="552" customWidth="1"/>
    <col min="1285" max="1285" width="13.85546875" style="552" customWidth="1"/>
    <col min="1286" max="1286" width="15.7109375" style="552" customWidth="1"/>
    <col min="1287" max="1287" width="16.42578125" style="552" customWidth="1"/>
    <col min="1288" max="1288" width="14.5703125" style="552" customWidth="1"/>
    <col min="1289" max="1289" width="17.5703125" style="552" customWidth="1"/>
    <col min="1290" max="1536" width="9.140625" style="552"/>
    <col min="1537" max="1537" width="19.5703125" style="552" customWidth="1"/>
    <col min="1538" max="1538" width="17.85546875" style="552" customWidth="1"/>
    <col min="1539" max="1539" width="18.28515625" style="552" customWidth="1"/>
    <col min="1540" max="1540" width="14" style="552" customWidth="1"/>
    <col min="1541" max="1541" width="13.85546875" style="552" customWidth="1"/>
    <col min="1542" max="1542" width="15.7109375" style="552" customWidth="1"/>
    <col min="1543" max="1543" width="16.42578125" style="552" customWidth="1"/>
    <col min="1544" max="1544" width="14.5703125" style="552" customWidth="1"/>
    <col min="1545" max="1545" width="17.5703125" style="552" customWidth="1"/>
    <col min="1546" max="1792" width="9.140625" style="552"/>
    <col min="1793" max="1793" width="19.5703125" style="552" customWidth="1"/>
    <col min="1794" max="1794" width="17.85546875" style="552" customWidth="1"/>
    <col min="1795" max="1795" width="18.28515625" style="552" customWidth="1"/>
    <col min="1796" max="1796" width="14" style="552" customWidth="1"/>
    <col min="1797" max="1797" width="13.85546875" style="552" customWidth="1"/>
    <col min="1798" max="1798" width="15.7109375" style="552" customWidth="1"/>
    <col min="1799" max="1799" width="16.42578125" style="552" customWidth="1"/>
    <col min="1800" max="1800" width="14.5703125" style="552" customWidth="1"/>
    <col min="1801" max="1801" width="17.5703125" style="552" customWidth="1"/>
    <col min="1802" max="2048" width="9.140625" style="552"/>
    <col min="2049" max="2049" width="19.5703125" style="552" customWidth="1"/>
    <col min="2050" max="2050" width="17.85546875" style="552" customWidth="1"/>
    <col min="2051" max="2051" width="18.28515625" style="552" customWidth="1"/>
    <col min="2052" max="2052" width="14" style="552" customWidth="1"/>
    <col min="2053" max="2053" width="13.85546875" style="552" customWidth="1"/>
    <col min="2054" max="2054" width="15.7109375" style="552" customWidth="1"/>
    <col min="2055" max="2055" width="16.42578125" style="552" customWidth="1"/>
    <col min="2056" max="2056" width="14.5703125" style="552" customWidth="1"/>
    <col min="2057" max="2057" width="17.5703125" style="552" customWidth="1"/>
    <col min="2058" max="2304" width="9.140625" style="552"/>
    <col min="2305" max="2305" width="19.5703125" style="552" customWidth="1"/>
    <col min="2306" max="2306" width="17.85546875" style="552" customWidth="1"/>
    <col min="2307" max="2307" width="18.28515625" style="552" customWidth="1"/>
    <col min="2308" max="2308" width="14" style="552" customWidth="1"/>
    <col min="2309" max="2309" width="13.85546875" style="552" customWidth="1"/>
    <col min="2310" max="2310" width="15.7109375" style="552" customWidth="1"/>
    <col min="2311" max="2311" width="16.42578125" style="552" customWidth="1"/>
    <col min="2312" max="2312" width="14.5703125" style="552" customWidth="1"/>
    <col min="2313" max="2313" width="17.5703125" style="552" customWidth="1"/>
    <col min="2314" max="2560" width="9.140625" style="552"/>
    <col min="2561" max="2561" width="19.5703125" style="552" customWidth="1"/>
    <col min="2562" max="2562" width="17.85546875" style="552" customWidth="1"/>
    <col min="2563" max="2563" width="18.28515625" style="552" customWidth="1"/>
    <col min="2564" max="2564" width="14" style="552" customWidth="1"/>
    <col min="2565" max="2565" width="13.85546875" style="552" customWidth="1"/>
    <col min="2566" max="2566" width="15.7109375" style="552" customWidth="1"/>
    <col min="2567" max="2567" width="16.42578125" style="552" customWidth="1"/>
    <col min="2568" max="2568" width="14.5703125" style="552" customWidth="1"/>
    <col min="2569" max="2569" width="17.5703125" style="552" customWidth="1"/>
    <col min="2570" max="2816" width="9.140625" style="552"/>
    <col min="2817" max="2817" width="19.5703125" style="552" customWidth="1"/>
    <col min="2818" max="2818" width="17.85546875" style="552" customWidth="1"/>
    <col min="2819" max="2819" width="18.28515625" style="552" customWidth="1"/>
    <col min="2820" max="2820" width="14" style="552" customWidth="1"/>
    <col min="2821" max="2821" width="13.85546875" style="552" customWidth="1"/>
    <col min="2822" max="2822" width="15.7109375" style="552" customWidth="1"/>
    <col min="2823" max="2823" width="16.42578125" style="552" customWidth="1"/>
    <col min="2824" max="2824" width="14.5703125" style="552" customWidth="1"/>
    <col min="2825" max="2825" width="17.5703125" style="552" customWidth="1"/>
    <col min="2826" max="3072" width="9.140625" style="552"/>
    <col min="3073" max="3073" width="19.5703125" style="552" customWidth="1"/>
    <col min="3074" max="3074" width="17.85546875" style="552" customWidth="1"/>
    <col min="3075" max="3075" width="18.28515625" style="552" customWidth="1"/>
    <col min="3076" max="3076" width="14" style="552" customWidth="1"/>
    <col min="3077" max="3077" width="13.85546875" style="552" customWidth="1"/>
    <col min="3078" max="3078" width="15.7109375" style="552" customWidth="1"/>
    <col min="3079" max="3079" width="16.42578125" style="552" customWidth="1"/>
    <col min="3080" max="3080" width="14.5703125" style="552" customWidth="1"/>
    <col min="3081" max="3081" width="17.5703125" style="552" customWidth="1"/>
    <col min="3082" max="3328" width="9.140625" style="552"/>
    <col min="3329" max="3329" width="19.5703125" style="552" customWidth="1"/>
    <col min="3330" max="3330" width="17.85546875" style="552" customWidth="1"/>
    <col min="3331" max="3331" width="18.28515625" style="552" customWidth="1"/>
    <col min="3332" max="3332" width="14" style="552" customWidth="1"/>
    <col min="3333" max="3333" width="13.85546875" style="552" customWidth="1"/>
    <col min="3334" max="3334" width="15.7109375" style="552" customWidth="1"/>
    <col min="3335" max="3335" width="16.42578125" style="552" customWidth="1"/>
    <col min="3336" max="3336" width="14.5703125" style="552" customWidth="1"/>
    <col min="3337" max="3337" width="17.5703125" style="552" customWidth="1"/>
    <col min="3338" max="3584" width="9.140625" style="552"/>
    <col min="3585" max="3585" width="19.5703125" style="552" customWidth="1"/>
    <col min="3586" max="3586" width="17.85546875" style="552" customWidth="1"/>
    <col min="3587" max="3587" width="18.28515625" style="552" customWidth="1"/>
    <col min="3588" max="3588" width="14" style="552" customWidth="1"/>
    <col min="3589" max="3589" width="13.85546875" style="552" customWidth="1"/>
    <col min="3590" max="3590" width="15.7109375" style="552" customWidth="1"/>
    <col min="3591" max="3591" width="16.42578125" style="552" customWidth="1"/>
    <col min="3592" max="3592" width="14.5703125" style="552" customWidth="1"/>
    <col min="3593" max="3593" width="17.5703125" style="552" customWidth="1"/>
    <col min="3594" max="3840" width="9.140625" style="552"/>
    <col min="3841" max="3841" width="19.5703125" style="552" customWidth="1"/>
    <col min="3842" max="3842" width="17.85546875" style="552" customWidth="1"/>
    <col min="3843" max="3843" width="18.28515625" style="552" customWidth="1"/>
    <col min="3844" max="3844" width="14" style="552" customWidth="1"/>
    <col min="3845" max="3845" width="13.85546875" style="552" customWidth="1"/>
    <col min="3846" max="3846" width="15.7109375" style="552" customWidth="1"/>
    <col min="3847" max="3847" width="16.42578125" style="552" customWidth="1"/>
    <col min="3848" max="3848" width="14.5703125" style="552" customWidth="1"/>
    <col min="3849" max="3849" width="17.5703125" style="552" customWidth="1"/>
    <col min="3850" max="4096" width="9.140625" style="552"/>
    <col min="4097" max="4097" width="19.5703125" style="552" customWidth="1"/>
    <col min="4098" max="4098" width="17.85546875" style="552" customWidth="1"/>
    <col min="4099" max="4099" width="18.28515625" style="552" customWidth="1"/>
    <col min="4100" max="4100" width="14" style="552" customWidth="1"/>
    <col min="4101" max="4101" width="13.85546875" style="552" customWidth="1"/>
    <col min="4102" max="4102" width="15.7109375" style="552" customWidth="1"/>
    <col min="4103" max="4103" width="16.42578125" style="552" customWidth="1"/>
    <col min="4104" max="4104" width="14.5703125" style="552" customWidth="1"/>
    <col min="4105" max="4105" width="17.5703125" style="552" customWidth="1"/>
    <col min="4106" max="4352" width="9.140625" style="552"/>
    <col min="4353" max="4353" width="19.5703125" style="552" customWidth="1"/>
    <col min="4354" max="4354" width="17.85546875" style="552" customWidth="1"/>
    <col min="4355" max="4355" width="18.28515625" style="552" customWidth="1"/>
    <col min="4356" max="4356" width="14" style="552" customWidth="1"/>
    <col min="4357" max="4357" width="13.85546875" style="552" customWidth="1"/>
    <col min="4358" max="4358" width="15.7109375" style="552" customWidth="1"/>
    <col min="4359" max="4359" width="16.42578125" style="552" customWidth="1"/>
    <col min="4360" max="4360" width="14.5703125" style="552" customWidth="1"/>
    <col min="4361" max="4361" width="17.5703125" style="552" customWidth="1"/>
    <col min="4362" max="4608" width="9.140625" style="552"/>
    <col min="4609" max="4609" width="19.5703125" style="552" customWidth="1"/>
    <col min="4610" max="4610" width="17.85546875" style="552" customWidth="1"/>
    <col min="4611" max="4611" width="18.28515625" style="552" customWidth="1"/>
    <col min="4612" max="4612" width="14" style="552" customWidth="1"/>
    <col min="4613" max="4613" width="13.85546875" style="552" customWidth="1"/>
    <col min="4614" max="4614" width="15.7109375" style="552" customWidth="1"/>
    <col min="4615" max="4615" width="16.42578125" style="552" customWidth="1"/>
    <col min="4616" max="4616" width="14.5703125" style="552" customWidth="1"/>
    <col min="4617" max="4617" width="17.5703125" style="552" customWidth="1"/>
    <col min="4618" max="4864" width="9.140625" style="552"/>
    <col min="4865" max="4865" width="19.5703125" style="552" customWidth="1"/>
    <col min="4866" max="4866" width="17.85546875" style="552" customWidth="1"/>
    <col min="4867" max="4867" width="18.28515625" style="552" customWidth="1"/>
    <col min="4868" max="4868" width="14" style="552" customWidth="1"/>
    <col min="4869" max="4869" width="13.85546875" style="552" customWidth="1"/>
    <col min="4870" max="4870" width="15.7109375" style="552" customWidth="1"/>
    <col min="4871" max="4871" width="16.42578125" style="552" customWidth="1"/>
    <col min="4872" max="4872" width="14.5703125" style="552" customWidth="1"/>
    <col min="4873" max="4873" width="17.5703125" style="552" customWidth="1"/>
    <col min="4874" max="5120" width="9.140625" style="552"/>
    <col min="5121" max="5121" width="19.5703125" style="552" customWidth="1"/>
    <col min="5122" max="5122" width="17.85546875" style="552" customWidth="1"/>
    <col min="5123" max="5123" width="18.28515625" style="552" customWidth="1"/>
    <col min="5124" max="5124" width="14" style="552" customWidth="1"/>
    <col min="5125" max="5125" width="13.85546875" style="552" customWidth="1"/>
    <col min="5126" max="5126" width="15.7109375" style="552" customWidth="1"/>
    <col min="5127" max="5127" width="16.42578125" style="552" customWidth="1"/>
    <col min="5128" max="5128" width="14.5703125" style="552" customWidth="1"/>
    <col min="5129" max="5129" width="17.5703125" style="552" customWidth="1"/>
    <col min="5130" max="5376" width="9.140625" style="552"/>
    <col min="5377" max="5377" width="19.5703125" style="552" customWidth="1"/>
    <col min="5378" max="5378" width="17.85546875" style="552" customWidth="1"/>
    <col min="5379" max="5379" width="18.28515625" style="552" customWidth="1"/>
    <col min="5380" max="5380" width="14" style="552" customWidth="1"/>
    <col min="5381" max="5381" width="13.85546875" style="552" customWidth="1"/>
    <col min="5382" max="5382" width="15.7109375" style="552" customWidth="1"/>
    <col min="5383" max="5383" width="16.42578125" style="552" customWidth="1"/>
    <col min="5384" max="5384" width="14.5703125" style="552" customWidth="1"/>
    <col min="5385" max="5385" width="17.5703125" style="552" customWidth="1"/>
    <col min="5386" max="5632" width="9.140625" style="552"/>
    <col min="5633" max="5633" width="19.5703125" style="552" customWidth="1"/>
    <col min="5634" max="5634" width="17.85546875" style="552" customWidth="1"/>
    <col min="5635" max="5635" width="18.28515625" style="552" customWidth="1"/>
    <col min="5636" max="5636" width="14" style="552" customWidth="1"/>
    <col min="5637" max="5637" width="13.85546875" style="552" customWidth="1"/>
    <col min="5638" max="5638" width="15.7109375" style="552" customWidth="1"/>
    <col min="5639" max="5639" width="16.42578125" style="552" customWidth="1"/>
    <col min="5640" max="5640" width="14.5703125" style="552" customWidth="1"/>
    <col min="5641" max="5641" width="17.5703125" style="552" customWidth="1"/>
    <col min="5642" max="5888" width="9.140625" style="552"/>
    <col min="5889" max="5889" width="19.5703125" style="552" customWidth="1"/>
    <col min="5890" max="5890" width="17.85546875" style="552" customWidth="1"/>
    <col min="5891" max="5891" width="18.28515625" style="552" customWidth="1"/>
    <col min="5892" max="5892" width="14" style="552" customWidth="1"/>
    <col min="5893" max="5893" width="13.85546875" style="552" customWidth="1"/>
    <col min="5894" max="5894" width="15.7109375" style="552" customWidth="1"/>
    <col min="5895" max="5895" width="16.42578125" style="552" customWidth="1"/>
    <col min="5896" max="5896" width="14.5703125" style="552" customWidth="1"/>
    <col min="5897" max="5897" width="17.5703125" style="552" customWidth="1"/>
    <col min="5898" max="6144" width="9.140625" style="552"/>
    <col min="6145" max="6145" width="19.5703125" style="552" customWidth="1"/>
    <col min="6146" max="6146" width="17.85546875" style="552" customWidth="1"/>
    <col min="6147" max="6147" width="18.28515625" style="552" customWidth="1"/>
    <col min="6148" max="6148" width="14" style="552" customWidth="1"/>
    <col min="6149" max="6149" width="13.85546875" style="552" customWidth="1"/>
    <col min="6150" max="6150" width="15.7109375" style="552" customWidth="1"/>
    <col min="6151" max="6151" width="16.42578125" style="552" customWidth="1"/>
    <col min="6152" max="6152" width="14.5703125" style="552" customWidth="1"/>
    <col min="6153" max="6153" width="17.5703125" style="552" customWidth="1"/>
    <col min="6154" max="6400" width="9.140625" style="552"/>
    <col min="6401" max="6401" width="19.5703125" style="552" customWidth="1"/>
    <col min="6402" max="6402" width="17.85546875" style="552" customWidth="1"/>
    <col min="6403" max="6403" width="18.28515625" style="552" customWidth="1"/>
    <col min="6404" max="6404" width="14" style="552" customWidth="1"/>
    <col min="6405" max="6405" width="13.85546875" style="552" customWidth="1"/>
    <col min="6406" max="6406" width="15.7109375" style="552" customWidth="1"/>
    <col min="6407" max="6407" width="16.42578125" style="552" customWidth="1"/>
    <col min="6408" max="6408" width="14.5703125" style="552" customWidth="1"/>
    <col min="6409" max="6409" width="17.5703125" style="552" customWidth="1"/>
    <col min="6410" max="6656" width="9.140625" style="552"/>
    <col min="6657" max="6657" width="19.5703125" style="552" customWidth="1"/>
    <col min="6658" max="6658" width="17.85546875" style="552" customWidth="1"/>
    <col min="6659" max="6659" width="18.28515625" style="552" customWidth="1"/>
    <col min="6660" max="6660" width="14" style="552" customWidth="1"/>
    <col min="6661" max="6661" width="13.85546875" style="552" customWidth="1"/>
    <col min="6662" max="6662" width="15.7109375" style="552" customWidth="1"/>
    <col min="6663" max="6663" width="16.42578125" style="552" customWidth="1"/>
    <col min="6664" max="6664" width="14.5703125" style="552" customWidth="1"/>
    <col min="6665" max="6665" width="17.5703125" style="552" customWidth="1"/>
    <col min="6666" max="6912" width="9.140625" style="552"/>
    <col min="6913" max="6913" width="19.5703125" style="552" customWidth="1"/>
    <col min="6914" max="6914" width="17.85546875" style="552" customWidth="1"/>
    <col min="6915" max="6915" width="18.28515625" style="552" customWidth="1"/>
    <col min="6916" max="6916" width="14" style="552" customWidth="1"/>
    <col min="6917" max="6917" width="13.85546875" style="552" customWidth="1"/>
    <col min="6918" max="6918" width="15.7109375" style="552" customWidth="1"/>
    <col min="6919" max="6919" width="16.42578125" style="552" customWidth="1"/>
    <col min="6920" max="6920" width="14.5703125" style="552" customWidth="1"/>
    <col min="6921" max="6921" width="17.5703125" style="552" customWidth="1"/>
    <col min="6922" max="7168" width="9.140625" style="552"/>
    <col min="7169" max="7169" width="19.5703125" style="552" customWidth="1"/>
    <col min="7170" max="7170" width="17.85546875" style="552" customWidth="1"/>
    <col min="7171" max="7171" width="18.28515625" style="552" customWidth="1"/>
    <col min="7172" max="7172" width="14" style="552" customWidth="1"/>
    <col min="7173" max="7173" width="13.85546875" style="552" customWidth="1"/>
    <col min="7174" max="7174" width="15.7109375" style="552" customWidth="1"/>
    <col min="7175" max="7175" width="16.42578125" style="552" customWidth="1"/>
    <col min="7176" max="7176" width="14.5703125" style="552" customWidth="1"/>
    <col min="7177" max="7177" width="17.5703125" style="552" customWidth="1"/>
    <col min="7178" max="7424" width="9.140625" style="552"/>
    <col min="7425" max="7425" width="19.5703125" style="552" customWidth="1"/>
    <col min="7426" max="7426" width="17.85546875" style="552" customWidth="1"/>
    <col min="7427" max="7427" width="18.28515625" style="552" customWidth="1"/>
    <col min="7428" max="7428" width="14" style="552" customWidth="1"/>
    <col min="7429" max="7429" width="13.85546875" style="552" customWidth="1"/>
    <col min="7430" max="7430" width="15.7109375" style="552" customWidth="1"/>
    <col min="7431" max="7431" width="16.42578125" style="552" customWidth="1"/>
    <col min="7432" max="7432" width="14.5703125" style="552" customWidth="1"/>
    <col min="7433" max="7433" width="17.5703125" style="552" customWidth="1"/>
    <col min="7434" max="7680" width="9.140625" style="552"/>
    <col min="7681" max="7681" width="19.5703125" style="552" customWidth="1"/>
    <col min="7682" max="7682" width="17.85546875" style="552" customWidth="1"/>
    <col min="7683" max="7683" width="18.28515625" style="552" customWidth="1"/>
    <col min="7684" max="7684" width="14" style="552" customWidth="1"/>
    <col min="7685" max="7685" width="13.85546875" style="552" customWidth="1"/>
    <col min="7686" max="7686" width="15.7109375" style="552" customWidth="1"/>
    <col min="7687" max="7687" width="16.42578125" style="552" customWidth="1"/>
    <col min="7688" max="7688" width="14.5703125" style="552" customWidth="1"/>
    <col min="7689" max="7689" width="17.5703125" style="552" customWidth="1"/>
    <col min="7690" max="7936" width="9.140625" style="552"/>
    <col min="7937" max="7937" width="19.5703125" style="552" customWidth="1"/>
    <col min="7938" max="7938" width="17.85546875" style="552" customWidth="1"/>
    <col min="7939" max="7939" width="18.28515625" style="552" customWidth="1"/>
    <col min="7940" max="7940" width="14" style="552" customWidth="1"/>
    <col min="7941" max="7941" width="13.85546875" style="552" customWidth="1"/>
    <col min="7942" max="7942" width="15.7109375" style="552" customWidth="1"/>
    <col min="7943" max="7943" width="16.42578125" style="552" customWidth="1"/>
    <col min="7944" max="7944" width="14.5703125" style="552" customWidth="1"/>
    <col min="7945" max="7945" width="17.5703125" style="552" customWidth="1"/>
    <col min="7946" max="8192" width="9.140625" style="552"/>
    <col min="8193" max="8193" width="19.5703125" style="552" customWidth="1"/>
    <col min="8194" max="8194" width="17.85546875" style="552" customWidth="1"/>
    <col min="8195" max="8195" width="18.28515625" style="552" customWidth="1"/>
    <col min="8196" max="8196" width="14" style="552" customWidth="1"/>
    <col min="8197" max="8197" width="13.85546875" style="552" customWidth="1"/>
    <col min="8198" max="8198" width="15.7109375" style="552" customWidth="1"/>
    <col min="8199" max="8199" width="16.42578125" style="552" customWidth="1"/>
    <col min="8200" max="8200" width="14.5703125" style="552" customWidth="1"/>
    <col min="8201" max="8201" width="17.5703125" style="552" customWidth="1"/>
    <col min="8202" max="8448" width="9.140625" style="552"/>
    <col min="8449" max="8449" width="19.5703125" style="552" customWidth="1"/>
    <col min="8450" max="8450" width="17.85546875" style="552" customWidth="1"/>
    <col min="8451" max="8451" width="18.28515625" style="552" customWidth="1"/>
    <col min="8452" max="8452" width="14" style="552" customWidth="1"/>
    <col min="8453" max="8453" width="13.85546875" style="552" customWidth="1"/>
    <col min="8454" max="8454" width="15.7109375" style="552" customWidth="1"/>
    <col min="8455" max="8455" width="16.42578125" style="552" customWidth="1"/>
    <col min="8456" max="8456" width="14.5703125" style="552" customWidth="1"/>
    <col min="8457" max="8457" width="17.5703125" style="552" customWidth="1"/>
    <col min="8458" max="8704" width="9.140625" style="552"/>
    <col min="8705" max="8705" width="19.5703125" style="552" customWidth="1"/>
    <col min="8706" max="8706" width="17.85546875" style="552" customWidth="1"/>
    <col min="8707" max="8707" width="18.28515625" style="552" customWidth="1"/>
    <col min="8708" max="8708" width="14" style="552" customWidth="1"/>
    <col min="8709" max="8709" width="13.85546875" style="552" customWidth="1"/>
    <col min="8710" max="8710" width="15.7109375" style="552" customWidth="1"/>
    <col min="8711" max="8711" width="16.42578125" style="552" customWidth="1"/>
    <col min="8712" max="8712" width="14.5703125" style="552" customWidth="1"/>
    <col min="8713" max="8713" width="17.5703125" style="552" customWidth="1"/>
    <col min="8714" max="8960" width="9.140625" style="552"/>
    <col min="8961" max="8961" width="19.5703125" style="552" customWidth="1"/>
    <col min="8962" max="8962" width="17.85546875" style="552" customWidth="1"/>
    <col min="8963" max="8963" width="18.28515625" style="552" customWidth="1"/>
    <col min="8964" max="8964" width="14" style="552" customWidth="1"/>
    <col min="8965" max="8965" width="13.85546875" style="552" customWidth="1"/>
    <col min="8966" max="8966" width="15.7109375" style="552" customWidth="1"/>
    <col min="8967" max="8967" width="16.42578125" style="552" customWidth="1"/>
    <col min="8968" max="8968" width="14.5703125" style="552" customWidth="1"/>
    <col min="8969" max="8969" width="17.5703125" style="552" customWidth="1"/>
    <col min="8970" max="9216" width="9.140625" style="552"/>
    <col min="9217" max="9217" width="19.5703125" style="552" customWidth="1"/>
    <col min="9218" max="9218" width="17.85546875" style="552" customWidth="1"/>
    <col min="9219" max="9219" width="18.28515625" style="552" customWidth="1"/>
    <col min="9220" max="9220" width="14" style="552" customWidth="1"/>
    <col min="9221" max="9221" width="13.85546875" style="552" customWidth="1"/>
    <col min="9222" max="9222" width="15.7109375" style="552" customWidth="1"/>
    <col min="9223" max="9223" width="16.42578125" style="552" customWidth="1"/>
    <col min="9224" max="9224" width="14.5703125" style="552" customWidth="1"/>
    <col min="9225" max="9225" width="17.5703125" style="552" customWidth="1"/>
    <col min="9226" max="9472" width="9.140625" style="552"/>
    <col min="9473" max="9473" width="19.5703125" style="552" customWidth="1"/>
    <col min="9474" max="9474" width="17.85546875" style="552" customWidth="1"/>
    <col min="9475" max="9475" width="18.28515625" style="552" customWidth="1"/>
    <col min="9476" max="9476" width="14" style="552" customWidth="1"/>
    <col min="9477" max="9477" width="13.85546875" style="552" customWidth="1"/>
    <col min="9478" max="9478" width="15.7109375" style="552" customWidth="1"/>
    <col min="9479" max="9479" width="16.42578125" style="552" customWidth="1"/>
    <col min="9480" max="9480" width="14.5703125" style="552" customWidth="1"/>
    <col min="9481" max="9481" width="17.5703125" style="552" customWidth="1"/>
    <col min="9482" max="9728" width="9.140625" style="552"/>
    <col min="9729" max="9729" width="19.5703125" style="552" customWidth="1"/>
    <col min="9730" max="9730" width="17.85546875" style="552" customWidth="1"/>
    <col min="9731" max="9731" width="18.28515625" style="552" customWidth="1"/>
    <col min="9732" max="9732" width="14" style="552" customWidth="1"/>
    <col min="9733" max="9733" width="13.85546875" style="552" customWidth="1"/>
    <col min="9734" max="9734" width="15.7109375" style="552" customWidth="1"/>
    <col min="9735" max="9735" width="16.42578125" style="552" customWidth="1"/>
    <col min="9736" max="9736" width="14.5703125" style="552" customWidth="1"/>
    <col min="9737" max="9737" width="17.5703125" style="552" customWidth="1"/>
    <col min="9738" max="9984" width="9.140625" style="552"/>
    <col min="9985" max="9985" width="19.5703125" style="552" customWidth="1"/>
    <col min="9986" max="9986" width="17.85546875" style="552" customWidth="1"/>
    <col min="9987" max="9987" width="18.28515625" style="552" customWidth="1"/>
    <col min="9988" max="9988" width="14" style="552" customWidth="1"/>
    <col min="9989" max="9989" width="13.85546875" style="552" customWidth="1"/>
    <col min="9990" max="9990" width="15.7109375" style="552" customWidth="1"/>
    <col min="9991" max="9991" width="16.42578125" style="552" customWidth="1"/>
    <col min="9992" max="9992" width="14.5703125" style="552" customWidth="1"/>
    <col min="9993" max="9993" width="17.5703125" style="552" customWidth="1"/>
    <col min="9994" max="10240" width="9.140625" style="552"/>
    <col min="10241" max="10241" width="19.5703125" style="552" customWidth="1"/>
    <col min="10242" max="10242" width="17.85546875" style="552" customWidth="1"/>
    <col min="10243" max="10243" width="18.28515625" style="552" customWidth="1"/>
    <col min="10244" max="10244" width="14" style="552" customWidth="1"/>
    <col min="10245" max="10245" width="13.85546875" style="552" customWidth="1"/>
    <col min="10246" max="10246" width="15.7109375" style="552" customWidth="1"/>
    <col min="10247" max="10247" width="16.42578125" style="552" customWidth="1"/>
    <col min="10248" max="10248" width="14.5703125" style="552" customWidth="1"/>
    <col min="10249" max="10249" width="17.5703125" style="552" customWidth="1"/>
    <col min="10250" max="10496" width="9.140625" style="552"/>
    <col min="10497" max="10497" width="19.5703125" style="552" customWidth="1"/>
    <col min="10498" max="10498" width="17.85546875" style="552" customWidth="1"/>
    <col min="10499" max="10499" width="18.28515625" style="552" customWidth="1"/>
    <col min="10500" max="10500" width="14" style="552" customWidth="1"/>
    <col min="10501" max="10501" width="13.85546875" style="552" customWidth="1"/>
    <col min="10502" max="10502" width="15.7109375" style="552" customWidth="1"/>
    <col min="10503" max="10503" width="16.42578125" style="552" customWidth="1"/>
    <col min="10504" max="10504" width="14.5703125" style="552" customWidth="1"/>
    <col min="10505" max="10505" width="17.5703125" style="552" customWidth="1"/>
    <col min="10506" max="10752" width="9.140625" style="552"/>
    <col min="10753" max="10753" width="19.5703125" style="552" customWidth="1"/>
    <col min="10754" max="10754" width="17.85546875" style="552" customWidth="1"/>
    <col min="10755" max="10755" width="18.28515625" style="552" customWidth="1"/>
    <col min="10756" max="10756" width="14" style="552" customWidth="1"/>
    <col min="10757" max="10757" width="13.85546875" style="552" customWidth="1"/>
    <col min="10758" max="10758" width="15.7109375" style="552" customWidth="1"/>
    <col min="10759" max="10759" width="16.42578125" style="552" customWidth="1"/>
    <col min="10760" max="10760" width="14.5703125" style="552" customWidth="1"/>
    <col min="10761" max="10761" width="17.5703125" style="552" customWidth="1"/>
    <col min="10762" max="11008" width="9.140625" style="552"/>
    <col min="11009" max="11009" width="19.5703125" style="552" customWidth="1"/>
    <col min="11010" max="11010" width="17.85546875" style="552" customWidth="1"/>
    <col min="11011" max="11011" width="18.28515625" style="552" customWidth="1"/>
    <col min="11012" max="11012" width="14" style="552" customWidth="1"/>
    <col min="11013" max="11013" width="13.85546875" style="552" customWidth="1"/>
    <col min="11014" max="11014" width="15.7109375" style="552" customWidth="1"/>
    <col min="11015" max="11015" width="16.42578125" style="552" customWidth="1"/>
    <col min="11016" max="11016" width="14.5703125" style="552" customWidth="1"/>
    <col min="11017" max="11017" width="17.5703125" style="552" customWidth="1"/>
    <col min="11018" max="11264" width="9.140625" style="552"/>
    <col min="11265" max="11265" width="19.5703125" style="552" customWidth="1"/>
    <col min="11266" max="11266" width="17.85546875" style="552" customWidth="1"/>
    <col min="11267" max="11267" width="18.28515625" style="552" customWidth="1"/>
    <col min="11268" max="11268" width="14" style="552" customWidth="1"/>
    <col min="11269" max="11269" width="13.85546875" style="552" customWidth="1"/>
    <col min="11270" max="11270" width="15.7109375" style="552" customWidth="1"/>
    <col min="11271" max="11271" width="16.42578125" style="552" customWidth="1"/>
    <col min="11272" max="11272" width="14.5703125" style="552" customWidth="1"/>
    <col min="11273" max="11273" width="17.5703125" style="552" customWidth="1"/>
    <col min="11274" max="11520" width="9.140625" style="552"/>
    <col min="11521" max="11521" width="19.5703125" style="552" customWidth="1"/>
    <col min="11522" max="11522" width="17.85546875" style="552" customWidth="1"/>
    <col min="11523" max="11523" width="18.28515625" style="552" customWidth="1"/>
    <col min="11524" max="11524" width="14" style="552" customWidth="1"/>
    <col min="11525" max="11525" width="13.85546875" style="552" customWidth="1"/>
    <col min="11526" max="11526" width="15.7109375" style="552" customWidth="1"/>
    <col min="11527" max="11527" width="16.42578125" style="552" customWidth="1"/>
    <col min="11528" max="11528" width="14.5703125" style="552" customWidth="1"/>
    <col min="11529" max="11529" width="17.5703125" style="552" customWidth="1"/>
    <col min="11530" max="11776" width="9.140625" style="552"/>
    <col min="11777" max="11777" width="19.5703125" style="552" customWidth="1"/>
    <col min="11778" max="11778" width="17.85546875" style="552" customWidth="1"/>
    <col min="11779" max="11779" width="18.28515625" style="552" customWidth="1"/>
    <col min="11780" max="11780" width="14" style="552" customWidth="1"/>
    <col min="11781" max="11781" width="13.85546875" style="552" customWidth="1"/>
    <col min="11782" max="11782" width="15.7109375" style="552" customWidth="1"/>
    <col min="11783" max="11783" width="16.42578125" style="552" customWidth="1"/>
    <col min="11784" max="11784" width="14.5703125" style="552" customWidth="1"/>
    <col min="11785" max="11785" width="17.5703125" style="552" customWidth="1"/>
    <col min="11786" max="12032" width="9.140625" style="552"/>
    <col min="12033" max="12033" width="19.5703125" style="552" customWidth="1"/>
    <col min="12034" max="12034" width="17.85546875" style="552" customWidth="1"/>
    <col min="12035" max="12035" width="18.28515625" style="552" customWidth="1"/>
    <col min="12036" max="12036" width="14" style="552" customWidth="1"/>
    <col min="12037" max="12037" width="13.85546875" style="552" customWidth="1"/>
    <col min="12038" max="12038" width="15.7109375" style="552" customWidth="1"/>
    <col min="12039" max="12039" width="16.42578125" style="552" customWidth="1"/>
    <col min="12040" max="12040" width="14.5703125" style="552" customWidth="1"/>
    <col min="12041" max="12041" width="17.5703125" style="552" customWidth="1"/>
    <col min="12042" max="12288" width="9.140625" style="552"/>
    <col min="12289" max="12289" width="19.5703125" style="552" customWidth="1"/>
    <col min="12290" max="12290" width="17.85546875" style="552" customWidth="1"/>
    <col min="12291" max="12291" width="18.28515625" style="552" customWidth="1"/>
    <col min="12292" max="12292" width="14" style="552" customWidth="1"/>
    <col min="12293" max="12293" width="13.85546875" style="552" customWidth="1"/>
    <col min="12294" max="12294" width="15.7109375" style="552" customWidth="1"/>
    <col min="12295" max="12295" width="16.42578125" style="552" customWidth="1"/>
    <col min="12296" max="12296" width="14.5703125" style="552" customWidth="1"/>
    <col min="12297" max="12297" width="17.5703125" style="552" customWidth="1"/>
    <col min="12298" max="12544" width="9.140625" style="552"/>
    <col min="12545" max="12545" width="19.5703125" style="552" customWidth="1"/>
    <col min="12546" max="12546" width="17.85546875" style="552" customWidth="1"/>
    <col min="12547" max="12547" width="18.28515625" style="552" customWidth="1"/>
    <col min="12548" max="12548" width="14" style="552" customWidth="1"/>
    <col min="12549" max="12549" width="13.85546875" style="552" customWidth="1"/>
    <col min="12550" max="12550" width="15.7109375" style="552" customWidth="1"/>
    <col min="12551" max="12551" width="16.42578125" style="552" customWidth="1"/>
    <col min="12552" max="12552" width="14.5703125" style="552" customWidth="1"/>
    <col min="12553" max="12553" width="17.5703125" style="552" customWidth="1"/>
    <col min="12554" max="12800" width="9.140625" style="552"/>
    <col min="12801" max="12801" width="19.5703125" style="552" customWidth="1"/>
    <col min="12802" max="12802" width="17.85546875" style="552" customWidth="1"/>
    <col min="12803" max="12803" width="18.28515625" style="552" customWidth="1"/>
    <col min="12804" max="12804" width="14" style="552" customWidth="1"/>
    <col min="12805" max="12805" width="13.85546875" style="552" customWidth="1"/>
    <col min="12806" max="12806" width="15.7109375" style="552" customWidth="1"/>
    <col min="12807" max="12807" width="16.42578125" style="552" customWidth="1"/>
    <col min="12808" max="12808" width="14.5703125" style="552" customWidth="1"/>
    <col min="12809" max="12809" width="17.5703125" style="552" customWidth="1"/>
    <col min="12810" max="13056" width="9.140625" style="552"/>
    <col min="13057" max="13057" width="19.5703125" style="552" customWidth="1"/>
    <col min="13058" max="13058" width="17.85546875" style="552" customWidth="1"/>
    <col min="13059" max="13059" width="18.28515625" style="552" customWidth="1"/>
    <col min="13060" max="13060" width="14" style="552" customWidth="1"/>
    <col min="13061" max="13061" width="13.85546875" style="552" customWidth="1"/>
    <col min="13062" max="13062" width="15.7109375" style="552" customWidth="1"/>
    <col min="13063" max="13063" width="16.42578125" style="552" customWidth="1"/>
    <col min="13064" max="13064" width="14.5703125" style="552" customWidth="1"/>
    <col min="13065" max="13065" width="17.5703125" style="552" customWidth="1"/>
    <col min="13066" max="13312" width="9.140625" style="552"/>
    <col min="13313" max="13313" width="19.5703125" style="552" customWidth="1"/>
    <col min="13314" max="13314" width="17.85546875" style="552" customWidth="1"/>
    <col min="13315" max="13315" width="18.28515625" style="552" customWidth="1"/>
    <col min="13316" max="13316" width="14" style="552" customWidth="1"/>
    <col min="13317" max="13317" width="13.85546875" style="552" customWidth="1"/>
    <col min="13318" max="13318" width="15.7109375" style="552" customWidth="1"/>
    <col min="13319" max="13319" width="16.42578125" style="552" customWidth="1"/>
    <col min="13320" max="13320" width="14.5703125" style="552" customWidth="1"/>
    <col min="13321" max="13321" width="17.5703125" style="552" customWidth="1"/>
    <col min="13322" max="13568" width="9.140625" style="552"/>
    <col min="13569" max="13569" width="19.5703125" style="552" customWidth="1"/>
    <col min="13570" max="13570" width="17.85546875" style="552" customWidth="1"/>
    <col min="13571" max="13571" width="18.28515625" style="552" customWidth="1"/>
    <col min="13572" max="13572" width="14" style="552" customWidth="1"/>
    <col min="13573" max="13573" width="13.85546875" style="552" customWidth="1"/>
    <col min="13574" max="13574" width="15.7109375" style="552" customWidth="1"/>
    <col min="13575" max="13575" width="16.42578125" style="552" customWidth="1"/>
    <col min="13576" max="13576" width="14.5703125" style="552" customWidth="1"/>
    <col min="13577" max="13577" width="17.5703125" style="552" customWidth="1"/>
    <col min="13578" max="13824" width="9.140625" style="552"/>
    <col min="13825" max="13825" width="19.5703125" style="552" customWidth="1"/>
    <col min="13826" max="13826" width="17.85546875" style="552" customWidth="1"/>
    <col min="13827" max="13827" width="18.28515625" style="552" customWidth="1"/>
    <col min="13828" max="13828" width="14" style="552" customWidth="1"/>
    <col min="13829" max="13829" width="13.85546875" style="552" customWidth="1"/>
    <col min="13830" max="13830" width="15.7109375" style="552" customWidth="1"/>
    <col min="13831" max="13831" width="16.42578125" style="552" customWidth="1"/>
    <col min="13832" max="13832" width="14.5703125" style="552" customWidth="1"/>
    <col min="13833" max="13833" width="17.5703125" style="552" customWidth="1"/>
    <col min="13834" max="14080" width="9.140625" style="552"/>
    <col min="14081" max="14081" width="19.5703125" style="552" customWidth="1"/>
    <col min="14082" max="14082" width="17.85546875" style="552" customWidth="1"/>
    <col min="14083" max="14083" width="18.28515625" style="552" customWidth="1"/>
    <col min="14084" max="14084" width="14" style="552" customWidth="1"/>
    <col min="14085" max="14085" width="13.85546875" style="552" customWidth="1"/>
    <col min="14086" max="14086" width="15.7109375" style="552" customWidth="1"/>
    <col min="14087" max="14087" width="16.42578125" style="552" customWidth="1"/>
    <col min="14088" max="14088" width="14.5703125" style="552" customWidth="1"/>
    <col min="14089" max="14089" width="17.5703125" style="552" customWidth="1"/>
    <col min="14090" max="14336" width="9.140625" style="552"/>
    <col min="14337" max="14337" width="19.5703125" style="552" customWidth="1"/>
    <col min="14338" max="14338" width="17.85546875" style="552" customWidth="1"/>
    <col min="14339" max="14339" width="18.28515625" style="552" customWidth="1"/>
    <col min="14340" max="14340" width="14" style="552" customWidth="1"/>
    <col min="14341" max="14341" width="13.85546875" style="552" customWidth="1"/>
    <col min="14342" max="14342" width="15.7109375" style="552" customWidth="1"/>
    <col min="14343" max="14343" width="16.42578125" style="552" customWidth="1"/>
    <col min="14344" max="14344" width="14.5703125" style="552" customWidth="1"/>
    <col min="14345" max="14345" width="17.5703125" style="552" customWidth="1"/>
    <col min="14346" max="14592" width="9.140625" style="552"/>
    <col min="14593" max="14593" width="19.5703125" style="552" customWidth="1"/>
    <col min="14594" max="14594" width="17.85546875" style="552" customWidth="1"/>
    <col min="14595" max="14595" width="18.28515625" style="552" customWidth="1"/>
    <col min="14596" max="14596" width="14" style="552" customWidth="1"/>
    <col min="14597" max="14597" width="13.85546875" style="552" customWidth="1"/>
    <col min="14598" max="14598" width="15.7109375" style="552" customWidth="1"/>
    <col min="14599" max="14599" width="16.42578125" style="552" customWidth="1"/>
    <col min="14600" max="14600" width="14.5703125" style="552" customWidth="1"/>
    <col min="14601" max="14601" width="17.5703125" style="552" customWidth="1"/>
    <col min="14602" max="14848" width="9.140625" style="552"/>
    <col min="14849" max="14849" width="19.5703125" style="552" customWidth="1"/>
    <col min="14850" max="14850" width="17.85546875" style="552" customWidth="1"/>
    <col min="14851" max="14851" width="18.28515625" style="552" customWidth="1"/>
    <col min="14852" max="14852" width="14" style="552" customWidth="1"/>
    <col min="14853" max="14853" width="13.85546875" style="552" customWidth="1"/>
    <col min="14854" max="14854" width="15.7109375" style="552" customWidth="1"/>
    <col min="14855" max="14855" width="16.42578125" style="552" customWidth="1"/>
    <col min="14856" max="14856" width="14.5703125" style="552" customWidth="1"/>
    <col min="14857" max="14857" width="17.5703125" style="552" customWidth="1"/>
    <col min="14858" max="15104" width="9.140625" style="552"/>
    <col min="15105" max="15105" width="19.5703125" style="552" customWidth="1"/>
    <col min="15106" max="15106" width="17.85546875" style="552" customWidth="1"/>
    <col min="15107" max="15107" width="18.28515625" style="552" customWidth="1"/>
    <col min="15108" max="15108" width="14" style="552" customWidth="1"/>
    <col min="15109" max="15109" width="13.85546875" style="552" customWidth="1"/>
    <col min="15110" max="15110" width="15.7109375" style="552" customWidth="1"/>
    <col min="15111" max="15111" width="16.42578125" style="552" customWidth="1"/>
    <col min="15112" max="15112" width="14.5703125" style="552" customWidth="1"/>
    <col min="15113" max="15113" width="17.5703125" style="552" customWidth="1"/>
    <col min="15114" max="15360" width="9.140625" style="552"/>
    <col min="15361" max="15361" width="19.5703125" style="552" customWidth="1"/>
    <col min="15362" max="15362" width="17.85546875" style="552" customWidth="1"/>
    <col min="15363" max="15363" width="18.28515625" style="552" customWidth="1"/>
    <col min="15364" max="15364" width="14" style="552" customWidth="1"/>
    <col min="15365" max="15365" width="13.85546875" style="552" customWidth="1"/>
    <col min="15366" max="15366" width="15.7109375" style="552" customWidth="1"/>
    <col min="15367" max="15367" width="16.42578125" style="552" customWidth="1"/>
    <col min="15368" max="15368" width="14.5703125" style="552" customWidth="1"/>
    <col min="15369" max="15369" width="17.5703125" style="552" customWidth="1"/>
    <col min="15370" max="15616" width="9.140625" style="552"/>
    <col min="15617" max="15617" width="19.5703125" style="552" customWidth="1"/>
    <col min="15618" max="15618" width="17.85546875" style="552" customWidth="1"/>
    <col min="15619" max="15619" width="18.28515625" style="552" customWidth="1"/>
    <col min="15620" max="15620" width="14" style="552" customWidth="1"/>
    <col min="15621" max="15621" width="13.85546875" style="552" customWidth="1"/>
    <col min="15622" max="15622" width="15.7109375" style="552" customWidth="1"/>
    <col min="15623" max="15623" width="16.42578125" style="552" customWidth="1"/>
    <col min="15624" max="15624" width="14.5703125" style="552" customWidth="1"/>
    <col min="15625" max="15625" width="17.5703125" style="552" customWidth="1"/>
    <col min="15626" max="15872" width="9.140625" style="552"/>
    <col min="15873" max="15873" width="19.5703125" style="552" customWidth="1"/>
    <col min="15874" max="15874" width="17.85546875" style="552" customWidth="1"/>
    <col min="15875" max="15875" width="18.28515625" style="552" customWidth="1"/>
    <col min="15876" max="15876" width="14" style="552" customWidth="1"/>
    <col min="15877" max="15877" width="13.85546875" style="552" customWidth="1"/>
    <col min="15878" max="15878" width="15.7109375" style="552" customWidth="1"/>
    <col min="15879" max="15879" width="16.42578125" style="552" customWidth="1"/>
    <col min="15880" max="15880" width="14.5703125" style="552" customWidth="1"/>
    <col min="15881" max="15881" width="17.5703125" style="552" customWidth="1"/>
    <col min="15882" max="16128" width="9.140625" style="552"/>
    <col min="16129" max="16129" width="19.5703125" style="552" customWidth="1"/>
    <col min="16130" max="16130" width="17.85546875" style="552" customWidth="1"/>
    <col min="16131" max="16131" width="18.28515625" style="552" customWidth="1"/>
    <col min="16132" max="16132" width="14" style="552" customWidth="1"/>
    <col min="16133" max="16133" width="13.85546875" style="552" customWidth="1"/>
    <col min="16134" max="16134" width="15.7109375" style="552" customWidth="1"/>
    <col min="16135" max="16135" width="16.42578125" style="552" customWidth="1"/>
    <col min="16136" max="16136" width="14.5703125" style="552" customWidth="1"/>
    <col min="16137" max="16137" width="17.5703125" style="552" customWidth="1"/>
    <col min="16138" max="16384" width="9.140625" style="552"/>
  </cols>
  <sheetData>
    <row r="1" spans="1:9" ht="12.75" customHeight="1">
      <c r="A1" s="1048" t="s">
        <v>1294</v>
      </c>
      <c r="B1" s="1048"/>
      <c r="C1" s="1048"/>
      <c r="D1" s="1048"/>
      <c r="E1" s="1048"/>
      <c r="F1" s="1048"/>
      <c r="G1" s="1048"/>
    </row>
    <row r="2" spans="1:9" ht="41.25" customHeight="1">
      <c r="A2" s="1048"/>
      <c r="B2" s="1048"/>
      <c r="C2" s="1048"/>
      <c r="D2" s="1048"/>
      <c r="E2" s="1048"/>
      <c r="F2" s="1048"/>
      <c r="G2" s="1048"/>
    </row>
    <row r="3" spans="1:9" ht="18" customHeight="1" thickBot="1">
      <c r="A3" s="553"/>
      <c r="B3" s="553"/>
      <c r="C3" s="553"/>
      <c r="D3" s="553"/>
      <c r="E3" s="553"/>
      <c r="F3" s="553"/>
      <c r="G3" s="554" t="s">
        <v>1106</v>
      </c>
      <c r="I3" s="566"/>
    </row>
    <row r="4" spans="1:9" ht="48.75" customHeight="1">
      <c r="A4" s="567" t="s">
        <v>1112</v>
      </c>
      <c r="B4" s="568" t="s">
        <v>32</v>
      </c>
      <c r="C4" s="569" t="s">
        <v>1108</v>
      </c>
      <c r="D4" s="569" t="s">
        <v>1109</v>
      </c>
      <c r="E4" s="569" t="s">
        <v>1110</v>
      </c>
      <c r="F4" s="569" t="s">
        <v>1113</v>
      </c>
      <c r="G4" s="569" t="s">
        <v>1282</v>
      </c>
      <c r="I4" s="570"/>
    </row>
    <row r="5" spans="1:9" ht="27" customHeight="1" thickBot="1">
      <c r="A5" s="571" t="s">
        <v>32</v>
      </c>
      <c r="B5" s="572">
        <f>SUM(C5:G5)</f>
        <v>7815933965</v>
      </c>
      <c r="C5" s="572">
        <f>SUM(C6:C40)</f>
        <v>7392684871</v>
      </c>
      <c r="D5" s="572">
        <f>SUM(D6:D40)</f>
        <v>7934330</v>
      </c>
      <c r="E5" s="572">
        <f>SUM(E6:E40)</f>
        <v>914031</v>
      </c>
      <c r="F5" s="572">
        <f>SUM(F6:F40)</f>
        <v>77586893</v>
      </c>
      <c r="G5" s="572">
        <f>SUM(G6:G40)</f>
        <v>336813840</v>
      </c>
      <c r="H5" s="570"/>
      <c r="I5" s="561"/>
    </row>
    <row r="6" spans="1:9" ht="18.95" customHeight="1" thickBot="1">
      <c r="A6" s="573" t="s">
        <v>1114</v>
      </c>
      <c r="B6" s="574">
        <f>SUM(C6:G6)</f>
        <v>1992403548</v>
      </c>
      <c r="C6" s="575">
        <v>1675938428</v>
      </c>
      <c r="D6" s="576">
        <v>92228</v>
      </c>
      <c r="E6" s="575">
        <v>210</v>
      </c>
      <c r="F6" s="577">
        <v>109411</v>
      </c>
      <c r="G6" s="562">
        <v>316263271</v>
      </c>
      <c r="H6" s="578"/>
      <c r="I6" s="561"/>
    </row>
    <row r="7" spans="1:9" ht="18.95" customHeight="1" thickBot="1">
      <c r="A7" s="579" t="s">
        <v>1115</v>
      </c>
      <c r="B7" s="574">
        <f t="shared" ref="B7:B40" si="0">SUM(C7:G7)</f>
        <v>1417803950</v>
      </c>
      <c r="C7" s="580">
        <v>1415772153</v>
      </c>
      <c r="D7" s="576">
        <v>0</v>
      </c>
      <c r="E7" s="581">
        <v>214629</v>
      </c>
      <c r="F7" s="577">
        <v>1717880</v>
      </c>
      <c r="G7" s="562">
        <v>99288</v>
      </c>
      <c r="H7" s="578"/>
      <c r="I7" s="561"/>
    </row>
    <row r="8" spans="1:9" ht="21.75" customHeight="1" thickBot="1">
      <c r="A8" s="582" t="s">
        <v>1116</v>
      </c>
      <c r="B8" s="574">
        <f t="shared" si="0"/>
        <v>170177318</v>
      </c>
      <c r="C8" s="583">
        <v>165399254</v>
      </c>
      <c r="D8" s="576">
        <v>576632</v>
      </c>
      <c r="E8" s="583">
        <v>12054</v>
      </c>
      <c r="F8" s="584">
        <v>3246306</v>
      </c>
      <c r="G8" s="562">
        <v>943072</v>
      </c>
      <c r="H8" s="570"/>
      <c r="I8" s="561"/>
    </row>
    <row r="9" spans="1:9" ht="18.95" customHeight="1" thickBot="1">
      <c r="A9" s="582" t="s">
        <v>1117</v>
      </c>
      <c r="B9" s="574">
        <f t="shared" si="0"/>
        <v>79305055</v>
      </c>
      <c r="C9" s="583">
        <v>76519265</v>
      </c>
      <c r="D9" s="576">
        <v>185990</v>
      </c>
      <c r="E9" s="583">
        <v>15693</v>
      </c>
      <c r="F9" s="584">
        <v>2173051</v>
      </c>
      <c r="G9" s="562">
        <v>411056</v>
      </c>
      <c r="H9" s="570"/>
      <c r="I9" s="561"/>
    </row>
    <row r="10" spans="1:9" ht="18.95" customHeight="1" thickBot="1">
      <c r="A10" s="582" t="s">
        <v>13</v>
      </c>
      <c r="B10" s="574">
        <f t="shared" si="0"/>
        <v>42620349</v>
      </c>
      <c r="C10" s="583">
        <v>40907569</v>
      </c>
      <c r="D10" s="576">
        <v>118531</v>
      </c>
      <c r="E10" s="583">
        <v>96</v>
      </c>
      <c r="F10" s="584">
        <v>1198204</v>
      </c>
      <c r="G10" s="562">
        <v>395949</v>
      </c>
      <c r="H10" s="570"/>
      <c r="I10" s="561"/>
    </row>
    <row r="11" spans="1:9" ht="18.95" customHeight="1" thickBot="1">
      <c r="A11" s="582" t="s">
        <v>1118</v>
      </c>
      <c r="B11" s="574">
        <f t="shared" si="0"/>
        <v>313303324</v>
      </c>
      <c r="C11" s="583">
        <v>307057166</v>
      </c>
      <c r="D11" s="576">
        <v>575632</v>
      </c>
      <c r="E11" s="583">
        <f>38540+60</f>
        <v>38600</v>
      </c>
      <c r="F11" s="584">
        <f>4479072+82647</f>
        <v>4561719</v>
      </c>
      <c r="G11" s="562">
        <f>1057746+12461</f>
        <v>1070207</v>
      </c>
      <c r="H11" s="570"/>
      <c r="I11" s="561"/>
    </row>
    <row r="12" spans="1:9" ht="19.5" customHeight="1" thickBot="1">
      <c r="A12" s="582" t="s">
        <v>33</v>
      </c>
      <c r="B12" s="574">
        <f t="shared" si="0"/>
        <v>121559476</v>
      </c>
      <c r="C12" s="583">
        <v>118607230</v>
      </c>
      <c r="D12" s="576">
        <v>176239</v>
      </c>
      <c r="E12" s="583">
        <v>230</v>
      </c>
      <c r="F12" s="584">
        <v>2162841</v>
      </c>
      <c r="G12" s="562">
        <v>612936</v>
      </c>
      <c r="H12" s="570"/>
      <c r="I12" s="561"/>
    </row>
    <row r="13" spans="1:9" ht="18.95" customHeight="1" thickBot="1">
      <c r="A13" s="582" t="s">
        <v>15</v>
      </c>
      <c r="B13" s="574">
        <f t="shared" si="0"/>
        <v>26420419</v>
      </c>
      <c r="C13" s="583">
        <v>25598692</v>
      </c>
      <c r="D13" s="576">
        <v>45460</v>
      </c>
      <c r="E13" s="583">
        <v>0</v>
      </c>
      <c r="F13" s="584">
        <v>607705</v>
      </c>
      <c r="G13" s="562">
        <v>168562</v>
      </c>
      <c r="H13" s="570"/>
      <c r="I13" s="561"/>
    </row>
    <row r="14" spans="1:9" ht="18.95" customHeight="1" thickBot="1">
      <c r="A14" s="582" t="s">
        <v>16</v>
      </c>
      <c r="B14" s="574">
        <f t="shared" si="0"/>
        <v>134365286</v>
      </c>
      <c r="C14" s="583">
        <v>130826631</v>
      </c>
      <c r="D14" s="576">
        <v>114139</v>
      </c>
      <c r="E14" s="583">
        <v>21039</v>
      </c>
      <c r="F14" s="584">
        <v>2510117</v>
      </c>
      <c r="G14" s="562">
        <v>893360</v>
      </c>
      <c r="H14" s="570"/>
      <c r="I14" s="561"/>
    </row>
    <row r="15" spans="1:9" ht="18.95" customHeight="1" thickBot="1">
      <c r="A15" s="582" t="s">
        <v>1119</v>
      </c>
      <c r="B15" s="574">
        <f t="shared" si="0"/>
        <v>32922785</v>
      </c>
      <c r="C15" s="583">
        <v>32106037</v>
      </c>
      <c r="D15" s="576">
        <v>75047</v>
      </c>
      <c r="E15" s="583">
        <v>34609</v>
      </c>
      <c r="F15" s="584">
        <v>595173</v>
      </c>
      <c r="G15" s="562">
        <v>111919</v>
      </c>
      <c r="H15" s="570"/>
      <c r="I15" s="561"/>
    </row>
    <row r="16" spans="1:9" ht="18.95" customHeight="1" thickBot="1">
      <c r="A16" s="582" t="s">
        <v>214</v>
      </c>
      <c r="B16" s="574">
        <f t="shared" si="0"/>
        <v>28351570</v>
      </c>
      <c r="C16" s="583">
        <v>27669126</v>
      </c>
      <c r="D16" s="576">
        <v>125114</v>
      </c>
      <c r="E16" s="583">
        <v>0</v>
      </c>
      <c r="F16" s="584">
        <v>444213</v>
      </c>
      <c r="G16" s="562">
        <v>113117</v>
      </c>
      <c r="H16" s="570"/>
      <c r="I16" s="561"/>
    </row>
    <row r="17" spans="1:9" ht="18.95" customHeight="1" thickBot="1">
      <c r="A17" s="582" t="s">
        <v>30</v>
      </c>
      <c r="B17" s="574">
        <f t="shared" si="0"/>
        <v>273159494</v>
      </c>
      <c r="C17" s="583">
        <v>266181167</v>
      </c>
      <c r="D17" s="576">
        <v>468268</v>
      </c>
      <c r="E17" s="583">
        <v>18723</v>
      </c>
      <c r="F17" s="584">
        <v>5108890</v>
      </c>
      <c r="G17" s="562">
        <v>1382446</v>
      </c>
      <c r="H17" s="570"/>
      <c r="I17" s="561"/>
    </row>
    <row r="18" spans="1:9" ht="18.95" customHeight="1" thickBot="1">
      <c r="A18" s="582" t="s">
        <v>216</v>
      </c>
      <c r="B18" s="574">
        <f t="shared" si="0"/>
        <v>24326442</v>
      </c>
      <c r="C18" s="583">
        <v>23688576</v>
      </c>
      <c r="D18" s="576">
        <v>56523</v>
      </c>
      <c r="E18" s="583">
        <v>0</v>
      </c>
      <c r="F18" s="584">
        <v>469495</v>
      </c>
      <c r="G18" s="562">
        <v>111848</v>
      </c>
      <c r="H18" s="570"/>
      <c r="I18" s="561"/>
    </row>
    <row r="19" spans="1:9" ht="18.95" customHeight="1" thickBot="1">
      <c r="A19" s="582" t="s">
        <v>17</v>
      </c>
      <c r="B19" s="574">
        <f t="shared" si="0"/>
        <v>342075270</v>
      </c>
      <c r="C19" s="583">
        <v>333180156</v>
      </c>
      <c r="D19" s="576">
        <v>495004</v>
      </c>
      <c r="E19" s="583">
        <v>178874</v>
      </c>
      <c r="F19" s="584">
        <v>6450946</v>
      </c>
      <c r="G19" s="562">
        <v>1770290</v>
      </c>
      <c r="H19" s="570"/>
      <c r="I19" s="561"/>
    </row>
    <row r="20" spans="1:9" ht="18.95" customHeight="1" thickBot="1">
      <c r="A20" s="582" t="s">
        <v>18</v>
      </c>
      <c r="B20" s="574">
        <f t="shared" si="0"/>
        <v>46752879</v>
      </c>
      <c r="C20" s="583">
        <v>45427114</v>
      </c>
      <c r="D20" s="576">
        <v>190498</v>
      </c>
      <c r="E20" s="583">
        <v>3275</v>
      </c>
      <c r="F20" s="584">
        <v>868259</v>
      </c>
      <c r="G20" s="562">
        <v>263733</v>
      </c>
      <c r="H20" s="570"/>
      <c r="I20" s="561"/>
    </row>
    <row r="21" spans="1:9" ht="18.95" customHeight="1" thickBot="1">
      <c r="A21" s="582" t="s">
        <v>19</v>
      </c>
      <c r="B21" s="574">
        <f t="shared" si="0"/>
        <v>35038599</v>
      </c>
      <c r="C21" s="583">
        <v>34031062</v>
      </c>
      <c r="D21" s="576">
        <v>167976</v>
      </c>
      <c r="E21" s="583">
        <v>5133</v>
      </c>
      <c r="F21" s="584">
        <v>662386</v>
      </c>
      <c r="G21" s="562">
        <v>172042</v>
      </c>
      <c r="H21" s="570"/>
      <c r="I21" s="561"/>
    </row>
    <row r="22" spans="1:9" ht="18.95" customHeight="1" thickBot="1">
      <c r="A22" s="582" t="s">
        <v>217</v>
      </c>
      <c r="B22" s="574">
        <f t="shared" si="0"/>
        <v>64265086</v>
      </c>
      <c r="C22" s="583">
        <v>62833053</v>
      </c>
      <c r="D22" s="576">
        <v>40119</v>
      </c>
      <c r="E22" s="583">
        <v>9533</v>
      </c>
      <c r="F22" s="584">
        <v>1177297</v>
      </c>
      <c r="G22" s="562">
        <v>205084</v>
      </c>
      <c r="H22" s="570"/>
      <c r="I22" s="561"/>
    </row>
    <row r="23" spans="1:9" ht="18.95" customHeight="1" thickBot="1">
      <c r="A23" s="582" t="s">
        <v>124</v>
      </c>
      <c r="B23" s="574">
        <f t="shared" si="0"/>
        <v>493788053</v>
      </c>
      <c r="C23" s="583">
        <v>483036306</v>
      </c>
      <c r="D23" s="576">
        <v>610478</v>
      </c>
      <c r="E23" s="583">
        <v>180</v>
      </c>
      <c r="F23" s="584">
        <v>7952859</v>
      </c>
      <c r="G23" s="562">
        <v>2188230</v>
      </c>
      <c r="H23" s="570"/>
      <c r="I23" s="561"/>
    </row>
    <row r="24" spans="1:9" ht="18.95" customHeight="1" thickBot="1">
      <c r="A24" s="582" t="s">
        <v>1120</v>
      </c>
      <c r="B24" s="574">
        <f t="shared" si="0"/>
        <v>221051712</v>
      </c>
      <c r="C24" s="583">
        <v>216645958</v>
      </c>
      <c r="D24" s="576">
        <v>249733</v>
      </c>
      <c r="E24" s="583">
        <v>0</v>
      </c>
      <c r="F24" s="584">
        <v>3323752</v>
      </c>
      <c r="G24" s="562">
        <v>832269</v>
      </c>
      <c r="H24" s="570"/>
      <c r="I24" s="561"/>
    </row>
    <row r="25" spans="1:9" ht="18.95" customHeight="1" thickBot="1">
      <c r="A25" s="582" t="s">
        <v>126</v>
      </c>
      <c r="B25" s="574">
        <f t="shared" si="0"/>
        <v>570536674</v>
      </c>
      <c r="C25" s="583">
        <v>561586741</v>
      </c>
      <c r="D25" s="576">
        <v>564478</v>
      </c>
      <c r="E25" s="583">
        <v>0</v>
      </c>
      <c r="F25" s="584">
        <v>6441602</v>
      </c>
      <c r="G25" s="562">
        <v>1943853</v>
      </c>
      <c r="H25" s="570"/>
      <c r="I25" s="561"/>
    </row>
    <row r="26" spans="1:9" ht="18.95" customHeight="1" thickBot="1">
      <c r="A26" s="582" t="s">
        <v>20</v>
      </c>
      <c r="B26" s="574">
        <f t="shared" si="0"/>
        <v>204845907</v>
      </c>
      <c r="C26" s="583">
        <v>200936411</v>
      </c>
      <c r="D26" s="576">
        <v>443548</v>
      </c>
      <c r="E26" s="583">
        <v>5533</v>
      </c>
      <c r="F26" s="584">
        <v>2665232</v>
      </c>
      <c r="G26" s="562">
        <v>795183</v>
      </c>
      <c r="H26" s="570"/>
      <c r="I26" s="561"/>
    </row>
    <row r="27" spans="1:9" ht="18.95" customHeight="1" thickBot="1">
      <c r="A27" s="582" t="s">
        <v>21</v>
      </c>
      <c r="B27" s="574">
        <f t="shared" si="0"/>
        <v>63539477</v>
      </c>
      <c r="C27" s="583">
        <v>61335482</v>
      </c>
      <c r="D27" s="576">
        <v>101452</v>
      </c>
      <c r="E27" s="583">
        <v>11139</v>
      </c>
      <c r="F27" s="584">
        <v>1652207</v>
      </c>
      <c r="G27" s="562">
        <v>439197</v>
      </c>
      <c r="H27" s="570"/>
      <c r="I27" s="561"/>
    </row>
    <row r="28" spans="1:9" ht="18.95" customHeight="1" thickBot="1">
      <c r="A28" s="582" t="s">
        <v>22</v>
      </c>
      <c r="B28" s="574">
        <f t="shared" si="0"/>
        <v>66503278</v>
      </c>
      <c r="C28" s="583">
        <v>65236277</v>
      </c>
      <c r="D28" s="576">
        <v>100408</v>
      </c>
      <c r="E28" s="583">
        <v>65</v>
      </c>
      <c r="F28" s="584">
        <v>945751</v>
      </c>
      <c r="G28" s="562">
        <v>220777</v>
      </c>
      <c r="H28" s="570"/>
      <c r="I28" s="561"/>
    </row>
    <row r="29" spans="1:9" ht="18.95" customHeight="1" thickBot="1">
      <c r="A29" s="582" t="s">
        <v>219</v>
      </c>
      <c r="B29" s="574">
        <f t="shared" si="0"/>
        <v>46891559</v>
      </c>
      <c r="C29" s="583">
        <v>45759316</v>
      </c>
      <c r="D29" s="576">
        <v>155456</v>
      </c>
      <c r="E29" s="583">
        <v>10678</v>
      </c>
      <c r="F29" s="584">
        <v>797342</v>
      </c>
      <c r="G29" s="562">
        <v>168767</v>
      </c>
      <c r="H29" s="570"/>
      <c r="I29" s="561"/>
    </row>
    <row r="30" spans="1:9" ht="18.95" customHeight="1" thickBot="1">
      <c r="A30" s="582" t="s">
        <v>220</v>
      </c>
      <c r="B30" s="574">
        <f t="shared" si="0"/>
        <v>197060699</v>
      </c>
      <c r="C30" s="583">
        <v>192391410</v>
      </c>
      <c r="D30" s="576">
        <v>432948</v>
      </c>
      <c r="E30" s="583">
        <v>1600</v>
      </c>
      <c r="F30" s="584">
        <v>3165622</v>
      </c>
      <c r="G30" s="562">
        <v>1069119</v>
      </c>
      <c r="H30" s="570"/>
      <c r="I30" s="561"/>
    </row>
    <row r="31" spans="1:9" ht="18.95" customHeight="1" thickBot="1">
      <c r="A31" s="582" t="s">
        <v>221</v>
      </c>
      <c r="B31" s="574">
        <f t="shared" si="0"/>
        <v>61615109</v>
      </c>
      <c r="C31" s="583">
        <v>59907264</v>
      </c>
      <c r="D31" s="576">
        <v>148773</v>
      </c>
      <c r="E31" s="583">
        <v>2860</v>
      </c>
      <c r="F31" s="584">
        <v>1215589</v>
      </c>
      <c r="G31" s="562">
        <v>340623</v>
      </c>
      <c r="H31" s="570"/>
      <c r="I31" s="561"/>
    </row>
    <row r="32" spans="1:9" ht="18.95" customHeight="1" thickBot="1">
      <c r="A32" s="582" t="s">
        <v>1121</v>
      </c>
      <c r="B32" s="574">
        <f t="shared" si="0"/>
        <v>28877043</v>
      </c>
      <c r="C32" s="583">
        <v>28048991</v>
      </c>
      <c r="D32" s="576">
        <v>28583</v>
      </c>
      <c r="E32" s="583">
        <v>893</v>
      </c>
      <c r="F32" s="584">
        <v>597219</v>
      </c>
      <c r="G32" s="562">
        <v>201357</v>
      </c>
      <c r="H32" s="570"/>
      <c r="I32" s="561"/>
    </row>
    <row r="33" spans="1:9" ht="18.95" customHeight="1" thickBot="1">
      <c r="A33" s="582" t="s">
        <v>131</v>
      </c>
      <c r="B33" s="574">
        <f t="shared" si="0"/>
        <v>52798242</v>
      </c>
      <c r="C33" s="583">
        <v>51151360</v>
      </c>
      <c r="D33" s="576">
        <v>142627</v>
      </c>
      <c r="E33" s="583">
        <v>52163</v>
      </c>
      <c r="F33" s="584">
        <v>1101622</v>
      </c>
      <c r="G33" s="562">
        <v>350470</v>
      </c>
      <c r="H33" s="570"/>
      <c r="I33" s="561"/>
    </row>
    <row r="34" spans="1:9" ht="18.95" customHeight="1" thickBot="1">
      <c r="A34" s="582" t="s">
        <v>23</v>
      </c>
      <c r="B34" s="574">
        <f t="shared" si="0"/>
        <v>99804102</v>
      </c>
      <c r="C34" s="583">
        <v>97167688</v>
      </c>
      <c r="D34" s="576">
        <v>239854</v>
      </c>
      <c r="E34" s="583">
        <v>30955</v>
      </c>
      <c r="F34" s="584">
        <v>1915955</v>
      </c>
      <c r="G34" s="562">
        <v>449650</v>
      </c>
      <c r="H34" s="570"/>
      <c r="I34" s="561"/>
    </row>
    <row r="35" spans="1:9" ht="18.95" customHeight="1" thickBot="1">
      <c r="A35" s="582" t="s">
        <v>24</v>
      </c>
      <c r="B35" s="574">
        <f t="shared" si="0"/>
        <v>44152062</v>
      </c>
      <c r="C35" s="583">
        <v>42476280</v>
      </c>
      <c r="D35" s="576">
        <v>136639</v>
      </c>
      <c r="E35" s="583">
        <v>977</v>
      </c>
      <c r="F35" s="584">
        <v>1271545</v>
      </c>
      <c r="G35" s="562">
        <v>266621</v>
      </c>
      <c r="H35" s="570"/>
      <c r="I35" s="561"/>
    </row>
    <row r="36" spans="1:9" ht="18.95" customHeight="1" thickBot="1">
      <c r="A36" s="582" t="s">
        <v>25</v>
      </c>
      <c r="B36" s="574">
        <f t="shared" si="0"/>
        <v>146406753</v>
      </c>
      <c r="C36" s="583">
        <v>142240341</v>
      </c>
      <c r="D36" s="576">
        <v>297707</v>
      </c>
      <c r="E36" s="583">
        <v>33109</v>
      </c>
      <c r="F36" s="584">
        <v>3077303</v>
      </c>
      <c r="G36" s="562">
        <v>758293</v>
      </c>
      <c r="H36" s="570"/>
      <c r="I36" s="561"/>
    </row>
    <row r="37" spans="1:9" ht="18.95" customHeight="1" thickBot="1">
      <c r="A37" s="582" t="s">
        <v>223</v>
      </c>
      <c r="B37" s="574">
        <f t="shared" si="0"/>
        <v>83759158</v>
      </c>
      <c r="C37" s="583">
        <v>80964115</v>
      </c>
      <c r="D37" s="576">
        <v>229924</v>
      </c>
      <c r="E37" s="583">
        <v>75535</v>
      </c>
      <c r="F37" s="584">
        <v>2010195</v>
      </c>
      <c r="G37" s="562">
        <v>479389</v>
      </c>
      <c r="H37" s="570"/>
      <c r="I37" s="561"/>
    </row>
    <row r="38" spans="1:9" ht="18.95" customHeight="1" thickBot="1">
      <c r="A38" s="582" t="s">
        <v>1122</v>
      </c>
      <c r="B38" s="574">
        <f t="shared" si="0"/>
        <v>135863261</v>
      </c>
      <c r="C38" s="583">
        <v>132362718</v>
      </c>
      <c r="D38" s="576">
        <v>105718</v>
      </c>
      <c r="E38" s="583">
        <v>35927</v>
      </c>
      <c r="F38" s="584">
        <v>2656900</v>
      </c>
      <c r="G38" s="562">
        <v>701998</v>
      </c>
      <c r="H38" s="570"/>
      <c r="I38" s="561"/>
    </row>
    <row r="39" spans="1:9" ht="18.95" customHeight="1" thickBot="1">
      <c r="A39" s="582" t="s">
        <v>1123</v>
      </c>
      <c r="B39" s="574">
        <f t="shared" si="0"/>
        <v>54274660</v>
      </c>
      <c r="C39" s="583">
        <v>52281439</v>
      </c>
      <c r="D39" s="576">
        <v>282304</v>
      </c>
      <c r="E39" s="583">
        <v>75648</v>
      </c>
      <c r="F39" s="584">
        <v>1388981</v>
      </c>
      <c r="G39" s="562">
        <v>246288</v>
      </c>
      <c r="H39" s="570"/>
      <c r="I39" s="561"/>
    </row>
    <row r="40" spans="1:9" ht="20.25" customHeight="1" thickBot="1">
      <c r="A40" s="582" t="s">
        <v>12</v>
      </c>
      <c r="B40" s="574">
        <f t="shared" si="0"/>
        <v>99315366</v>
      </c>
      <c r="C40" s="583">
        <v>97414095</v>
      </c>
      <c r="D40" s="576">
        <v>160300</v>
      </c>
      <c r="E40" s="583">
        <v>24071</v>
      </c>
      <c r="F40" s="584">
        <v>1343324</v>
      </c>
      <c r="G40" s="562">
        <v>373576</v>
      </c>
      <c r="H40" s="570"/>
      <c r="I40" s="561"/>
    </row>
    <row r="41" spans="1:9" ht="20.25" customHeight="1">
      <c r="A41" s="1049" t="s">
        <v>1283</v>
      </c>
      <c r="B41" s="1049"/>
      <c r="C41" s="1049"/>
      <c r="D41" s="1049"/>
      <c r="E41" s="1049"/>
      <c r="F41" s="1049"/>
      <c r="G41" s="1049"/>
    </row>
    <row r="42" spans="1:9" ht="19.5">
      <c r="A42" s="1050" t="s">
        <v>1284</v>
      </c>
      <c r="B42" s="1050"/>
      <c r="C42" s="1050"/>
      <c r="D42" s="1050"/>
      <c r="E42" s="1050"/>
      <c r="F42" s="1050"/>
      <c r="G42" s="1050"/>
    </row>
    <row r="43" spans="1:9">
      <c r="B43" s="570"/>
      <c r="F43" s="561"/>
    </row>
    <row r="44" spans="1:9">
      <c r="E44" s="570"/>
      <c r="G44" s="570"/>
    </row>
  </sheetData>
  <mergeCells count="3">
    <mergeCell ref="A1:G2"/>
    <mergeCell ref="A41:G41"/>
    <mergeCell ref="A42:G42"/>
  </mergeCells>
  <printOptions horizontalCentered="1"/>
  <pageMargins left="0.59055118110236227" right="0.59055118110236227" top="0.98425196850393704" bottom="0.78740157480314965" header="0" footer="0"/>
  <pageSetup paperSize="9" scale="79"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97F3D-BB68-4BEA-A93B-37F8D2D1C4B3}">
  <sheetPr>
    <tabColor rgb="FF00B0F0"/>
    <pageSetUpPr fitToPage="1"/>
  </sheetPr>
  <dimension ref="A1:M20"/>
  <sheetViews>
    <sheetView rightToLeft="1" zoomScaleNormal="100" workbookViewId="0">
      <selection activeCell="J20" sqref="J20"/>
    </sheetView>
  </sheetViews>
  <sheetFormatPr defaultColWidth="9.140625" defaultRowHeight="15.75"/>
  <cols>
    <col min="1" max="1" width="6.7109375" style="552" customWidth="1"/>
    <col min="2" max="2" width="15.28515625" style="552" customWidth="1"/>
    <col min="3" max="3" width="13.85546875" style="552" customWidth="1"/>
    <col min="4" max="4" width="11.42578125" style="552" customWidth="1"/>
    <col min="5" max="5" width="12.42578125" style="552" customWidth="1"/>
    <col min="6" max="6" width="10.85546875" style="552" customWidth="1"/>
    <col min="7" max="7" width="10.28515625" style="552" customWidth="1"/>
    <col min="8" max="8" width="11.85546875" style="552" customWidth="1"/>
    <col min="9" max="9" width="11" style="552" customWidth="1"/>
    <col min="10" max="10" width="12.28515625" style="552" customWidth="1"/>
    <col min="11" max="11" width="12.7109375" style="552" customWidth="1"/>
    <col min="12" max="12" width="10.85546875" style="552" bestFit="1" customWidth="1"/>
    <col min="13" max="13" width="17.140625" style="552" customWidth="1"/>
    <col min="14" max="256" width="9.140625" style="552"/>
    <col min="257" max="257" width="6.7109375" style="552" customWidth="1"/>
    <col min="258" max="258" width="15.28515625" style="552" customWidth="1"/>
    <col min="259" max="259" width="13.85546875" style="552" customWidth="1"/>
    <col min="260" max="260" width="11.42578125" style="552" customWidth="1"/>
    <col min="261" max="261" width="12.42578125" style="552" customWidth="1"/>
    <col min="262" max="262" width="10.85546875" style="552" customWidth="1"/>
    <col min="263" max="263" width="10.28515625" style="552" customWidth="1"/>
    <col min="264" max="264" width="11.85546875" style="552" customWidth="1"/>
    <col min="265" max="265" width="11" style="552" customWidth="1"/>
    <col min="266" max="266" width="12.28515625" style="552" customWidth="1"/>
    <col min="267" max="267" width="12.7109375" style="552" customWidth="1"/>
    <col min="268" max="268" width="10.85546875" style="552" bestFit="1" customWidth="1"/>
    <col min="269" max="269" width="17.140625" style="552" customWidth="1"/>
    <col min="270" max="512" width="9.140625" style="552"/>
    <col min="513" max="513" width="6.7109375" style="552" customWidth="1"/>
    <col min="514" max="514" width="15.28515625" style="552" customWidth="1"/>
    <col min="515" max="515" width="13.85546875" style="552" customWidth="1"/>
    <col min="516" max="516" width="11.42578125" style="552" customWidth="1"/>
    <col min="517" max="517" width="12.42578125" style="552" customWidth="1"/>
    <col min="518" max="518" width="10.85546875" style="552" customWidth="1"/>
    <col min="519" max="519" width="10.28515625" style="552" customWidth="1"/>
    <col min="520" max="520" width="11.85546875" style="552" customWidth="1"/>
    <col min="521" max="521" width="11" style="552" customWidth="1"/>
    <col min="522" max="522" width="12.28515625" style="552" customWidth="1"/>
    <col min="523" max="523" width="12.7109375" style="552" customWidth="1"/>
    <col min="524" max="524" width="10.85546875" style="552" bestFit="1" customWidth="1"/>
    <col min="525" max="525" width="17.140625" style="552" customWidth="1"/>
    <col min="526" max="768" width="9.140625" style="552"/>
    <col min="769" max="769" width="6.7109375" style="552" customWidth="1"/>
    <col min="770" max="770" width="15.28515625" style="552" customWidth="1"/>
    <col min="771" max="771" width="13.85546875" style="552" customWidth="1"/>
    <col min="772" max="772" width="11.42578125" style="552" customWidth="1"/>
    <col min="773" max="773" width="12.42578125" style="552" customWidth="1"/>
    <col min="774" max="774" width="10.85546875" style="552" customWidth="1"/>
    <col min="775" max="775" width="10.28515625" style="552" customWidth="1"/>
    <col min="776" max="776" width="11.85546875" style="552" customWidth="1"/>
    <col min="777" max="777" width="11" style="552" customWidth="1"/>
    <col min="778" max="778" width="12.28515625" style="552" customWidth="1"/>
    <col min="779" max="779" width="12.7109375" style="552" customWidth="1"/>
    <col min="780" max="780" width="10.85546875" style="552" bestFit="1" customWidth="1"/>
    <col min="781" max="781" width="17.140625" style="552" customWidth="1"/>
    <col min="782" max="1024" width="9.140625" style="552"/>
    <col min="1025" max="1025" width="6.7109375" style="552" customWidth="1"/>
    <col min="1026" max="1026" width="15.28515625" style="552" customWidth="1"/>
    <col min="1027" max="1027" width="13.85546875" style="552" customWidth="1"/>
    <col min="1028" max="1028" width="11.42578125" style="552" customWidth="1"/>
    <col min="1029" max="1029" width="12.42578125" style="552" customWidth="1"/>
    <col min="1030" max="1030" width="10.85546875" style="552" customWidth="1"/>
    <col min="1031" max="1031" width="10.28515625" style="552" customWidth="1"/>
    <col min="1032" max="1032" width="11.85546875" style="552" customWidth="1"/>
    <col min="1033" max="1033" width="11" style="552" customWidth="1"/>
    <col min="1034" max="1034" width="12.28515625" style="552" customWidth="1"/>
    <col min="1035" max="1035" width="12.7109375" style="552" customWidth="1"/>
    <col min="1036" max="1036" width="10.85546875" style="552" bestFit="1" customWidth="1"/>
    <col min="1037" max="1037" width="17.140625" style="552" customWidth="1"/>
    <col min="1038" max="1280" width="9.140625" style="552"/>
    <col min="1281" max="1281" width="6.7109375" style="552" customWidth="1"/>
    <col min="1282" max="1282" width="15.28515625" style="552" customWidth="1"/>
    <col min="1283" max="1283" width="13.85546875" style="552" customWidth="1"/>
    <col min="1284" max="1284" width="11.42578125" style="552" customWidth="1"/>
    <col min="1285" max="1285" width="12.42578125" style="552" customWidth="1"/>
    <col min="1286" max="1286" width="10.85546875" style="552" customWidth="1"/>
    <col min="1287" max="1287" width="10.28515625" style="552" customWidth="1"/>
    <col min="1288" max="1288" width="11.85546875" style="552" customWidth="1"/>
    <col min="1289" max="1289" width="11" style="552" customWidth="1"/>
    <col min="1290" max="1290" width="12.28515625" style="552" customWidth="1"/>
    <col min="1291" max="1291" width="12.7109375" style="552" customWidth="1"/>
    <col min="1292" max="1292" width="10.85546875" style="552" bestFit="1" customWidth="1"/>
    <col min="1293" max="1293" width="17.140625" style="552" customWidth="1"/>
    <col min="1294" max="1536" width="9.140625" style="552"/>
    <col min="1537" max="1537" width="6.7109375" style="552" customWidth="1"/>
    <col min="1538" max="1538" width="15.28515625" style="552" customWidth="1"/>
    <col min="1539" max="1539" width="13.85546875" style="552" customWidth="1"/>
    <col min="1540" max="1540" width="11.42578125" style="552" customWidth="1"/>
    <col min="1541" max="1541" width="12.42578125" style="552" customWidth="1"/>
    <col min="1542" max="1542" width="10.85546875" style="552" customWidth="1"/>
    <col min="1543" max="1543" width="10.28515625" style="552" customWidth="1"/>
    <col min="1544" max="1544" width="11.85546875" style="552" customWidth="1"/>
    <col min="1545" max="1545" width="11" style="552" customWidth="1"/>
    <col min="1546" max="1546" width="12.28515625" style="552" customWidth="1"/>
    <col min="1547" max="1547" width="12.7109375" style="552" customWidth="1"/>
    <col min="1548" max="1548" width="10.85546875" style="552" bestFit="1" customWidth="1"/>
    <col min="1549" max="1549" width="17.140625" style="552" customWidth="1"/>
    <col min="1550" max="1792" width="9.140625" style="552"/>
    <col min="1793" max="1793" width="6.7109375" style="552" customWidth="1"/>
    <col min="1794" max="1794" width="15.28515625" style="552" customWidth="1"/>
    <col min="1795" max="1795" width="13.85546875" style="552" customWidth="1"/>
    <col min="1796" max="1796" width="11.42578125" style="552" customWidth="1"/>
    <col min="1797" max="1797" width="12.42578125" style="552" customWidth="1"/>
    <col min="1798" max="1798" width="10.85546875" style="552" customWidth="1"/>
    <col min="1799" max="1799" width="10.28515625" style="552" customWidth="1"/>
    <col min="1800" max="1800" width="11.85546875" style="552" customWidth="1"/>
    <col min="1801" max="1801" width="11" style="552" customWidth="1"/>
    <col min="1802" max="1802" width="12.28515625" style="552" customWidth="1"/>
    <col min="1803" max="1803" width="12.7109375" style="552" customWidth="1"/>
    <col min="1804" max="1804" width="10.85546875" style="552" bestFit="1" customWidth="1"/>
    <col min="1805" max="1805" width="17.140625" style="552" customWidth="1"/>
    <col min="1806" max="2048" width="9.140625" style="552"/>
    <col min="2049" max="2049" width="6.7109375" style="552" customWidth="1"/>
    <col min="2050" max="2050" width="15.28515625" style="552" customWidth="1"/>
    <col min="2051" max="2051" width="13.85546875" style="552" customWidth="1"/>
    <col min="2052" max="2052" width="11.42578125" style="552" customWidth="1"/>
    <col min="2053" max="2053" width="12.42578125" style="552" customWidth="1"/>
    <col min="2054" max="2054" width="10.85546875" style="552" customWidth="1"/>
    <col min="2055" max="2055" width="10.28515625" style="552" customWidth="1"/>
    <col min="2056" max="2056" width="11.85546875" style="552" customWidth="1"/>
    <col min="2057" max="2057" width="11" style="552" customWidth="1"/>
    <col min="2058" max="2058" width="12.28515625" style="552" customWidth="1"/>
    <col min="2059" max="2059" width="12.7109375" style="552" customWidth="1"/>
    <col min="2060" max="2060" width="10.85546875" style="552" bestFit="1" customWidth="1"/>
    <col min="2061" max="2061" width="17.140625" style="552" customWidth="1"/>
    <col min="2062" max="2304" width="9.140625" style="552"/>
    <col min="2305" max="2305" width="6.7109375" style="552" customWidth="1"/>
    <col min="2306" max="2306" width="15.28515625" style="552" customWidth="1"/>
    <col min="2307" max="2307" width="13.85546875" style="552" customWidth="1"/>
    <col min="2308" max="2308" width="11.42578125" style="552" customWidth="1"/>
    <col min="2309" max="2309" width="12.42578125" style="552" customWidth="1"/>
    <col min="2310" max="2310" width="10.85546875" style="552" customWidth="1"/>
    <col min="2311" max="2311" width="10.28515625" style="552" customWidth="1"/>
    <col min="2312" max="2312" width="11.85546875" style="552" customWidth="1"/>
    <col min="2313" max="2313" width="11" style="552" customWidth="1"/>
    <col min="2314" max="2314" width="12.28515625" style="552" customWidth="1"/>
    <col min="2315" max="2315" width="12.7109375" style="552" customWidth="1"/>
    <col min="2316" max="2316" width="10.85546875" style="552" bestFit="1" customWidth="1"/>
    <col min="2317" max="2317" width="17.140625" style="552" customWidth="1"/>
    <col min="2318" max="2560" width="9.140625" style="552"/>
    <col min="2561" max="2561" width="6.7109375" style="552" customWidth="1"/>
    <col min="2562" max="2562" width="15.28515625" style="552" customWidth="1"/>
    <col min="2563" max="2563" width="13.85546875" style="552" customWidth="1"/>
    <col min="2564" max="2564" width="11.42578125" style="552" customWidth="1"/>
    <col min="2565" max="2565" width="12.42578125" style="552" customWidth="1"/>
    <col min="2566" max="2566" width="10.85546875" style="552" customWidth="1"/>
    <col min="2567" max="2567" width="10.28515625" style="552" customWidth="1"/>
    <col min="2568" max="2568" width="11.85546875" style="552" customWidth="1"/>
    <col min="2569" max="2569" width="11" style="552" customWidth="1"/>
    <col min="2570" max="2570" width="12.28515625" style="552" customWidth="1"/>
    <col min="2571" max="2571" width="12.7109375" style="552" customWidth="1"/>
    <col min="2572" max="2572" width="10.85546875" style="552" bestFit="1" customWidth="1"/>
    <col min="2573" max="2573" width="17.140625" style="552" customWidth="1"/>
    <col min="2574" max="2816" width="9.140625" style="552"/>
    <col min="2817" max="2817" width="6.7109375" style="552" customWidth="1"/>
    <col min="2818" max="2818" width="15.28515625" style="552" customWidth="1"/>
    <col min="2819" max="2819" width="13.85546875" style="552" customWidth="1"/>
    <col min="2820" max="2820" width="11.42578125" style="552" customWidth="1"/>
    <col min="2821" max="2821" width="12.42578125" style="552" customWidth="1"/>
    <col min="2822" max="2822" width="10.85546875" style="552" customWidth="1"/>
    <col min="2823" max="2823" width="10.28515625" style="552" customWidth="1"/>
    <col min="2824" max="2824" width="11.85546875" style="552" customWidth="1"/>
    <col min="2825" max="2825" width="11" style="552" customWidth="1"/>
    <col min="2826" max="2826" width="12.28515625" style="552" customWidth="1"/>
    <col min="2827" max="2827" width="12.7109375" style="552" customWidth="1"/>
    <col min="2828" max="2828" width="10.85546875" style="552" bestFit="1" customWidth="1"/>
    <col min="2829" max="2829" width="17.140625" style="552" customWidth="1"/>
    <col min="2830" max="3072" width="9.140625" style="552"/>
    <col min="3073" max="3073" width="6.7109375" style="552" customWidth="1"/>
    <col min="3074" max="3074" width="15.28515625" style="552" customWidth="1"/>
    <col min="3075" max="3075" width="13.85546875" style="552" customWidth="1"/>
    <col min="3076" max="3076" width="11.42578125" style="552" customWidth="1"/>
    <col min="3077" max="3077" width="12.42578125" style="552" customWidth="1"/>
    <col min="3078" max="3078" width="10.85546875" style="552" customWidth="1"/>
    <col min="3079" max="3079" width="10.28515625" style="552" customWidth="1"/>
    <col min="3080" max="3080" width="11.85546875" style="552" customWidth="1"/>
    <col min="3081" max="3081" width="11" style="552" customWidth="1"/>
    <col min="3082" max="3082" width="12.28515625" style="552" customWidth="1"/>
    <col min="3083" max="3083" width="12.7109375" style="552" customWidth="1"/>
    <col min="3084" max="3084" width="10.85546875" style="552" bestFit="1" customWidth="1"/>
    <col min="3085" max="3085" width="17.140625" style="552" customWidth="1"/>
    <col min="3086" max="3328" width="9.140625" style="552"/>
    <col min="3329" max="3329" width="6.7109375" style="552" customWidth="1"/>
    <col min="3330" max="3330" width="15.28515625" style="552" customWidth="1"/>
    <col min="3331" max="3331" width="13.85546875" style="552" customWidth="1"/>
    <col min="3332" max="3332" width="11.42578125" style="552" customWidth="1"/>
    <col min="3333" max="3333" width="12.42578125" style="552" customWidth="1"/>
    <col min="3334" max="3334" width="10.85546875" style="552" customWidth="1"/>
    <col min="3335" max="3335" width="10.28515625" style="552" customWidth="1"/>
    <col min="3336" max="3336" width="11.85546875" style="552" customWidth="1"/>
    <col min="3337" max="3337" width="11" style="552" customWidth="1"/>
    <col min="3338" max="3338" width="12.28515625" style="552" customWidth="1"/>
    <col min="3339" max="3339" width="12.7109375" style="552" customWidth="1"/>
    <col min="3340" max="3340" width="10.85546875" style="552" bestFit="1" customWidth="1"/>
    <col min="3341" max="3341" width="17.140625" style="552" customWidth="1"/>
    <col min="3342" max="3584" width="9.140625" style="552"/>
    <col min="3585" max="3585" width="6.7109375" style="552" customWidth="1"/>
    <col min="3586" max="3586" width="15.28515625" style="552" customWidth="1"/>
    <col min="3587" max="3587" width="13.85546875" style="552" customWidth="1"/>
    <col min="3588" max="3588" width="11.42578125" style="552" customWidth="1"/>
    <col min="3589" max="3589" width="12.42578125" style="552" customWidth="1"/>
    <col min="3590" max="3590" width="10.85546875" style="552" customWidth="1"/>
    <col min="3591" max="3591" width="10.28515625" style="552" customWidth="1"/>
    <col min="3592" max="3592" width="11.85546875" style="552" customWidth="1"/>
    <col min="3593" max="3593" width="11" style="552" customWidth="1"/>
    <col min="3594" max="3594" width="12.28515625" style="552" customWidth="1"/>
    <col min="3595" max="3595" width="12.7109375" style="552" customWidth="1"/>
    <col min="3596" max="3596" width="10.85546875" style="552" bestFit="1" customWidth="1"/>
    <col min="3597" max="3597" width="17.140625" style="552" customWidth="1"/>
    <col min="3598" max="3840" width="9.140625" style="552"/>
    <col min="3841" max="3841" width="6.7109375" style="552" customWidth="1"/>
    <col min="3842" max="3842" width="15.28515625" style="552" customWidth="1"/>
    <col min="3843" max="3843" width="13.85546875" style="552" customWidth="1"/>
    <col min="3844" max="3844" width="11.42578125" style="552" customWidth="1"/>
    <col min="3845" max="3845" width="12.42578125" style="552" customWidth="1"/>
    <col min="3846" max="3846" width="10.85546875" style="552" customWidth="1"/>
    <col min="3847" max="3847" width="10.28515625" style="552" customWidth="1"/>
    <col min="3848" max="3848" width="11.85546875" style="552" customWidth="1"/>
    <col min="3849" max="3849" width="11" style="552" customWidth="1"/>
    <col min="3850" max="3850" width="12.28515625" style="552" customWidth="1"/>
    <col min="3851" max="3851" width="12.7109375" style="552" customWidth="1"/>
    <col min="3852" max="3852" width="10.85546875" style="552" bestFit="1" customWidth="1"/>
    <col min="3853" max="3853" width="17.140625" style="552" customWidth="1"/>
    <col min="3854" max="4096" width="9.140625" style="552"/>
    <col min="4097" max="4097" width="6.7109375" style="552" customWidth="1"/>
    <col min="4098" max="4098" width="15.28515625" style="552" customWidth="1"/>
    <col min="4099" max="4099" width="13.85546875" style="552" customWidth="1"/>
    <col min="4100" max="4100" width="11.42578125" style="552" customWidth="1"/>
    <col min="4101" max="4101" width="12.42578125" style="552" customWidth="1"/>
    <col min="4102" max="4102" width="10.85546875" style="552" customWidth="1"/>
    <col min="4103" max="4103" width="10.28515625" style="552" customWidth="1"/>
    <col min="4104" max="4104" width="11.85546875" style="552" customWidth="1"/>
    <col min="4105" max="4105" width="11" style="552" customWidth="1"/>
    <col min="4106" max="4106" width="12.28515625" style="552" customWidth="1"/>
    <col min="4107" max="4107" width="12.7109375" style="552" customWidth="1"/>
    <col min="4108" max="4108" width="10.85546875" style="552" bestFit="1" customWidth="1"/>
    <col min="4109" max="4109" width="17.140625" style="552" customWidth="1"/>
    <col min="4110" max="4352" width="9.140625" style="552"/>
    <col min="4353" max="4353" width="6.7109375" style="552" customWidth="1"/>
    <col min="4354" max="4354" width="15.28515625" style="552" customWidth="1"/>
    <col min="4355" max="4355" width="13.85546875" style="552" customWidth="1"/>
    <col min="4356" max="4356" width="11.42578125" style="552" customWidth="1"/>
    <col min="4357" max="4357" width="12.42578125" style="552" customWidth="1"/>
    <col min="4358" max="4358" width="10.85546875" style="552" customWidth="1"/>
    <col min="4359" max="4359" width="10.28515625" style="552" customWidth="1"/>
    <col min="4360" max="4360" width="11.85546875" style="552" customWidth="1"/>
    <col min="4361" max="4361" width="11" style="552" customWidth="1"/>
    <col min="4362" max="4362" width="12.28515625" style="552" customWidth="1"/>
    <col min="4363" max="4363" width="12.7109375" style="552" customWidth="1"/>
    <col min="4364" max="4364" width="10.85546875" style="552" bestFit="1" customWidth="1"/>
    <col min="4365" max="4365" width="17.140625" style="552" customWidth="1"/>
    <col min="4366" max="4608" width="9.140625" style="552"/>
    <col min="4609" max="4609" width="6.7109375" style="552" customWidth="1"/>
    <col min="4610" max="4610" width="15.28515625" style="552" customWidth="1"/>
    <col min="4611" max="4611" width="13.85546875" style="552" customWidth="1"/>
    <col min="4612" max="4612" width="11.42578125" style="552" customWidth="1"/>
    <col min="4613" max="4613" width="12.42578125" style="552" customWidth="1"/>
    <col min="4614" max="4614" width="10.85546875" style="552" customWidth="1"/>
    <col min="4615" max="4615" width="10.28515625" style="552" customWidth="1"/>
    <col min="4616" max="4616" width="11.85546875" style="552" customWidth="1"/>
    <col min="4617" max="4617" width="11" style="552" customWidth="1"/>
    <col min="4618" max="4618" width="12.28515625" style="552" customWidth="1"/>
    <col min="4619" max="4619" width="12.7109375" style="552" customWidth="1"/>
    <col min="4620" max="4620" width="10.85546875" style="552" bestFit="1" customWidth="1"/>
    <col min="4621" max="4621" width="17.140625" style="552" customWidth="1"/>
    <col min="4622" max="4864" width="9.140625" style="552"/>
    <col min="4865" max="4865" width="6.7109375" style="552" customWidth="1"/>
    <col min="4866" max="4866" width="15.28515625" style="552" customWidth="1"/>
    <col min="4867" max="4867" width="13.85546875" style="552" customWidth="1"/>
    <col min="4868" max="4868" width="11.42578125" style="552" customWidth="1"/>
    <col min="4869" max="4869" width="12.42578125" style="552" customWidth="1"/>
    <col min="4870" max="4870" width="10.85546875" style="552" customWidth="1"/>
    <col min="4871" max="4871" width="10.28515625" style="552" customWidth="1"/>
    <col min="4872" max="4872" width="11.85546875" style="552" customWidth="1"/>
    <col min="4873" max="4873" width="11" style="552" customWidth="1"/>
    <col min="4874" max="4874" width="12.28515625" style="552" customWidth="1"/>
    <col min="4875" max="4875" width="12.7109375" style="552" customWidth="1"/>
    <col min="4876" max="4876" width="10.85546875" style="552" bestFit="1" customWidth="1"/>
    <col min="4877" max="4877" width="17.140625" style="552" customWidth="1"/>
    <col min="4878" max="5120" width="9.140625" style="552"/>
    <col min="5121" max="5121" width="6.7109375" style="552" customWidth="1"/>
    <col min="5122" max="5122" width="15.28515625" style="552" customWidth="1"/>
    <col min="5123" max="5123" width="13.85546875" style="552" customWidth="1"/>
    <col min="5124" max="5124" width="11.42578125" style="552" customWidth="1"/>
    <col min="5125" max="5125" width="12.42578125" style="552" customWidth="1"/>
    <col min="5126" max="5126" width="10.85546875" style="552" customWidth="1"/>
    <col min="5127" max="5127" width="10.28515625" style="552" customWidth="1"/>
    <col min="5128" max="5128" width="11.85546875" style="552" customWidth="1"/>
    <col min="5129" max="5129" width="11" style="552" customWidth="1"/>
    <col min="5130" max="5130" width="12.28515625" style="552" customWidth="1"/>
    <col min="5131" max="5131" width="12.7109375" style="552" customWidth="1"/>
    <col min="5132" max="5132" width="10.85546875" style="552" bestFit="1" customWidth="1"/>
    <col min="5133" max="5133" width="17.140625" style="552" customWidth="1"/>
    <col min="5134" max="5376" width="9.140625" style="552"/>
    <col min="5377" max="5377" width="6.7109375" style="552" customWidth="1"/>
    <col min="5378" max="5378" width="15.28515625" style="552" customWidth="1"/>
    <col min="5379" max="5379" width="13.85546875" style="552" customWidth="1"/>
    <col min="5380" max="5380" width="11.42578125" style="552" customWidth="1"/>
    <col min="5381" max="5381" width="12.42578125" style="552" customWidth="1"/>
    <col min="5382" max="5382" width="10.85546875" style="552" customWidth="1"/>
    <col min="5383" max="5383" width="10.28515625" style="552" customWidth="1"/>
    <col min="5384" max="5384" width="11.85546875" style="552" customWidth="1"/>
    <col min="5385" max="5385" width="11" style="552" customWidth="1"/>
    <col min="5386" max="5386" width="12.28515625" style="552" customWidth="1"/>
    <col min="5387" max="5387" width="12.7109375" style="552" customWidth="1"/>
    <col min="5388" max="5388" width="10.85546875" style="552" bestFit="1" customWidth="1"/>
    <col min="5389" max="5389" width="17.140625" style="552" customWidth="1"/>
    <col min="5390" max="5632" width="9.140625" style="552"/>
    <col min="5633" max="5633" width="6.7109375" style="552" customWidth="1"/>
    <col min="5634" max="5634" width="15.28515625" style="552" customWidth="1"/>
    <col min="5635" max="5635" width="13.85546875" style="552" customWidth="1"/>
    <col min="5636" max="5636" width="11.42578125" style="552" customWidth="1"/>
    <col min="5637" max="5637" width="12.42578125" style="552" customWidth="1"/>
    <col min="5638" max="5638" width="10.85546875" style="552" customWidth="1"/>
    <col min="5639" max="5639" width="10.28515625" style="552" customWidth="1"/>
    <col min="5640" max="5640" width="11.85546875" style="552" customWidth="1"/>
    <col min="5641" max="5641" width="11" style="552" customWidth="1"/>
    <col min="5642" max="5642" width="12.28515625" style="552" customWidth="1"/>
    <col min="5643" max="5643" width="12.7109375" style="552" customWidth="1"/>
    <col min="5644" max="5644" width="10.85546875" style="552" bestFit="1" customWidth="1"/>
    <col min="5645" max="5645" width="17.140625" style="552" customWidth="1"/>
    <col min="5646" max="5888" width="9.140625" style="552"/>
    <col min="5889" max="5889" width="6.7109375" style="552" customWidth="1"/>
    <col min="5890" max="5890" width="15.28515625" style="552" customWidth="1"/>
    <col min="5891" max="5891" width="13.85546875" style="552" customWidth="1"/>
    <col min="5892" max="5892" width="11.42578125" style="552" customWidth="1"/>
    <col min="5893" max="5893" width="12.42578125" style="552" customWidth="1"/>
    <col min="5894" max="5894" width="10.85546875" style="552" customWidth="1"/>
    <col min="5895" max="5895" width="10.28515625" style="552" customWidth="1"/>
    <col min="5896" max="5896" width="11.85546875" style="552" customWidth="1"/>
    <col min="5897" max="5897" width="11" style="552" customWidth="1"/>
    <col min="5898" max="5898" width="12.28515625" style="552" customWidth="1"/>
    <col min="5899" max="5899" width="12.7109375" style="552" customWidth="1"/>
    <col min="5900" max="5900" width="10.85546875" style="552" bestFit="1" customWidth="1"/>
    <col min="5901" max="5901" width="17.140625" style="552" customWidth="1"/>
    <col min="5902" max="6144" width="9.140625" style="552"/>
    <col min="6145" max="6145" width="6.7109375" style="552" customWidth="1"/>
    <col min="6146" max="6146" width="15.28515625" style="552" customWidth="1"/>
    <col min="6147" max="6147" width="13.85546875" style="552" customWidth="1"/>
    <col min="6148" max="6148" width="11.42578125" style="552" customWidth="1"/>
    <col min="6149" max="6149" width="12.42578125" style="552" customWidth="1"/>
    <col min="6150" max="6150" width="10.85546875" style="552" customWidth="1"/>
    <col min="6151" max="6151" width="10.28515625" style="552" customWidth="1"/>
    <col min="6152" max="6152" width="11.85546875" style="552" customWidth="1"/>
    <col min="6153" max="6153" width="11" style="552" customWidth="1"/>
    <col min="6154" max="6154" width="12.28515625" style="552" customWidth="1"/>
    <col min="6155" max="6155" width="12.7109375" style="552" customWidth="1"/>
    <col min="6156" max="6156" width="10.85546875" style="552" bestFit="1" customWidth="1"/>
    <col min="6157" max="6157" width="17.140625" style="552" customWidth="1"/>
    <col min="6158" max="6400" width="9.140625" style="552"/>
    <col min="6401" max="6401" width="6.7109375" style="552" customWidth="1"/>
    <col min="6402" max="6402" width="15.28515625" style="552" customWidth="1"/>
    <col min="6403" max="6403" width="13.85546875" style="552" customWidth="1"/>
    <col min="6404" max="6404" width="11.42578125" style="552" customWidth="1"/>
    <col min="6405" max="6405" width="12.42578125" style="552" customWidth="1"/>
    <col min="6406" max="6406" width="10.85546875" style="552" customWidth="1"/>
    <col min="6407" max="6407" width="10.28515625" style="552" customWidth="1"/>
    <col min="6408" max="6408" width="11.85546875" style="552" customWidth="1"/>
    <col min="6409" max="6409" width="11" style="552" customWidth="1"/>
    <col min="6410" max="6410" width="12.28515625" style="552" customWidth="1"/>
    <col min="6411" max="6411" width="12.7109375" style="552" customWidth="1"/>
    <col min="6412" max="6412" width="10.85546875" style="552" bestFit="1" customWidth="1"/>
    <col min="6413" max="6413" width="17.140625" style="552" customWidth="1"/>
    <col min="6414" max="6656" width="9.140625" style="552"/>
    <col min="6657" max="6657" width="6.7109375" style="552" customWidth="1"/>
    <col min="6658" max="6658" width="15.28515625" style="552" customWidth="1"/>
    <col min="6659" max="6659" width="13.85546875" style="552" customWidth="1"/>
    <col min="6660" max="6660" width="11.42578125" style="552" customWidth="1"/>
    <col min="6661" max="6661" width="12.42578125" style="552" customWidth="1"/>
    <col min="6662" max="6662" width="10.85546875" style="552" customWidth="1"/>
    <col min="6663" max="6663" width="10.28515625" style="552" customWidth="1"/>
    <col min="6664" max="6664" width="11.85546875" style="552" customWidth="1"/>
    <col min="6665" max="6665" width="11" style="552" customWidth="1"/>
    <col min="6666" max="6666" width="12.28515625" style="552" customWidth="1"/>
    <col min="6667" max="6667" width="12.7109375" style="552" customWidth="1"/>
    <col min="6668" max="6668" width="10.85546875" style="552" bestFit="1" customWidth="1"/>
    <col min="6669" max="6669" width="17.140625" style="552" customWidth="1"/>
    <col min="6670" max="6912" width="9.140625" style="552"/>
    <col min="6913" max="6913" width="6.7109375" style="552" customWidth="1"/>
    <col min="6914" max="6914" width="15.28515625" style="552" customWidth="1"/>
    <col min="6915" max="6915" width="13.85546875" style="552" customWidth="1"/>
    <col min="6916" max="6916" width="11.42578125" style="552" customWidth="1"/>
    <col min="6917" max="6917" width="12.42578125" style="552" customWidth="1"/>
    <col min="6918" max="6918" width="10.85546875" style="552" customWidth="1"/>
    <col min="6919" max="6919" width="10.28515625" style="552" customWidth="1"/>
    <col min="6920" max="6920" width="11.85546875" style="552" customWidth="1"/>
    <col min="6921" max="6921" width="11" style="552" customWidth="1"/>
    <col min="6922" max="6922" width="12.28515625" style="552" customWidth="1"/>
    <col min="6923" max="6923" width="12.7109375" style="552" customWidth="1"/>
    <col min="6924" max="6924" width="10.85546875" style="552" bestFit="1" customWidth="1"/>
    <col min="6925" max="6925" width="17.140625" style="552" customWidth="1"/>
    <col min="6926" max="7168" width="9.140625" style="552"/>
    <col min="7169" max="7169" width="6.7109375" style="552" customWidth="1"/>
    <col min="7170" max="7170" width="15.28515625" style="552" customWidth="1"/>
    <col min="7171" max="7171" width="13.85546875" style="552" customWidth="1"/>
    <col min="7172" max="7172" width="11.42578125" style="552" customWidth="1"/>
    <col min="7173" max="7173" width="12.42578125" style="552" customWidth="1"/>
    <col min="7174" max="7174" width="10.85546875" style="552" customWidth="1"/>
    <col min="7175" max="7175" width="10.28515625" style="552" customWidth="1"/>
    <col min="7176" max="7176" width="11.85546875" style="552" customWidth="1"/>
    <col min="7177" max="7177" width="11" style="552" customWidth="1"/>
    <col min="7178" max="7178" width="12.28515625" style="552" customWidth="1"/>
    <col min="7179" max="7179" width="12.7109375" style="552" customWidth="1"/>
    <col min="7180" max="7180" width="10.85546875" style="552" bestFit="1" customWidth="1"/>
    <col min="7181" max="7181" width="17.140625" style="552" customWidth="1"/>
    <col min="7182" max="7424" width="9.140625" style="552"/>
    <col min="7425" max="7425" width="6.7109375" style="552" customWidth="1"/>
    <col min="7426" max="7426" width="15.28515625" style="552" customWidth="1"/>
    <col min="7427" max="7427" width="13.85546875" style="552" customWidth="1"/>
    <col min="7428" max="7428" width="11.42578125" style="552" customWidth="1"/>
    <col min="7429" max="7429" width="12.42578125" style="552" customWidth="1"/>
    <col min="7430" max="7430" width="10.85546875" style="552" customWidth="1"/>
    <col min="7431" max="7431" width="10.28515625" style="552" customWidth="1"/>
    <col min="7432" max="7432" width="11.85546875" style="552" customWidth="1"/>
    <col min="7433" max="7433" width="11" style="552" customWidth="1"/>
    <col min="7434" max="7434" width="12.28515625" style="552" customWidth="1"/>
    <col min="7435" max="7435" width="12.7109375" style="552" customWidth="1"/>
    <col min="7436" max="7436" width="10.85546875" style="552" bestFit="1" customWidth="1"/>
    <col min="7437" max="7437" width="17.140625" style="552" customWidth="1"/>
    <col min="7438" max="7680" width="9.140625" style="552"/>
    <col min="7681" max="7681" width="6.7109375" style="552" customWidth="1"/>
    <col min="7682" max="7682" width="15.28515625" style="552" customWidth="1"/>
    <col min="7683" max="7683" width="13.85546875" style="552" customWidth="1"/>
    <col min="7684" max="7684" width="11.42578125" style="552" customWidth="1"/>
    <col min="7685" max="7685" width="12.42578125" style="552" customWidth="1"/>
    <col min="7686" max="7686" width="10.85546875" style="552" customWidth="1"/>
    <col min="7687" max="7687" width="10.28515625" style="552" customWidth="1"/>
    <col min="7688" max="7688" width="11.85546875" style="552" customWidth="1"/>
    <col min="7689" max="7689" width="11" style="552" customWidth="1"/>
    <col min="7690" max="7690" width="12.28515625" style="552" customWidth="1"/>
    <col min="7691" max="7691" width="12.7109375" style="552" customWidth="1"/>
    <col min="7692" max="7692" width="10.85546875" style="552" bestFit="1" customWidth="1"/>
    <col min="7693" max="7693" width="17.140625" style="552" customWidth="1"/>
    <col min="7694" max="7936" width="9.140625" style="552"/>
    <col min="7937" max="7937" width="6.7109375" style="552" customWidth="1"/>
    <col min="7938" max="7938" width="15.28515625" style="552" customWidth="1"/>
    <col min="7939" max="7939" width="13.85546875" style="552" customWidth="1"/>
    <col min="7940" max="7940" width="11.42578125" style="552" customWidth="1"/>
    <col min="7941" max="7941" width="12.42578125" style="552" customWidth="1"/>
    <col min="7942" max="7942" width="10.85546875" style="552" customWidth="1"/>
    <col min="7943" max="7943" width="10.28515625" style="552" customWidth="1"/>
    <col min="7944" max="7944" width="11.85546875" style="552" customWidth="1"/>
    <col min="7945" max="7945" width="11" style="552" customWidth="1"/>
    <col min="7946" max="7946" width="12.28515625" style="552" customWidth="1"/>
    <col min="7947" max="7947" width="12.7109375" style="552" customWidth="1"/>
    <col min="7948" max="7948" width="10.85546875" style="552" bestFit="1" customWidth="1"/>
    <col min="7949" max="7949" width="17.140625" style="552" customWidth="1"/>
    <col min="7950" max="8192" width="9.140625" style="552"/>
    <col min="8193" max="8193" width="6.7109375" style="552" customWidth="1"/>
    <col min="8194" max="8194" width="15.28515625" style="552" customWidth="1"/>
    <col min="8195" max="8195" width="13.85546875" style="552" customWidth="1"/>
    <col min="8196" max="8196" width="11.42578125" style="552" customWidth="1"/>
    <col min="8197" max="8197" width="12.42578125" style="552" customWidth="1"/>
    <col min="8198" max="8198" width="10.85546875" style="552" customWidth="1"/>
    <col min="8199" max="8199" width="10.28515625" style="552" customWidth="1"/>
    <col min="8200" max="8200" width="11.85546875" style="552" customWidth="1"/>
    <col min="8201" max="8201" width="11" style="552" customWidth="1"/>
    <col min="8202" max="8202" width="12.28515625" style="552" customWidth="1"/>
    <col min="8203" max="8203" width="12.7109375" style="552" customWidth="1"/>
    <col min="8204" max="8204" width="10.85546875" style="552" bestFit="1" customWidth="1"/>
    <col min="8205" max="8205" width="17.140625" style="552" customWidth="1"/>
    <col min="8206" max="8448" width="9.140625" style="552"/>
    <col min="8449" max="8449" width="6.7109375" style="552" customWidth="1"/>
    <col min="8450" max="8450" width="15.28515625" style="552" customWidth="1"/>
    <col min="8451" max="8451" width="13.85546875" style="552" customWidth="1"/>
    <col min="8452" max="8452" width="11.42578125" style="552" customWidth="1"/>
    <col min="8453" max="8453" width="12.42578125" style="552" customWidth="1"/>
    <col min="8454" max="8454" width="10.85546875" style="552" customWidth="1"/>
    <col min="8455" max="8455" width="10.28515625" style="552" customWidth="1"/>
    <col min="8456" max="8456" width="11.85546875" style="552" customWidth="1"/>
    <col min="8457" max="8457" width="11" style="552" customWidth="1"/>
    <col min="8458" max="8458" width="12.28515625" style="552" customWidth="1"/>
    <col min="8459" max="8459" width="12.7109375" style="552" customWidth="1"/>
    <col min="8460" max="8460" width="10.85546875" style="552" bestFit="1" customWidth="1"/>
    <col min="8461" max="8461" width="17.140625" style="552" customWidth="1"/>
    <col min="8462" max="8704" width="9.140625" style="552"/>
    <col min="8705" max="8705" width="6.7109375" style="552" customWidth="1"/>
    <col min="8706" max="8706" width="15.28515625" style="552" customWidth="1"/>
    <col min="8707" max="8707" width="13.85546875" style="552" customWidth="1"/>
    <col min="8708" max="8708" width="11.42578125" style="552" customWidth="1"/>
    <col min="8709" max="8709" width="12.42578125" style="552" customWidth="1"/>
    <col min="8710" max="8710" width="10.85546875" style="552" customWidth="1"/>
    <col min="8711" max="8711" width="10.28515625" style="552" customWidth="1"/>
    <col min="8712" max="8712" width="11.85546875" style="552" customWidth="1"/>
    <col min="8713" max="8713" width="11" style="552" customWidth="1"/>
    <col min="8714" max="8714" width="12.28515625" style="552" customWidth="1"/>
    <col min="8715" max="8715" width="12.7109375" style="552" customWidth="1"/>
    <col min="8716" max="8716" width="10.85546875" style="552" bestFit="1" customWidth="1"/>
    <col min="8717" max="8717" width="17.140625" style="552" customWidth="1"/>
    <col min="8718" max="8960" width="9.140625" style="552"/>
    <col min="8961" max="8961" width="6.7109375" style="552" customWidth="1"/>
    <col min="8962" max="8962" width="15.28515625" style="552" customWidth="1"/>
    <col min="8963" max="8963" width="13.85546875" style="552" customWidth="1"/>
    <col min="8964" max="8964" width="11.42578125" style="552" customWidth="1"/>
    <col min="8965" max="8965" width="12.42578125" style="552" customWidth="1"/>
    <col min="8966" max="8966" width="10.85546875" style="552" customWidth="1"/>
    <col min="8967" max="8967" width="10.28515625" style="552" customWidth="1"/>
    <col min="8968" max="8968" width="11.85546875" style="552" customWidth="1"/>
    <col min="8969" max="8969" width="11" style="552" customWidth="1"/>
    <col min="8970" max="8970" width="12.28515625" style="552" customWidth="1"/>
    <col min="8971" max="8971" width="12.7109375" style="552" customWidth="1"/>
    <col min="8972" max="8972" width="10.85546875" style="552" bestFit="1" customWidth="1"/>
    <col min="8973" max="8973" width="17.140625" style="552" customWidth="1"/>
    <col min="8974" max="9216" width="9.140625" style="552"/>
    <col min="9217" max="9217" width="6.7109375" style="552" customWidth="1"/>
    <col min="9218" max="9218" width="15.28515625" style="552" customWidth="1"/>
    <col min="9219" max="9219" width="13.85546875" style="552" customWidth="1"/>
    <col min="9220" max="9220" width="11.42578125" style="552" customWidth="1"/>
    <col min="9221" max="9221" width="12.42578125" style="552" customWidth="1"/>
    <col min="9222" max="9222" width="10.85546875" style="552" customWidth="1"/>
    <col min="9223" max="9223" width="10.28515625" style="552" customWidth="1"/>
    <col min="9224" max="9224" width="11.85546875" style="552" customWidth="1"/>
    <col min="9225" max="9225" width="11" style="552" customWidth="1"/>
    <col min="9226" max="9226" width="12.28515625" style="552" customWidth="1"/>
    <col min="9227" max="9227" width="12.7109375" style="552" customWidth="1"/>
    <col min="9228" max="9228" width="10.85546875" style="552" bestFit="1" customWidth="1"/>
    <col min="9229" max="9229" width="17.140625" style="552" customWidth="1"/>
    <col min="9230" max="9472" width="9.140625" style="552"/>
    <col min="9473" max="9473" width="6.7109375" style="552" customWidth="1"/>
    <col min="9474" max="9474" width="15.28515625" style="552" customWidth="1"/>
    <col min="9475" max="9475" width="13.85546875" style="552" customWidth="1"/>
    <col min="9476" max="9476" width="11.42578125" style="552" customWidth="1"/>
    <col min="9477" max="9477" width="12.42578125" style="552" customWidth="1"/>
    <col min="9478" max="9478" width="10.85546875" style="552" customWidth="1"/>
    <col min="9479" max="9479" width="10.28515625" style="552" customWidth="1"/>
    <col min="9480" max="9480" width="11.85546875" style="552" customWidth="1"/>
    <col min="9481" max="9481" width="11" style="552" customWidth="1"/>
    <col min="9482" max="9482" width="12.28515625" style="552" customWidth="1"/>
    <col min="9483" max="9483" width="12.7109375" style="552" customWidth="1"/>
    <col min="9484" max="9484" width="10.85546875" style="552" bestFit="1" customWidth="1"/>
    <col min="9485" max="9485" width="17.140625" style="552" customWidth="1"/>
    <col min="9486" max="9728" width="9.140625" style="552"/>
    <col min="9729" max="9729" width="6.7109375" style="552" customWidth="1"/>
    <col min="9730" max="9730" width="15.28515625" style="552" customWidth="1"/>
    <col min="9731" max="9731" width="13.85546875" style="552" customWidth="1"/>
    <col min="9732" max="9732" width="11.42578125" style="552" customWidth="1"/>
    <col min="9733" max="9733" width="12.42578125" style="552" customWidth="1"/>
    <col min="9734" max="9734" width="10.85546875" style="552" customWidth="1"/>
    <col min="9735" max="9735" width="10.28515625" style="552" customWidth="1"/>
    <col min="9736" max="9736" width="11.85546875" style="552" customWidth="1"/>
    <col min="9737" max="9737" width="11" style="552" customWidth="1"/>
    <col min="9738" max="9738" width="12.28515625" style="552" customWidth="1"/>
    <col min="9739" max="9739" width="12.7109375" style="552" customWidth="1"/>
    <col min="9740" max="9740" width="10.85546875" style="552" bestFit="1" customWidth="1"/>
    <col min="9741" max="9741" width="17.140625" style="552" customWidth="1"/>
    <col min="9742" max="9984" width="9.140625" style="552"/>
    <col min="9985" max="9985" width="6.7109375" style="552" customWidth="1"/>
    <col min="9986" max="9986" width="15.28515625" style="552" customWidth="1"/>
    <col min="9987" max="9987" width="13.85546875" style="552" customWidth="1"/>
    <col min="9988" max="9988" width="11.42578125" style="552" customWidth="1"/>
    <col min="9989" max="9989" width="12.42578125" style="552" customWidth="1"/>
    <col min="9990" max="9990" width="10.85546875" style="552" customWidth="1"/>
    <col min="9991" max="9991" width="10.28515625" style="552" customWidth="1"/>
    <col min="9992" max="9992" width="11.85546875" style="552" customWidth="1"/>
    <col min="9993" max="9993" width="11" style="552" customWidth="1"/>
    <col min="9994" max="9994" width="12.28515625" style="552" customWidth="1"/>
    <col min="9995" max="9995" width="12.7109375" style="552" customWidth="1"/>
    <col min="9996" max="9996" width="10.85546875" style="552" bestFit="1" customWidth="1"/>
    <col min="9997" max="9997" width="17.140625" style="552" customWidth="1"/>
    <col min="9998" max="10240" width="9.140625" style="552"/>
    <col min="10241" max="10241" width="6.7109375" style="552" customWidth="1"/>
    <col min="10242" max="10242" width="15.28515625" style="552" customWidth="1"/>
    <col min="10243" max="10243" width="13.85546875" style="552" customWidth="1"/>
    <col min="10244" max="10244" width="11.42578125" style="552" customWidth="1"/>
    <col min="10245" max="10245" width="12.42578125" style="552" customWidth="1"/>
    <col min="10246" max="10246" width="10.85546875" style="552" customWidth="1"/>
    <col min="10247" max="10247" width="10.28515625" style="552" customWidth="1"/>
    <col min="10248" max="10248" width="11.85546875" style="552" customWidth="1"/>
    <col min="10249" max="10249" width="11" style="552" customWidth="1"/>
    <col min="10250" max="10250" width="12.28515625" style="552" customWidth="1"/>
    <col min="10251" max="10251" width="12.7109375" style="552" customWidth="1"/>
    <col min="10252" max="10252" width="10.85546875" style="552" bestFit="1" customWidth="1"/>
    <col min="10253" max="10253" width="17.140625" style="552" customWidth="1"/>
    <col min="10254" max="10496" width="9.140625" style="552"/>
    <col min="10497" max="10497" width="6.7109375" style="552" customWidth="1"/>
    <col min="10498" max="10498" width="15.28515625" style="552" customWidth="1"/>
    <col min="10499" max="10499" width="13.85546875" style="552" customWidth="1"/>
    <col min="10500" max="10500" width="11.42578125" style="552" customWidth="1"/>
    <col min="10501" max="10501" width="12.42578125" style="552" customWidth="1"/>
    <col min="10502" max="10502" width="10.85546875" style="552" customWidth="1"/>
    <col min="10503" max="10503" width="10.28515625" style="552" customWidth="1"/>
    <col min="10504" max="10504" width="11.85546875" style="552" customWidth="1"/>
    <col min="10505" max="10505" width="11" style="552" customWidth="1"/>
    <col min="10506" max="10506" width="12.28515625" style="552" customWidth="1"/>
    <col min="10507" max="10507" width="12.7109375" style="552" customWidth="1"/>
    <col min="10508" max="10508" width="10.85546875" style="552" bestFit="1" customWidth="1"/>
    <col min="10509" max="10509" width="17.140625" style="552" customWidth="1"/>
    <col min="10510" max="10752" width="9.140625" style="552"/>
    <col min="10753" max="10753" width="6.7109375" style="552" customWidth="1"/>
    <col min="10754" max="10754" width="15.28515625" style="552" customWidth="1"/>
    <col min="10755" max="10755" width="13.85546875" style="552" customWidth="1"/>
    <col min="10756" max="10756" width="11.42578125" style="552" customWidth="1"/>
    <col min="10757" max="10757" width="12.42578125" style="552" customWidth="1"/>
    <col min="10758" max="10758" width="10.85546875" style="552" customWidth="1"/>
    <col min="10759" max="10759" width="10.28515625" style="552" customWidth="1"/>
    <col min="10760" max="10760" width="11.85546875" style="552" customWidth="1"/>
    <col min="10761" max="10761" width="11" style="552" customWidth="1"/>
    <col min="10762" max="10762" width="12.28515625" style="552" customWidth="1"/>
    <col min="10763" max="10763" width="12.7109375" style="552" customWidth="1"/>
    <col min="10764" max="10764" width="10.85546875" style="552" bestFit="1" customWidth="1"/>
    <col min="10765" max="10765" width="17.140625" style="552" customWidth="1"/>
    <col min="10766" max="11008" width="9.140625" style="552"/>
    <col min="11009" max="11009" width="6.7109375" style="552" customWidth="1"/>
    <col min="11010" max="11010" width="15.28515625" style="552" customWidth="1"/>
    <col min="11011" max="11011" width="13.85546875" style="552" customWidth="1"/>
    <col min="11012" max="11012" width="11.42578125" style="552" customWidth="1"/>
    <col min="11013" max="11013" width="12.42578125" style="552" customWidth="1"/>
    <col min="11014" max="11014" width="10.85546875" style="552" customWidth="1"/>
    <col min="11015" max="11015" width="10.28515625" style="552" customWidth="1"/>
    <col min="11016" max="11016" width="11.85546875" style="552" customWidth="1"/>
    <col min="11017" max="11017" width="11" style="552" customWidth="1"/>
    <col min="11018" max="11018" width="12.28515625" style="552" customWidth="1"/>
    <col min="11019" max="11019" width="12.7109375" style="552" customWidth="1"/>
    <col min="11020" max="11020" width="10.85546875" style="552" bestFit="1" customWidth="1"/>
    <col min="11021" max="11021" width="17.140625" style="552" customWidth="1"/>
    <col min="11022" max="11264" width="9.140625" style="552"/>
    <col min="11265" max="11265" width="6.7109375" style="552" customWidth="1"/>
    <col min="11266" max="11266" width="15.28515625" style="552" customWidth="1"/>
    <col min="11267" max="11267" width="13.85546875" style="552" customWidth="1"/>
    <col min="11268" max="11268" width="11.42578125" style="552" customWidth="1"/>
    <col min="11269" max="11269" width="12.42578125" style="552" customWidth="1"/>
    <col min="11270" max="11270" width="10.85546875" style="552" customWidth="1"/>
    <col min="11271" max="11271" width="10.28515625" style="552" customWidth="1"/>
    <col min="11272" max="11272" width="11.85546875" style="552" customWidth="1"/>
    <col min="11273" max="11273" width="11" style="552" customWidth="1"/>
    <col min="11274" max="11274" width="12.28515625" style="552" customWidth="1"/>
    <col min="11275" max="11275" width="12.7109375" style="552" customWidth="1"/>
    <col min="11276" max="11276" width="10.85546875" style="552" bestFit="1" customWidth="1"/>
    <col min="11277" max="11277" width="17.140625" style="552" customWidth="1"/>
    <col min="11278" max="11520" width="9.140625" style="552"/>
    <col min="11521" max="11521" width="6.7109375" style="552" customWidth="1"/>
    <col min="11522" max="11522" width="15.28515625" style="552" customWidth="1"/>
    <col min="11523" max="11523" width="13.85546875" style="552" customWidth="1"/>
    <col min="11524" max="11524" width="11.42578125" style="552" customWidth="1"/>
    <col min="11525" max="11525" width="12.42578125" style="552" customWidth="1"/>
    <col min="11526" max="11526" width="10.85546875" style="552" customWidth="1"/>
    <col min="11527" max="11527" width="10.28515625" style="552" customWidth="1"/>
    <col min="11528" max="11528" width="11.85546875" style="552" customWidth="1"/>
    <col min="11529" max="11529" width="11" style="552" customWidth="1"/>
    <col min="11530" max="11530" width="12.28515625" style="552" customWidth="1"/>
    <col min="11531" max="11531" width="12.7109375" style="552" customWidth="1"/>
    <col min="11532" max="11532" width="10.85546875" style="552" bestFit="1" customWidth="1"/>
    <col min="11533" max="11533" width="17.140625" style="552" customWidth="1"/>
    <col min="11534" max="11776" width="9.140625" style="552"/>
    <col min="11777" max="11777" width="6.7109375" style="552" customWidth="1"/>
    <col min="11778" max="11778" width="15.28515625" style="552" customWidth="1"/>
    <col min="11779" max="11779" width="13.85546875" style="552" customWidth="1"/>
    <col min="11780" max="11780" width="11.42578125" style="552" customWidth="1"/>
    <col min="11781" max="11781" width="12.42578125" style="552" customWidth="1"/>
    <col min="11782" max="11782" width="10.85546875" style="552" customWidth="1"/>
    <col min="11783" max="11783" width="10.28515625" style="552" customWidth="1"/>
    <col min="11784" max="11784" width="11.85546875" style="552" customWidth="1"/>
    <col min="11785" max="11785" width="11" style="552" customWidth="1"/>
    <col min="11786" max="11786" width="12.28515625" style="552" customWidth="1"/>
    <col min="11787" max="11787" width="12.7109375" style="552" customWidth="1"/>
    <col min="11788" max="11788" width="10.85546875" style="552" bestFit="1" customWidth="1"/>
    <col min="11789" max="11789" width="17.140625" style="552" customWidth="1"/>
    <col min="11790" max="12032" width="9.140625" style="552"/>
    <col min="12033" max="12033" width="6.7109375" style="552" customWidth="1"/>
    <col min="12034" max="12034" width="15.28515625" style="552" customWidth="1"/>
    <col min="12035" max="12035" width="13.85546875" style="552" customWidth="1"/>
    <col min="12036" max="12036" width="11.42578125" style="552" customWidth="1"/>
    <col min="12037" max="12037" width="12.42578125" style="552" customWidth="1"/>
    <col min="12038" max="12038" width="10.85546875" style="552" customWidth="1"/>
    <col min="12039" max="12039" width="10.28515625" style="552" customWidth="1"/>
    <col min="12040" max="12040" width="11.85546875" style="552" customWidth="1"/>
    <col min="12041" max="12041" width="11" style="552" customWidth="1"/>
    <col min="12042" max="12042" width="12.28515625" style="552" customWidth="1"/>
    <col min="12043" max="12043" width="12.7109375" style="552" customWidth="1"/>
    <col min="12044" max="12044" width="10.85546875" style="552" bestFit="1" customWidth="1"/>
    <col min="12045" max="12045" width="17.140625" style="552" customWidth="1"/>
    <col min="12046" max="12288" width="9.140625" style="552"/>
    <col min="12289" max="12289" width="6.7109375" style="552" customWidth="1"/>
    <col min="12290" max="12290" width="15.28515625" style="552" customWidth="1"/>
    <col min="12291" max="12291" width="13.85546875" style="552" customWidth="1"/>
    <col min="12292" max="12292" width="11.42578125" style="552" customWidth="1"/>
    <col min="12293" max="12293" width="12.42578125" style="552" customWidth="1"/>
    <col min="12294" max="12294" width="10.85546875" style="552" customWidth="1"/>
    <col min="12295" max="12295" width="10.28515625" style="552" customWidth="1"/>
    <col min="12296" max="12296" width="11.85546875" style="552" customWidth="1"/>
    <col min="12297" max="12297" width="11" style="552" customWidth="1"/>
    <col min="12298" max="12298" width="12.28515625" style="552" customWidth="1"/>
    <col min="12299" max="12299" width="12.7109375" style="552" customWidth="1"/>
    <col min="12300" max="12300" width="10.85546875" style="552" bestFit="1" customWidth="1"/>
    <col min="12301" max="12301" width="17.140625" style="552" customWidth="1"/>
    <col min="12302" max="12544" width="9.140625" style="552"/>
    <col min="12545" max="12545" width="6.7109375" style="552" customWidth="1"/>
    <col min="12546" max="12546" width="15.28515625" style="552" customWidth="1"/>
    <col min="12547" max="12547" width="13.85546875" style="552" customWidth="1"/>
    <col min="12548" max="12548" width="11.42578125" style="552" customWidth="1"/>
    <col min="12549" max="12549" width="12.42578125" style="552" customWidth="1"/>
    <col min="12550" max="12550" width="10.85546875" style="552" customWidth="1"/>
    <col min="12551" max="12551" width="10.28515625" style="552" customWidth="1"/>
    <col min="12552" max="12552" width="11.85546875" style="552" customWidth="1"/>
    <col min="12553" max="12553" width="11" style="552" customWidth="1"/>
    <col min="12554" max="12554" width="12.28515625" style="552" customWidth="1"/>
    <col min="12555" max="12555" width="12.7109375" style="552" customWidth="1"/>
    <col min="12556" max="12556" width="10.85546875" style="552" bestFit="1" customWidth="1"/>
    <col min="12557" max="12557" width="17.140625" style="552" customWidth="1"/>
    <col min="12558" max="12800" width="9.140625" style="552"/>
    <col min="12801" max="12801" width="6.7109375" style="552" customWidth="1"/>
    <col min="12802" max="12802" width="15.28515625" style="552" customWidth="1"/>
    <col min="12803" max="12803" width="13.85546875" style="552" customWidth="1"/>
    <col min="12804" max="12804" width="11.42578125" style="552" customWidth="1"/>
    <col min="12805" max="12805" width="12.42578125" style="552" customWidth="1"/>
    <col min="12806" max="12806" width="10.85546875" style="552" customWidth="1"/>
    <col min="12807" max="12807" width="10.28515625" style="552" customWidth="1"/>
    <col min="12808" max="12808" width="11.85546875" style="552" customWidth="1"/>
    <col min="12809" max="12809" width="11" style="552" customWidth="1"/>
    <col min="12810" max="12810" width="12.28515625" style="552" customWidth="1"/>
    <col min="12811" max="12811" width="12.7109375" style="552" customWidth="1"/>
    <col min="12812" max="12812" width="10.85546875" style="552" bestFit="1" customWidth="1"/>
    <col min="12813" max="12813" width="17.140625" style="552" customWidth="1"/>
    <col min="12814" max="13056" width="9.140625" style="552"/>
    <col min="13057" max="13057" width="6.7109375" style="552" customWidth="1"/>
    <col min="13058" max="13058" width="15.28515625" style="552" customWidth="1"/>
    <col min="13059" max="13059" width="13.85546875" style="552" customWidth="1"/>
    <col min="13060" max="13060" width="11.42578125" style="552" customWidth="1"/>
    <col min="13061" max="13061" width="12.42578125" style="552" customWidth="1"/>
    <col min="13062" max="13062" width="10.85546875" style="552" customWidth="1"/>
    <col min="13063" max="13063" width="10.28515625" style="552" customWidth="1"/>
    <col min="13064" max="13064" width="11.85546875" style="552" customWidth="1"/>
    <col min="13065" max="13065" width="11" style="552" customWidth="1"/>
    <col min="13066" max="13066" width="12.28515625" style="552" customWidth="1"/>
    <col min="13067" max="13067" width="12.7109375" style="552" customWidth="1"/>
    <col min="13068" max="13068" width="10.85546875" style="552" bestFit="1" customWidth="1"/>
    <col min="13069" max="13069" width="17.140625" style="552" customWidth="1"/>
    <col min="13070" max="13312" width="9.140625" style="552"/>
    <col min="13313" max="13313" width="6.7109375" style="552" customWidth="1"/>
    <col min="13314" max="13314" width="15.28515625" style="552" customWidth="1"/>
    <col min="13315" max="13315" width="13.85546875" style="552" customWidth="1"/>
    <col min="13316" max="13316" width="11.42578125" style="552" customWidth="1"/>
    <col min="13317" max="13317" width="12.42578125" style="552" customWidth="1"/>
    <col min="13318" max="13318" width="10.85546875" style="552" customWidth="1"/>
    <col min="13319" max="13319" width="10.28515625" style="552" customWidth="1"/>
    <col min="13320" max="13320" width="11.85546875" style="552" customWidth="1"/>
    <col min="13321" max="13321" width="11" style="552" customWidth="1"/>
    <col min="13322" max="13322" width="12.28515625" style="552" customWidth="1"/>
    <col min="13323" max="13323" width="12.7109375" style="552" customWidth="1"/>
    <col min="13324" max="13324" width="10.85546875" style="552" bestFit="1" customWidth="1"/>
    <col min="13325" max="13325" width="17.140625" style="552" customWidth="1"/>
    <col min="13326" max="13568" width="9.140625" style="552"/>
    <col min="13569" max="13569" width="6.7109375" style="552" customWidth="1"/>
    <col min="13570" max="13570" width="15.28515625" style="552" customWidth="1"/>
    <col min="13571" max="13571" width="13.85546875" style="552" customWidth="1"/>
    <col min="13572" max="13572" width="11.42578125" style="552" customWidth="1"/>
    <col min="13573" max="13573" width="12.42578125" style="552" customWidth="1"/>
    <col min="13574" max="13574" width="10.85546875" style="552" customWidth="1"/>
    <col min="13575" max="13575" width="10.28515625" style="552" customWidth="1"/>
    <col min="13576" max="13576" width="11.85546875" style="552" customWidth="1"/>
    <col min="13577" max="13577" width="11" style="552" customWidth="1"/>
    <col min="13578" max="13578" width="12.28515625" style="552" customWidth="1"/>
    <col min="13579" max="13579" width="12.7109375" style="552" customWidth="1"/>
    <col min="13580" max="13580" width="10.85546875" style="552" bestFit="1" customWidth="1"/>
    <col min="13581" max="13581" width="17.140625" style="552" customWidth="1"/>
    <col min="13582" max="13824" width="9.140625" style="552"/>
    <col min="13825" max="13825" width="6.7109375" style="552" customWidth="1"/>
    <col min="13826" max="13826" width="15.28515625" style="552" customWidth="1"/>
    <col min="13827" max="13827" width="13.85546875" style="552" customWidth="1"/>
    <col min="13828" max="13828" width="11.42578125" style="552" customWidth="1"/>
    <col min="13829" max="13829" width="12.42578125" style="552" customWidth="1"/>
    <col min="13830" max="13830" width="10.85546875" style="552" customWidth="1"/>
    <col min="13831" max="13831" width="10.28515625" style="552" customWidth="1"/>
    <col min="13832" max="13832" width="11.85546875" style="552" customWidth="1"/>
    <col min="13833" max="13833" width="11" style="552" customWidth="1"/>
    <col min="13834" max="13834" width="12.28515625" style="552" customWidth="1"/>
    <col min="13835" max="13835" width="12.7109375" style="552" customWidth="1"/>
    <col min="13836" max="13836" width="10.85546875" style="552" bestFit="1" customWidth="1"/>
    <col min="13837" max="13837" width="17.140625" style="552" customWidth="1"/>
    <col min="13838" max="14080" width="9.140625" style="552"/>
    <col min="14081" max="14081" width="6.7109375" style="552" customWidth="1"/>
    <col min="14082" max="14082" width="15.28515625" style="552" customWidth="1"/>
    <col min="14083" max="14083" width="13.85546875" style="552" customWidth="1"/>
    <col min="14084" max="14084" width="11.42578125" style="552" customWidth="1"/>
    <col min="14085" max="14085" width="12.42578125" style="552" customWidth="1"/>
    <col min="14086" max="14086" width="10.85546875" style="552" customWidth="1"/>
    <col min="14087" max="14087" width="10.28515625" style="552" customWidth="1"/>
    <col min="14088" max="14088" width="11.85546875" style="552" customWidth="1"/>
    <col min="14089" max="14089" width="11" style="552" customWidth="1"/>
    <col min="14090" max="14090" width="12.28515625" style="552" customWidth="1"/>
    <col min="14091" max="14091" width="12.7109375" style="552" customWidth="1"/>
    <col min="14092" max="14092" width="10.85546875" style="552" bestFit="1" customWidth="1"/>
    <col min="14093" max="14093" width="17.140625" style="552" customWidth="1"/>
    <col min="14094" max="14336" width="9.140625" style="552"/>
    <col min="14337" max="14337" width="6.7109375" style="552" customWidth="1"/>
    <col min="14338" max="14338" width="15.28515625" style="552" customWidth="1"/>
    <col min="14339" max="14339" width="13.85546875" style="552" customWidth="1"/>
    <col min="14340" max="14340" width="11.42578125" style="552" customWidth="1"/>
    <col min="14341" max="14341" width="12.42578125" style="552" customWidth="1"/>
    <col min="14342" max="14342" width="10.85546875" style="552" customWidth="1"/>
    <col min="14343" max="14343" width="10.28515625" style="552" customWidth="1"/>
    <col min="14344" max="14344" width="11.85546875" style="552" customWidth="1"/>
    <col min="14345" max="14345" width="11" style="552" customWidth="1"/>
    <col min="14346" max="14346" width="12.28515625" style="552" customWidth="1"/>
    <col min="14347" max="14347" width="12.7109375" style="552" customWidth="1"/>
    <col min="14348" max="14348" width="10.85546875" style="552" bestFit="1" customWidth="1"/>
    <col min="14349" max="14349" width="17.140625" style="552" customWidth="1"/>
    <col min="14350" max="14592" width="9.140625" style="552"/>
    <col min="14593" max="14593" width="6.7109375" style="552" customWidth="1"/>
    <col min="14594" max="14594" width="15.28515625" style="552" customWidth="1"/>
    <col min="14595" max="14595" width="13.85546875" style="552" customWidth="1"/>
    <col min="14596" max="14596" width="11.42578125" style="552" customWidth="1"/>
    <col min="14597" max="14597" width="12.42578125" style="552" customWidth="1"/>
    <col min="14598" max="14598" width="10.85546875" style="552" customWidth="1"/>
    <col min="14599" max="14599" width="10.28515625" style="552" customWidth="1"/>
    <col min="14600" max="14600" width="11.85546875" style="552" customWidth="1"/>
    <col min="14601" max="14601" width="11" style="552" customWidth="1"/>
    <col min="14602" max="14602" width="12.28515625" style="552" customWidth="1"/>
    <col min="14603" max="14603" width="12.7109375" style="552" customWidth="1"/>
    <col min="14604" max="14604" width="10.85546875" style="552" bestFit="1" customWidth="1"/>
    <col min="14605" max="14605" width="17.140625" style="552" customWidth="1"/>
    <col min="14606" max="14848" width="9.140625" style="552"/>
    <col min="14849" max="14849" width="6.7109375" style="552" customWidth="1"/>
    <col min="14850" max="14850" width="15.28515625" style="552" customWidth="1"/>
    <col min="14851" max="14851" width="13.85546875" style="552" customWidth="1"/>
    <col min="14852" max="14852" width="11.42578125" style="552" customWidth="1"/>
    <col min="14853" max="14853" width="12.42578125" style="552" customWidth="1"/>
    <col min="14854" max="14854" width="10.85546875" style="552" customWidth="1"/>
    <col min="14855" max="14855" width="10.28515625" style="552" customWidth="1"/>
    <col min="14856" max="14856" width="11.85546875" style="552" customWidth="1"/>
    <col min="14857" max="14857" width="11" style="552" customWidth="1"/>
    <col min="14858" max="14858" width="12.28515625" style="552" customWidth="1"/>
    <col min="14859" max="14859" width="12.7109375" style="552" customWidth="1"/>
    <col min="14860" max="14860" width="10.85546875" style="552" bestFit="1" customWidth="1"/>
    <col min="14861" max="14861" width="17.140625" style="552" customWidth="1"/>
    <col min="14862" max="15104" width="9.140625" style="552"/>
    <col min="15105" max="15105" width="6.7109375" style="552" customWidth="1"/>
    <col min="15106" max="15106" width="15.28515625" style="552" customWidth="1"/>
    <col min="15107" max="15107" width="13.85546875" style="552" customWidth="1"/>
    <col min="15108" max="15108" width="11.42578125" style="552" customWidth="1"/>
    <col min="15109" max="15109" width="12.42578125" style="552" customWidth="1"/>
    <col min="15110" max="15110" width="10.85546875" style="552" customWidth="1"/>
    <col min="15111" max="15111" width="10.28515625" style="552" customWidth="1"/>
    <col min="15112" max="15112" width="11.85546875" style="552" customWidth="1"/>
    <col min="15113" max="15113" width="11" style="552" customWidth="1"/>
    <col min="15114" max="15114" width="12.28515625" style="552" customWidth="1"/>
    <col min="15115" max="15115" width="12.7109375" style="552" customWidth="1"/>
    <col min="15116" max="15116" width="10.85546875" style="552" bestFit="1" customWidth="1"/>
    <col min="15117" max="15117" width="17.140625" style="552" customWidth="1"/>
    <col min="15118" max="15360" width="9.140625" style="552"/>
    <col min="15361" max="15361" width="6.7109375" style="552" customWidth="1"/>
    <col min="15362" max="15362" width="15.28515625" style="552" customWidth="1"/>
    <col min="15363" max="15363" width="13.85546875" style="552" customWidth="1"/>
    <col min="15364" max="15364" width="11.42578125" style="552" customWidth="1"/>
    <col min="15365" max="15365" width="12.42578125" style="552" customWidth="1"/>
    <col min="15366" max="15366" width="10.85546875" style="552" customWidth="1"/>
    <col min="15367" max="15367" width="10.28515625" style="552" customWidth="1"/>
    <col min="15368" max="15368" width="11.85546875" style="552" customWidth="1"/>
    <col min="15369" max="15369" width="11" style="552" customWidth="1"/>
    <col min="15370" max="15370" width="12.28515625" style="552" customWidth="1"/>
    <col min="15371" max="15371" width="12.7109375" style="552" customWidth="1"/>
    <col min="15372" max="15372" width="10.85546875" style="552" bestFit="1" customWidth="1"/>
    <col min="15373" max="15373" width="17.140625" style="552" customWidth="1"/>
    <col min="15374" max="15616" width="9.140625" style="552"/>
    <col min="15617" max="15617" width="6.7109375" style="552" customWidth="1"/>
    <col min="15618" max="15618" width="15.28515625" style="552" customWidth="1"/>
    <col min="15619" max="15619" width="13.85546875" style="552" customWidth="1"/>
    <col min="15620" max="15620" width="11.42578125" style="552" customWidth="1"/>
    <col min="15621" max="15621" width="12.42578125" style="552" customWidth="1"/>
    <col min="15622" max="15622" width="10.85546875" style="552" customWidth="1"/>
    <col min="15623" max="15623" width="10.28515625" style="552" customWidth="1"/>
    <col min="15624" max="15624" width="11.85546875" style="552" customWidth="1"/>
    <col min="15625" max="15625" width="11" style="552" customWidth="1"/>
    <col min="15626" max="15626" width="12.28515625" style="552" customWidth="1"/>
    <col min="15627" max="15627" width="12.7109375" style="552" customWidth="1"/>
    <col min="15628" max="15628" width="10.85546875" style="552" bestFit="1" customWidth="1"/>
    <col min="15629" max="15629" width="17.140625" style="552" customWidth="1"/>
    <col min="15630" max="15872" width="9.140625" style="552"/>
    <col min="15873" max="15873" width="6.7109375" style="552" customWidth="1"/>
    <col min="15874" max="15874" width="15.28515625" style="552" customWidth="1"/>
    <col min="15875" max="15875" width="13.85546875" style="552" customWidth="1"/>
    <col min="15876" max="15876" width="11.42578125" style="552" customWidth="1"/>
    <col min="15877" max="15877" width="12.42578125" style="552" customWidth="1"/>
    <col min="15878" max="15878" width="10.85546875" style="552" customWidth="1"/>
    <col min="15879" max="15879" width="10.28515625" style="552" customWidth="1"/>
    <col min="15880" max="15880" width="11.85546875" style="552" customWidth="1"/>
    <col min="15881" max="15881" width="11" style="552" customWidth="1"/>
    <col min="15882" max="15882" width="12.28515625" style="552" customWidth="1"/>
    <col min="15883" max="15883" width="12.7109375" style="552" customWidth="1"/>
    <col min="15884" max="15884" width="10.85546875" style="552" bestFit="1" customWidth="1"/>
    <col min="15885" max="15885" width="17.140625" style="552" customWidth="1"/>
    <col min="15886" max="16128" width="9.140625" style="552"/>
    <col min="16129" max="16129" width="6.7109375" style="552" customWidth="1"/>
    <col min="16130" max="16130" width="15.28515625" style="552" customWidth="1"/>
    <col min="16131" max="16131" width="13.85546875" style="552" customWidth="1"/>
    <col min="16132" max="16132" width="11.42578125" style="552" customWidth="1"/>
    <col min="16133" max="16133" width="12.42578125" style="552" customWidth="1"/>
    <col min="16134" max="16134" width="10.85546875" style="552" customWidth="1"/>
    <col min="16135" max="16135" width="10.28515625" style="552" customWidth="1"/>
    <col min="16136" max="16136" width="11.85546875" style="552" customWidth="1"/>
    <col min="16137" max="16137" width="11" style="552" customWidth="1"/>
    <col min="16138" max="16138" width="12.28515625" style="552" customWidth="1"/>
    <col min="16139" max="16139" width="12.7109375" style="552" customWidth="1"/>
    <col min="16140" max="16140" width="10.85546875" style="552" bestFit="1" customWidth="1"/>
    <col min="16141" max="16141" width="17.140625" style="552" customWidth="1"/>
    <col min="16142" max="16384" width="9.140625" style="552"/>
  </cols>
  <sheetData>
    <row r="1" spans="1:13" ht="50.25" customHeight="1">
      <c r="A1" s="1048" t="s">
        <v>1285</v>
      </c>
      <c r="B1" s="1048"/>
      <c r="C1" s="1048"/>
      <c r="D1" s="1048"/>
      <c r="E1" s="1048"/>
      <c r="F1" s="1048"/>
      <c r="G1" s="1048"/>
      <c r="H1" s="1048"/>
      <c r="I1" s="1048"/>
      <c r="J1" s="1048"/>
    </row>
    <row r="2" spans="1:13" ht="20.25" customHeight="1" thickBot="1">
      <c r="A2" s="553"/>
      <c r="B2" s="553"/>
      <c r="C2" s="553"/>
      <c r="D2" s="553"/>
      <c r="E2" s="553"/>
      <c r="F2" s="553"/>
      <c r="G2" s="553"/>
      <c r="I2" s="585"/>
      <c r="J2" s="586" t="s">
        <v>1106</v>
      </c>
    </row>
    <row r="3" spans="1:13" ht="76.5" customHeight="1" thickBot="1">
      <c r="A3" s="555" t="s">
        <v>1107</v>
      </c>
      <c r="B3" s="555" t="s">
        <v>32</v>
      </c>
      <c r="C3" s="587" t="s">
        <v>1125</v>
      </c>
      <c r="D3" s="587" t="s">
        <v>1126</v>
      </c>
      <c r="E3" s="587" t="s">
        <v>1127</v>
      </c>
      <c r="F3" s="587" t="s">
        <v>1128</v>
      </c>
      <c r="G3" s="587" t="s">
        <v>1129</v>
      </c>
      <c r="H3" s="587" t="s">
        <v>1130</v>
      </c>
      <c r="I3" s="587" t="s">
        <v>89</v>
      </c>
      <c r="J3" s="587" t="s">
        <v>1131</v>
      </c>
    </row>
    <row r="4" spans="1:13" ht="23.25" customHeight="1" thickBot="1">
      <c r="A4" s="557">
        <v>1396</v>
      </c>
      <c r="B4" s="588">
        <f>SUM(C4:J4)</f>
        <v>967419061</v>
      </c>
      <c r="C4" s="589">
        <v>713424608</v>
      </c>
      <c r="D4" s="590">
        <v>31869498</v>
      </c>
      <c r="E4" s="589">
        <v>24902108</v>
      </c>
      <c r="F4" s="590">
        <v>11775892</v>
      </c>
      <c r="G4" s="589">
        <v>121552</v>
      </c>
      <c r="H4" s="590">
        <v>130220661</v>
      </c>
      <c r="I4" s="589">
        <v>57175117</v>
      </c>
      <c r="J4" s="591">
        <v>-2070375</v>
      </c>
      <c r="K4" s="561"/>
      <c r="L4" s="561"/>
      <c r="M4" s="561"/>
    </row>
    <row r="5" spans="1:13" ht="21.75" thickBot="1">
      <c r="A5" s="557">
        <v>1397</v>
      </c>
      <c r="B5" s="588">
        <f t="shared" ref="B5:B10" si="0">SUM(C5:J5)</f>
        <v>1491960227</v>
      </c>
      <c r="C5" s="589">
        <v>1208870315</v>
      </c>
      <c r="D5" s="590">
        <v>42183575</v>
      </c>
      <c r="E5" s="589">
        <v>34746440</v>
      </c>
      <c r="F5" s="590">
        <v>14994811</v>
      </c>
      <c r="G5" s="589">
        <v>36153</v>
      </c>
      <c r="H5" s="590">
        <v>155054827</v>
      </c>
      <c r="I5" s="589">
        <v>38472829</v>
      </c>
      <c r="J5" s="591">
        <v>-2398723</v>
      </c>
      <c r="K5" s="561"/>
      <c r="L5" s="561"/>
      <c r="M5" s="561"/>
    </row>
    <row r="6" spans="1:13" ht="21.75" thickBot="1">
      <c r="A6" s="557">
        <v>1398</v>
      </c>
      <c r="B6" s="588">
        <f t="shared" si="0"/>
        <v>1383196533</v>
      </c>
      <c r="C6" s="589">
        <v>992018873</v>
      </c>
      <c r="D6" s="590">
        <v>50840863</v>
      </c>
      <c r="E6" s="589">
        <v>51332130</v>
      </c>
      <c r="F6" s="590">
        <v>20360620</v>
      </c>
      <c r="G6" s="589">
        <v>56434</v>
      </c>
      <c r="H6" s="590">
        <v>205521499</v>
      </c>
      <c r="I6" s="589">
        <v>66131118</v>
      </c>
      <c r="J6" s="591">
        <v>-3065004</v>
      </c>
      <c r="K6" s="561"/>
      <c r="L6" s="561"/>
      <c r="M6" s="561"/>
    </row>
    <row r="7" spans="1:13" ht="21.75" thickBot="1">
      <c r="A7" s="557">
        <v>1399</v>
      </c>
      <c r="B7" s="588">
        <f t="shared" si="0"/>
        <v>2346613041</v>
      </c>
      <c r="C7" s="589">
        <v>1682019508</v>
      </c>
      <c r="D7" s="590">
        <v>72347936</v>
      </c>
      <c r="E7" s="589">
        <v>58312938</v>
      </c>
      <c r="F7" s="590">
        <v>29019653</v>
      </c>
      <c r="G7" s="589">
        <v>8136</v>
      </c>
      <c r="H7" s="590">
        <v>415682845</v>
      </c>
      <c r="I7" s="589">
        <v>93026018</v>
      </c>
      <c r="J7" s="591">
        <v>-3803993</v>
      </c>
      <c r="K7" s="561"/>
      <c r="L7" s="561"/>
      <c r="M7" s="561"/>
    </row>
    <row r="8" spans="1:13" ht="21.75" thickBot="1">
      <c r="A8" s="557">
        <v>1400</v>
      </c>
      <c r="B8" s="588">
        <f t="shared" si="0"/>
        <v>3309607889</v>
      </c>
      <c r="C8" s="589">
        <v>2462820563</v>
      </c>
      <c r="D8" s="590">
        <v>114878969</v>
      </c>
      <c r="E8" s="589">
        <v>86047369</v>
      </c>
      <c r="F8" s="590">
        <v>44902969</v>
      </c>
      <c r="G8" s="589">
        <v>20680</v>
      </c>
      <c r="H8" s="590">
        <v>472912532</v>
      </c>
      <c r="I8" s="589">
        <v>133419972</v>
      </c>
      <c r="J8" s="591">
        <v>-5395165</v>
      </c>
      <c r="K8" s="561"/>
      <c r="L8" s="561"/>
      <c r="M8" s="561"/>
    </row>
    <row r="9" spans="1:13" ht="21.75" thickBot="1">
      <c r="A9" s="557">
        <v>1401</v>
      </c>
      <c r="B9" s="588">
        <f t="shared" si="0"/>
        <v>5198631642</v>
      </c>
      <c r="C9" s="589">
        <v>3829939720</v>
      </c>
      <c r="D9" s="590">
        <v>180474473</v>
      </c>
      <c r="E9" s="589">
        <v>134736444</v>
      </c>
      <c r="F9" s="590">
        <v>72458335</v>
      </c>
      <c r="G9" s="589">
        <v>32789</v>
      </c>
      <c r="H9" s="590">
        <v>785900378</v>
      </c>
      <c r="I9" s="589">
        <v>203392671</v>
      </c>
      <c r="J9" s="591">
        <v>-8303168</v>
      </c>
      <c r="L9" s="561"/>
      <c r="M9" s="561"/>
    </row>
    <row r="10" spans="1:13" ht="21.75" thickBot="1">
      <c r="A10" s="557">
        <v>1402</v>
      </c>
      <c r="B10" s="588">
        <f t="shared" si="0"/>
        <v>7392684871</v>
      </c>
      <c r="C10" s="589">
        <f>4209148327+1328109705</f>
        <v>5537258032</v>
      </c>
      <c r="D10" s="590">
        <v>265462344</v>
      </c>
      <c r="E10" s="589">
        <v>170377392</v>
      </c>
      <c r="F10" s="590">
        <v>106167117</v>
      </c>
      <c r="G10" s="589">
        <v>9887</v>
      </c>
      <c r="H10" s="590">
        <v>991420889</v>
      </c>
      <c r="I10" s="589">
        <v>326727261</v>
      </c>
      <c r="J10" s="591">
        <v>-4738051</v>
      </c>
      <c r="K10" s="561"/>
      <c r="L10" s="561"/>
      <c r="M10" s="561"/>
    </row>
    <row r="12" spans="1:13">
      <c r="C12" s="592"/>
      <c r="D12" s="592"/>
      <c r="E12" s="592"/>
      <c r="F12" s="592"/>
      <c r="G12" s="592"/>
      <c r="H12" s="592"/>
      <c r="I12" s="592"/>
      <c r="M12" s="561"/>
    </row>
    <row r="13" spans="1:13">
      <c r="L13" s="561"/>
    </row>
    <row r="14" spans="1:13">
      <c r="M14" s="561"/>
    </row>
    <row r="15" spans="1:13">
      <c r="L15" s="561"/>
    </row>
    <row r="20" spans="12:12">
      <c r="L20" s="561"/>
    </row>
  </sheetData>
  <mergeCells count="1">
    <mergeCell ref="A1:J1"/>
  </mergeCells>
  <printOptions horizontalCentered="1"/>
  <pageMargins left="0.59055118110236227" right="0.59055118110236227" top="0.98425196850393704" bottom="0.78740157480314965" header="0" footer="0"/>
  <pageSetup paperSize="9" scale="80"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BCE0C-C405-417B-A3E5-44001AB51AEC}">
  <sheetPr>
    <tabColor rgb="FF00B0F0"/>
    <pageSetUpPr fitToPage="1"/>
  </sheetPr>
  <dimension ref="A1:H13"/>
  <sheetViews>
    <sheetView rightToLeft="1" zoomScaleNormal="100" workbookViewId="0">
      <selection activeCell="J20" sqref="J20"/>
    </sheetView>
  </sheetViews>
  <sheetFormatPr defaultColWidth="9.140625" defaultRowHeight="15.75"/>
  <cols>
    <col min="1" max="1" width="6.7109375" style="552" customWidth="1"/>
    <col min="2" max="2" width="15" style="552" customWidth="1"/>
    <col min="3" max="3" width="14" style="552" customWidth="1"/>
    <col min="4" max="4" width="13" style="552" customWidth="1"/>
    <col min="5" max="5" width="16.85546875" style="552" customWidth="1"/>
    <col min="6" max="6" width="15.7109375" style="552" customWidth="1"/>
    <col min="7" max="7" width="9.5703125" style="552" bestFit="1" customWidth="1"/>
    <col min="8" max="8" width="19.85546875" style="552" customWidth="1"/>
    <col min="9" max="256" width="9.140625" style="552"/>
    <col min="257" max="257" width="6.7109375" style="552" customWidth="1"/>
    <col min="258" max="258" width="15" style="552" customWidth="1"/>
    <col min="259" max="259" width="14" style="552" customWidth="1"/>
    <col min="260" max="260" width="13" style="552" customWidth="1"/>
    <col min="261" max="261" width="16.85546875" style="552" customWidth="1"/>
    <col min="262" max="262" width="15.7109375" style="552" customWidth="1"/>
    <col min="263" max="263" width="9.5703125" style="552" bestFit="1" customWidth="1"/>
    <col min="264" max="264" width="19.85546875" style="552" customWidth="1"/>
    <col min="265" max="512" width="9.140625" style="552"/>
    <col min="513" max="513" width="6.7109375" style="552" customWidth="1"/>
    <col min="514" max="514" width="15" style="552" customWidth="1"/>
    <col min="515" max="515" width="14" style="552" customWidth="1"/>
    <col min="516" max="516" width="13" style="552" customWidth="1"/>
    <col min="517" max="517" width="16.85546875" style="552" customWidth="1"/>
    <col min="518" max="518" width="15.7109375" style="552" customWidth="1"/>
    <col min="519" max="519" width="9.5703125" style="552" bestFit="1" customWidth="1"/>
    <col min="520" max="520" width="19.85546875" style="552" customWidth="1"/>
    <col min="521" max="768" width="9.140625" style="552"/>
    <col min="769" max="769" width="6.7109375" style="552" customWidth="1"/>
    <col min="770" max="770" width="15" style="552" customWidth="1"/>
    <col min="771" max="771" width="14" style="552" customWidth="1"/>
    <col min="772" max="772" width="13" style="552" customWidth="1"/>
    <col min="773" max="773" width="16.85546875" style="552" customWidth="1"/>
    <col min="774" max="774" width="15.7109375" style="552" customWidth="1"/>
    <col min="775" max="775" width="9.5703125" style="552" bestFit="1" customWidth="1"/>
    <col min="776" max="776" width="19.85546875" style="552" customWidth="1"/>
    <col min="777" max="1024" width="9.140625" style="552"/>
    <col min="1025" max="1025" width="6.7109375" style="552" customWidth="1"/>
    <col min="1026" max="1026" width="15" style="552" customWidth="1"/>
    <col min="1027" max="1027" width="14" style="552" customWidth="1"/>
    <col min="1028" max="1028" width="13" style="552" customWidth="1"/>
    <col min="1029" max="1029" width="16.85546875" style="552" customWidth="1"/>
    <col min="1030" max="1030" width="15.7109375" style="552" customWidth="1"/>
    <col min="1031" max="1031" width="9.5703125" style="552" bestFit="1" customWidth="1"/>
    <col min="1032" max="1032" width="19.85546875" style="552" customWidth="1"/>
    <col min="1033" max="1280" width="9.140625" style="552"/>
    <col min="1281" max="1281" width="6.7109375" style="552" customWidth="1"/>
    <col min="1282" max="1282" width="15" style="552" customWidth="1"/>
    <col min="1283" max="1283" width="14" style="552" customWidth="1"/>
    <col min="1284" max="1284" width="13" style="552" customWidth="1"/>
    <col min="1285" max="1285" width="16.85546875" style="552" customWidth="1"/>
    <col min="1286" max="1286" width="15.7109375" style="552" customWidth="1"/>
    <col min="1287" max="1287" width="9.5703125" style="552" bestFit="1" customWidth="1"/>
    <col min="1288" max="1288" width="19.85546875" style="552" customWidth="1"/>
    <col min="1289" max="1536" width="9.140625" style="552"/>
    <col min="1537" max="1537" width="6.7109375" style="552" customWidth="1"/>
    <col min="1538" max="1538" width="15" style="552" customWidth="1"/>
    <col min="1539" max="1539" width="14" style="552" customWidth="1"/>
    <col min="1540" max="1540" width="13" style="552" customWidth="1"/>
    <col min="1541" max="1541" width="16.85546875" style="552" customWidth="1"/>
    <col min="1542" max="1542" width="15.7109375" style="552" customWidth="1"/>
    <col min="1543" max="1543" width="9.5703125" style="552" bestFit="1" customWidth="1"/>
    <col min="1544" max="1544" width="19.85546875" style="552" customWidth="1"/>
    <col min="1545" max="1792" width="9.140625" style="552"/>
    <col min="1793" max="1793" width="6.7109375" style="552" customWidth="1"/>
    <col min="1794" max="1794" width="15" style="552" customWidth="1"/>
    <col min="1795" max="1795" width="14" style="552" customWidth="1"/>
    <col min="1796" max="1796" width="13" style="552" customWidth="1"/>
    <col min="1797" max="1797" width="16.85546875" style="552" customWidth="1"/>
    <col min="1798" max="1798" width="15.7109375" style="552" customWidth="1"/>
    <col min="1799" max="1799" width="9.5703125" style="552" bestFit="1" customWidth="1"/>
    <col min="1800" max="1800" width="19.85546875" style="552" customWidth="1"/>
    <col min="1801" max="2048" width="9.140625" style="552"/>
    <col min="2049" max="2049" width="6.7109375" style="552" customWidth="1"/>
    <col min="2050" max="2050" width="15" style="552" customWidth="1"/>
    <col min="2051" max="2051" width="14" style="552" customWidth="1"/>
    <col min="2052" max="2052" width="13" style="552" customWidth="1"/>
    <col min="2053" max="2053" width="16.85546875" style="552" customWidth="1"/>
    <col min="2054" max="2054" width="15.7109375" style="552" customWidth="1"/>
    <col min="2055" max="2055" width="9.5703125" style="552" bestFit="1" customWidth="1"/>
    <col min="2056" max="2056" width="19.85546875" style="552" customWidth="1"/>
    <col min="2057" max="2304" width="9.140625" style="552"/>
    <col min="2305" max="2305" width="6.7109375" style="552" customWidth="1"/>
    <col min="2306" max="2306" width="15" style="552" customWidth="1"/>
    <col min="2307" max="2307" width="14" style="552" customWidth="1"/>
    <col min="2308" max="2308" width="13" style="552" customWidth="1"/>
    <col min="2309" max="2309" width="16.85546875" style="552" customWidth="1"/>
    <col min="2310" max="2310" width="15.7109375" style="552" customWidth="1"/>
    <col min="2311" max="2311" width="9.5703125" style="552" bestFit="1" customWidth="1"/>
    <col min="2312" max="2312" width="19.85546875" style="552" customWidth="1"/>
    <col min="2313" max="2560" width="9.140625" style="552"/>
    <col min="2561" max="2561" width="6.7109375" style="552" customWidth="1"/>
    <col min="2562" max="2562" width="15" style="552" customWidth="1"/>
    <col min="2563" max="2563" width="14" style="552" customWidth="1"/>
    <col min="2564" max="2564" width="13" style="552" customWidth="1"/>
    <col min="2565" max="2565" width="16.85546875" style="552" customWidth="1"/>
    <col min="2566" max="2566" width="15.7109375" style="552" customWidth="1"/>
    <col min="2567" max="2567" width="9.5703125" style="552" bestFit="1" customWidth="1"/>
    <col min="2568" max="2568" width="19.85546875" style="552" customWidth="1"/>
    <col min="2569" max="2816" width="9.140625" style="552"/>
    <col min="2817" max="2817" width="6.7109375" style="552" customWidth="1"/>
    <col min="2818" max="2818" width="15" style="552" customWidth="1"/>
    <col min="2819" max="2819" width="14" style="552" customWidth="1"/>
    <col min="2820" max="2820" width="13" style="552" customWidth="1"/>
    <col min="2821" max="2821" width="16.85546875" style="552" customWidth="1"/>
    <col min="2822" max="2822" width="15.7109375" style="552" customWidth="1"/>
    <col min="2823" max="2823" width="9.5703125" style="552" bestFit="1" customWidth="1"/>
    <col min="2824" max="2824" width="19.85546875" style="552" customWidth="1"/>
    <col min="2825" max="3072" width="9.140625" style="552"/>
    <col min="3073" max="3073" width="6.7109375" style="552" customWidth="1"/>
    <col min="3074" max="3074" width="15" style="552" customWidth="1"/>
    <col min="3075" max="3075" width="14" style="552" customWidth="1"/>
    <col min="3076" max="3076" width="13" style="552" customWidth="1"/>
    <col min="3077" max="3077" width="16.85546875" style="552" customWidth="1"/>
    <col min="3078" max="3078" width="15.7109375" style="552" customWidth="1"/>
    <col min="3079" max="3079" width="9.5703125" style="552" bestFit="1" customWidth="1"/>
    <col min="3080" max="3080" width="19.85546875" style="552" customWidth="1"/>
    <col min="3081" max="3328" width="9.140625" style="552"/>
    <col min="3329" max="3329" width="6.7109375" style="552" customWidth="1"/>
    <col min="3330" max="3330" width="15" style="552" customWidth="1"/>
    <col min="3331" max="3331" width="14" style="552" customWidth="1"/>
    <col min="3332" max="3332" width="13" style="552" customWidth="1"/>
    <col min="3333" max="3333" width="16.85546875" style="552" customWidth="1"/>
    <col min="3334" max="3334" width="15.7109375" style="552" customWidth="1"/>
    <col min="3335" max="3335" width="9.5703125" style="552" bestFit="1" customWidth="1"/>
    <col min="3336" max="3336" width="19.85546875" style="552" customWidth="1"/>
    <col min="3337" max="3584" width="9.140625" style="552"/>
    <col min="3585" max="3585" width="6.7109375" style="552" customWidth="1"/>
    <col min="3586" max="3586" width="15" style="552" customWidth="1"/>
    <col min="3587" max="3587" width="14" style="552" customWidth="1"/>
    <col min="3588" max="3588" width="13" style="552" customWidth="1"/>
    <col min="3589" max="3589" width="16.85546875" style="552" customWidth="1"/>
    <col min="3590" max="3590" width="15.7109375" style="552" customWidth="1"/>
    <col min="3591" max="3591" width="9.5703125" style="552" bestFit="1" customWidth="1"/>
    <col min="3592" max="3592" width="19.85546875" style="552" customWidth="1"/>
    <col min="3593" max="3840" width="9.140625" style="552"/>
    <col min="3841" max="3841" width="6.7109375" style="552" customWidth="1"/>
    <col min="3842" max="3842" width="15" style="552" customWidth="1"/>
    <col min="3843" max="3843" width="14" style="552" customWidth="1"/>
    <col min="3844" max="3844" width="13" style="552" customWidth="1"/>
    <col min="3845" max="3845" width="16.85546875" style="552" customWidth="1"/>
    <col min="3846" max="3846" width="15.7109375" style="552" customWidth="1"/>
    <col min="3847" max="3847" width="9.5703125" style="552" bestFit="1" customWidth="1"/>
    <col min="3848" max="3848" width="19.85546875" style="552" customWidth="1"/>
    <col min="3849" max="4096" width="9.140625" style="552"/>
    <col min="4097" max="4097" width="6.7109375" style="552" customWidth="1"/>
    <col min="4098" max="4098" width="15" style="552" customWidth="1"/>
    <col min="4099" max="4099" width="14" style="552" customWidth="1"/>
    <col min="4100" max="4100" width="13" style="552" customWidth="1"/>
    <col min="4101" max="4101" width="16.85546875" style="552" customWidth="1"/>
    <col min="4102" max="4102" width="15.7109375" style="552" customWidth="1"/>
    <col min="4103" max="4103" width="9.5703125" style="552" bestFit="1" customWidth="1"/>
    <col min="4104" max="4104" width="19.85546875" style="552" customWidth="1"/>
    <col min="4105" max="4352" width="9.140625" style="552"/>
    <col min="4353" max="4353" width="6.7109375" style="552" customWidth="1"/>
    <col min="4354" max="4354" width="15" style="552" customWidth="1"/>
    <col min="4355" max="4355" width="14" style="552" customWidth="1"/>
    <col min="4356" max="4356" width="13" style="552" customWidth="1"/>
    <col min="4357" max="4357" width="16.85546875" style="552" customWidth="1"/>
    <col min="4358" max="4358" width="15.7109375" style="552" customWidth="1"/>
    <col min="4359" max="4359" width="9.5703125" style="552" bestFit="1" customWidth="1"/>
    <col min="4360" max="4360" width="19.85546875" style="552" customWidth="1"/>
    <col min="4361" max="4608" width="9.140625" style="552"/>
    <col min="4609" max="4609" width="6.7109375" style="552" customWidth="1"/>
    <col min="4610" max="4610" width="15" style="552" customWidth="1"/>
    <col min="4611" max="4611" width="14" style="552" customWidth="1"/>
    <col min="4612" max="4612" width="13" style="552" customWidth="1"/>
    <col min="4613" max="4613" width="16.85546875" style="552" customWidth="1"/>
    <col min="4614" max="4614" width="15.7109375" style="552" customWidth="1"/>
    <col min="4615" max="4615" width="9.5703125" style="552" bestFit="1" customWidth="1"/>
    <col min="4616" max="4616" width="19.85546875" style="552" customWidth="1"/>
    <col min="4617" max="4864" width="9.140625" style="552"/>
    <col min="4865" max="4865" width="6.7109375" style="552" customWidth="1"/>
    <col min="4866" max="4866" width="15" style="552" customWidth="1"/>
    <col min="4867" max="4867" width="14" style="552" customWidth="1"/>
    <col min="4868" max="4868" width="13" style="552" customWidth="1"/>
    <col min="4869" max="4869" width="16.85546875" style="552" customWidth="1"/>
    <col min="4870" max="4870" width="15.7109375" style="552" customWidth="1"/>
    <col min="4871" max="4871" width="9.5703125" style="552" bestFit="1" customWidth="1"/>
    <col min="4872" max="4872" width="19.85546875" style="552" customWidth="1"/>
    <col min="4873" max="5120" width="9.140625" style="552"/>
    <col min="5121" max="5121" width="6.7109375" style="552" customWidth="1"/>
    <col min="5122" max="5122" width="15" style="552" customWidth="1"/>
    <col min="5123" max="5123" width="14" style="552" customWidth="1"/>
    <col min="5124" max="5124" width="13" style="552" customWidth="1"/>
    <col min="5125" max="5125" width="16.85546875" style="552" customWidth="1"/>
    <col min="5126" max="5126" width="15.7109375" style="552" customWidth="1"/>
    <col min="5127" max="5127" width="9.5703125" style="552" bestFit="1" customWidth="1"/>
    <col min="5128" max="5128" width="19.85546875" style="552" customWidth="1"/>
    <col min="5129" max="5376" width="9.140625" style="552"/>
    <col min="5377" max="5377" width="6.7109375" style="552" customWidth="1"/>
    <col min="5378" max="5378" width="15" style="552" customWidth="1"/>
    <col min="5379" max="5379" width="14" style="552" customWidth="1"/>
    <col min="5380" max="5380" width="13" style="552" customWidth="1"/>
    <col min="5381" max="5381" width="16.85546875" style="552" customWidth="1"/>
    <col min="5382" max="5382" width="15.7109375" style="552" customWidth="1"/>
    <col min="5383" max="5383" width="9.5703125" style="552" bestFit="1" customWidth="1"/>
    <col min="5384" max="5384" width="19.85546875" style="552" customWidth="1"/>
    <col min="5385" max="5632" width="9.140625" style="552"/>
    <col min="5633" max="5633" width="6.7109375" style="552" customWidth="1"/>
    <col min="5634" max="5634" width="15" style="552" customWidth="1"/>
    <col min="5635" max="5635" width="14" style="552" customWidth="1"/>
    <col min="5636" max="5636" width="13" style="552" customWidth="1"/>
    <col min="5637" max="5637" width="16.85546875" style="552" customWidth="1"/>
    <col min="5638" max="5638" width="15.7109375" style="552" customWidth="1"/>
    <col min="5639" max="5639" width="9.5703125" style="552" bestFit="1" customWidth="1"/>
    <col min="5640" max="5640" width="19.85546875" style="552" customWidth="1"/>
    <col min="5641" max="5888" width="9.140625" style="552"/>
    <col min="5889" max="5889" width="6.7109375" style="552" customWidth="1"/>
    <col min="5890" max="5890" width="15" style="552" customWidth="1"/>
    <col min="5891" max="5891" width="14" style="552" customWidth="1"/>
    <col min="5892" max="5892" width="13" style="552" customWidth="1"/>
    <col min="5893" max="5893" width="16.85546875" style="552" customWidth="1"/>
    <col min="5894" max="5894" width="15.7109375" style="552" customWidth="1"/>
    <col min="5895" max="5895" width="9.5703125" style="552" bestFit="1" customWidth="1"/>
    <col min="5896" max="5896" width="19.85546875" style="552" customWidth="1"/>
    <col min="5897" max="6144" width="9.140625" style="552"/>
    <col min="6145" max="6145" width="6.7109375" style="552" customWidth="1"/>
    <col min="6146" max="6146" width="15" style="552" customWidth="1"/>
    <col min="6147" max="6147" width="14" style="552" customWidth="1"/>
    <col min="6148" max="6148" width="13" style="552" customWidth="1"/>
    <col min="6149" max="6149" width="16.85546875" style="552" customWidth="1"/>
    <col min="6150" max="6150" width="15.7109375" style="552" customWidth="1"/>
    <col min="6151" max="6151" width="9.5703125" style="552" bestFit="1" customWidth="1"/>
    <col min="6152" max="6152" width="19.85546875" style="552" customWidth="1"/>
    <col min="6153" max="6400" width="9.140625" style="552"/>
    <col min="6401" max="6401" width="6.7109375" style="552" customWidth="1"/>
    <col min="6402" max="6402" width="15" style="552" customWidth="1"/>
    <col min="6403" max="6403" width="14" style="552" customWidth="1"/>
    <col min="6404" max="6404" width="13" style="552" customWidth="1"/>
    <col min="6405" max="6405" width="16.85546875" style="552" customWidth="1"/>
    <col min="6406" max="6406" width="15.7109375" style="552" customWidth="1"/>
    <col min="6407" max="6407" width="9.5703125" style="552" bestFit="1" customWidth="1"/>
    <col min="6408" max="6408" width="19.85546875" style="552" customWidth="1"/>
    <col min="6409" max="6656" width="9.140625" style="552"/>
    <col min="6657" max="6657" width="6.7109375" style="552" customWidth="1"/>
    <col min="6658" max="6658" width="15" style="552" customWidth="1"/>
    <col min="6659" max="6659" width="14" style="552" customWidth="1"/>
    <col min="6660" max="6660" width="13" style="552" customWidth="1"/>
    <col min="6661" max="6661" width="16.85546875" style="552" customWidth="1"/>
    <col min="6662" max="6662" width="15.7109375" style="552" customWidth="1"/>
    <col min="6663" max="6663" width="9.5703125" style="552" bestFit="1" customWidth="1"/>
    <col min="6664" max="6664" width="19.85546875" style="552" customWidth="1"/>
    <col min="6665" max="6912" width="9.140625" style="552"/>
    <col min="6913" max="6913" width="6.7109375" style="552" customWidth="1"/>
    <col min="6914" max="6914" width="15" style="552" customWidth="1"/>
    <col min="6915" max="6915" width="14" style="552" customWidth="1"/>
    <col min="6916" max="6916" width="13" style="552" customWidth="1"/>
    <col min="6917" max="6917" width="16.85546875" style="552" customWidth="1"/>
    <col min="6918" max="6918" width="15.7109375" style="552" customWidth="1"/>
    <col min="6919" max="6919" width="9.5703125" style="552" bestFit="1" customWidth="1"/>
    <col min="6920" max="6920" width="19.85546875" style="552" customWidth="1"/>
    <col min="6921" max="7168" width="9.140625" style="552"/>
    <col min="7169" max="7169" width="6.7109375" style="552" customWidth="1"/>
    <col min="7170" max="7170" width="15" style="552" customWidth="1"/>
    <col min="7171" max="7171" width="14" style="552" customWidth="1"/>
    <col min="7172" max="7172" width="13" style="552" customWidth="1"/>
    <col min="7173" max="7173" width="16.85546875" style="552" customWidth="1"/>
    <col min="7174" max="7174" width="15.7109375" style="552" customWidth="1"/>
    <col min="7175" max="7175" width="9.5703125" style="552" bestFit="1" customWidth="1"/>
    <col min="7176" max="7176" width="19.85546875" style="552" customWidth="1"/>
    <col min="7177" max="7424" width="9.140625" style="552"/>
    <col min="7425" max="7425" width="6.7109375" style="552" customWidth="1"/>
    <col min="7426" max="7426" width="15" style="552" customWidth="1"/>
    <col min="7427" max="7427" width="14" style="552" customWidth="1"/>
    <col min="7428" max="7428" width="13" style="552" customWidth="1"/>
    <col min="7429" max="7429" width="16.85546875" style="552" customWidth="1"/>
    <col min="7430" max="7430" width="15.7109375" style="552" customWidth="1"/>
    <col min="7431" max="7431" width="9.5703125" style="552" bestFit="1" customWidth="1"/>
    <col min="7432" max="7432" width="19.85546875" style="552" customWidth="1"/>
    <col min="7433" max="7680" width="9.140625" style="552"/>
    <col min="7681" max="7681" width="6.7109375" style="552" customWidth="1"/>
    <col min="7682" max="7682" width="15" style="552" customWidth="1"/>
    <col min="7683" max="7683" width="14" style="552" customWidth="1"/>
    <col min="7684" max="7684" width="13" style="552" customWidth="1"/>
    <col min="7685" max="7685" width="16.85546875" style="552" customWidth="1"/>
    <col min="7686" max="7686" width="15.7109375" style="552" customWidth="1"/>
    <col min="7687" max="7687" width="9.5703125" style="552" bestFit="1" customWidth="1"/>
    <col min="7688" max="7688" width="19.85546875" style="552" customWidth="1"/>
    <col min="7689" max="7936" width="9.140625" style="552"/>
    <col min="7937" max="7937" width="6.7109375" style="552" customWidth="1"/>
    <col min="7938" max="7938" width="15" style="552" customWidth="1"/>
    <col min="7939" max="7939" width="14" style="552" customWidth="1"/>
    <col min="7940" max="7940" width="13" style="552" customWidth="1"/>
    <col min="7941" max="7941" width="16.85546875" style="552" customWidth="1"/>
    <col min="7942" max="7942" width="15.7109375" style="552" customWidth="1"/>
    <col min="7943" max="7943" width="9.5703125" style="552" bestFit="1" customWidth="1"/>
    <col min="7944" max="7944" width="19.85546875" style="552" customWidth="1"/>
    <col min="7945" max="8192" width="9.140625" style="552"/>
    <col min="8193" max="8193" width="6.7109375" style="552" customWidth="1"/>
    <col min="8194" max="8194" width="15" style="552" customWidth="1"/>
    <col min="8195" max="8195" width="14" style="552" customWidth="1"/>
    <col min="8196" max="8196" width="13" style="552" customWidth="1"/>
    <col min="8197" max="8197" width="16.85546875" style="552" customWidth="1"/>
    <col min="8198" max="8198" width="15.7109375" style="552" customWidth="1"/>
    <col min="8199" max="8199" width="9.5703125" style="552" bestFit="1" customWidth="1"/>
    <col min="8200" max="8200" width="19.85546875" style="552" customWidth="1"/>
    <col min="8201" max="8448" width="9.140625" style="552"/>
    <col min="8449" max="8449" width="6.7109375" style="552" customWidth="1"/>
    <col min="8450" max="8450" width="15" style="552" customWidth="1"/>
    <col min="8451" max="8451" width="14" style="552" customWidth="1"/>
    <col min="8452" max="8452" width="13" style="552" customWidth="1"/>
    <col min="8453" max="8453" width="16.85546875" style="552" customWidth="1"/>
    <col min="8454" max="8454" width="15.7109375" style="552" customWidth="1"/>
    <col min="8455" max="8455" width="9.5703125" style="552" bestFit="1" customWidth="1"/>
    <col min="8456" max="8456" width="19.85546875" style="552" customWidth="1"/>
    <col min="8457" max="8704" width="9.140625" style="552"/>
    <col min="8705" max="8705" width="6.7109375" style="552" customWidth="1"/>
    <col min="8706" max="8706" width="15" style="552" customWidth="1"/>
    <col min="8707" max="8707" width="14" style="552" customWidth="1"/>
    <col min="8708" max="8708" width="13" style="552" customWidth="1"/>
    <col min="8709" max="8709" width="16.85546875" style="552" customWidth="1"/>
    <col min="8710" max="8710" width="15.7109375" style="552" customWidth="1"/>
    <col min="8711" max="8711" width="9.5703125" style="552" bestFit="1" customWidth="1"/>
    <col min="8712" max="8712" width="19.85546875" style="552" customWidth="1"/>
    <col min="8713" max="8960" width="9.140625" style="552"/>
    <col min="8961" max="8961" width="6.7109375" style="552" customWidth="1"/>
    <col min="8962" max="8962" width="15" style="552" customWidth="1"/>
    <col min="8963" max="8963" width="14" style="552" customWidth="1"/>
    <col min="8964" max="8964" width="13" style="552" customWidth="1"/>
    <col min="8965" max="8965" width="16.85546875" style="552" customWidth="1"/>
    <col min="8966" max="8966" width="15.7109375" style="552" customWidth="1"/>
    <col min="8967" max="8967" width="9.5703125" style="552" bestFit="1" customWidth="1"/>
    <col min="8968" max="8968" width="19.85546875" style="552" customWidth="1"/>
    <col min="8969" max="9216" width="9.140625" style="552"/>
    <col min="9217" max="9217" width="6.7109375" style="552" customWidth="1"/>
    <col min="9218" max="9218" width="15" style="552" customWidth="1"/>
    <col min="9219" max="9219" width="14" style="552" customWidth="1"/>
    <col min="9220" max="9220" width="13" style="552" customWidth="1"/>
    <col min="9221" max="9221" width="16.85546875" style="552" customWidth="1"/>
    <col min="9222" max="9222" width="15.7109375" style="552" customWidth="1"/>
    <col min="9223" max="9223" width="9.5703125" style="552" bestFit="1" customWidth="1"/>
    <col min="9224" max="9224" width="19.85546875" style="552" customWidth="1"/>
    <col min="9225" max="9472" width="9.140625" style="552"/>
    <col min="9473" max="9473" width="6.7109375" style="552" customWidth="1"/>
    <col min="9474" max="9474" width="15" style="552" customWidth="1"/>
    <col min="9475" max="9475" width="14" style="552" customWidth="1"/>
    <col min="9476" max="9476" width="13" style="552" customWidth="1"/>
    <col min="9477" max="9477" width="16.85546875" style="552" customWidth="1"/>
    <col min="9478" max="9478" width="15.7109375" style="552" customWidth="1"/>
    <col min="9479" max="9479" width="9.5703125" style="552" bestFit="1" customWidth="1"/>
    <col min="9480" max="9480" width="19.85546875" style="552" customWidth="1"/>
    <col min="9481" max="9728" width="9.140625" style="552"/>
    <col min="9729" max="9729" width="6.7109375" style="552" customWidth="1"/>
    <col min="9730" max="9730" width="15" style="552" customWidth="1"/>
    <col min="9731" max="9731" width="14" style="552" customWidth="1"/>
    <col min="9732" max="9732" width="13" style="552" customWidth="1"/>
    <col min="9733" max="9733" width="16.85546875" style="552" customWidth="1"/>
    <col min="9734" max="9734" width="15.7109375" style="552" customWidth="1"/>
    <col min="9735" max="9735" width="9.5703125" style="552" bestFit="1" customWidth="1"/>
    <col min="9736" max="9736" width="19.85546875" style="552" customWidth="1"/>
    <col min="9737" max="9984" width="9.140625" style="552"/>
    <col min="9985" max="9985" width="6.7109375" style="552" customWidth="1"/>
    <col min="9986" max="9986" width="15" style="552" customWidth="1"/>
    <col min="9987" max="9987" width="14" style="552" customWidth="1"/>
    <col min="9988" max="9988" width="13" style="552" customWidth="1"/>
    <col min="9989" max="9989" width="16.85546875" style="552" customWidth="1"/>
    <col min="9990" max="9990" width="15.7109375" style="552" customWidth="1"/>
    <col min="9991" max="9991" width="9.5703125" style="552" bestFit="1" customWidth="1"/>
    <col min="9992" max="9992" width="19.85546875" style="552" customWidth="1"/>
    <col min="9993" max="10240" width="9.140625" style="552"/>
    <col min="10241" max="10241" width="6.7109375" style="552" customWidth="1"/>
    <col min="10242" max="10242" width="15" style="552" customWidth="1"/>
    <col min="10243" max="10243" width="14" style="552" customWidth="1"/>
    <col min="10244" max="10244" width="13" style="552" customWidth="1"/>
    <col min="10245" max="10245" width="16.85546875" style="552" customWidth="1"/>
    <col min="10246" max="10246" width="15.7109375" style="552" customWidth="1"/>
    <col min="10247" max="10247" width="9.5703125" style="552" bestFit="1" customWidth="1"/>
    <col min="10248" max="10248" width="19.85546875" style="552" customWidth="1"/>
    <col min="10249" max="10496" width="9.140625" style="552"/>
    <col min="10497" max="10497" width="6.7109375" style="552" customWidth="1"/>
    <col min="10498" max="10498" width="15" style="552" customWidth="1"/>
    <col min="10499" max="10499" width="14" style="552" customWidth="1"/>
    <col min="10500" max="10500" width="13" style="552" customWidth="1"/>
    <col min="10501" max="10501" width="16.85546875" style="552" customWidth="1"/>
    <col min="10502" max="10502" width="15.7109375" style="552" customWidth="1"/>
    <col min="10503" max="10503" width="9.5703125" style="552" bestFit="1" customWidth="1"/>
    <col min="10504" max="10504" width="19.85546875" style="552" customWidth="1"/>
    <col min="10505" max="10752" width="9.140625" style="552"/>
    <col min="10753" max="10753" width="6.7109375" style="552" customWidth="1"/>
    <col min="10754" max="10754" width="15" style="552" customWidth="1"/>
    <col min="10755" max="10755" width="14" style="552" customWidth="1"/>
    <col min="10756" max="10756" width="13" style="552" customWidth="1"/>
    <col min="10757" max="10757" width="16.85546875" style="552" customWidth="1"/>
    <col min="10758" max="10758" width="15.7109375" style="552" customWidth="1"/>
    <col min="10759" max="10759" width="9.5703125" style="552" bestFit="1" customWidth="1"/>
    <col min="10760" max="10760" width="19.85546875" style="552" customWidth="1"/>
    <col min="10761" max="11008" width="9.140625" style="552"/>
    <col min="11009" max="11009" width="6.7109375" style="552" customWidth="1"/>
    <col min="11010" max="11010" width="15" style="552" customWidth="1"/>
    <col min="11011" max="11011" width="14" style="552" customWidth="1"/>
    <col min="11012" max="11012" width="13" style="552" customWidth="1"/>
    <col min="11013" max="11013" width="16.85546875" style="552" customWidth="1"/>
    <col min="11014" max="11014" width="15.7109375" style="552" customWidth="1"/>
    <col min="11015" max="11015" width="9.5703125" style="552" bestFit="1" customWidth="1"/>
    <col min="11016" max="11016" width="19.85546875" style="552" customWidth="1"/>
    <col min="11017" max="11264" width="9.140625" style="552"/>
    <col min="11265" max="11265" width="6.7109375" style="552" customWidth="1"/>
    <col min="11266" max="11266" width="15" style="552" customWidth="1"/>
    <col min="11267" max="11267" width="14" style="552" customWidth="1"/>
    <col min="11268" max="11268" width="13" style="552" customWidth="1"/>
    <col min="11269" max="11269" width="16.85546875" style="552" customWidth="1"/>
    <col min="11270" max="11270" width="15.7109375" style="552" customWidth="1"/>
    <col min="11271" max="11271" width="9.5703125" style="552" bestFit="1" customWidth="1"/>
    <col min="11272" max="11272" width="19.85546875" style="552" customWidth="1"/>
    <col min="11273" max="11520" width="9.140625" style="552"/>
    <col min="11521" max="11521" width="6.7109375" style="552" customWidth="1"/>
    <col min="11522" max="11522" width="15" style="552" customWidth="1"/>
    <col min="11523" max="11523" width="14" style="552" customWidth="1"/>
    <col min="11524" max="11524" width="13" style="552" customWidth="1"/>
    <col min="11525" max="11525" width="16.85546875" style="552" customWidth="1"/>
    <col min="11526" max="11526" width="15.7109375" style="552" customWidth="1"/>
    <col min="11527" max="11527" width="9.5703125" style="552" bestFit="1" customWidth="1"/>
    <col min="11528" max="11528" width="19.85546875" style="552" customWidth="1"/>
    <col min="11529" max="11776" width="9.140625" style="552"/>
    <col min="11777" max="11777" width="6.7109375" style="552" customWidth="1"/>
    <col min="11778" max="11778" width="15" style="552" customWidth="1"/>
    <col min="11779" max="11779" width="14" style="552" customWidth="1"/>
    <col min="11780" max="11780" width="13" style="552" customWidth="1"/>
    <col min="11781" max="11781" width="16.85546875" style="552" customWidth="1"/>
    <col min="11782" max="11782" width="15.7109375" style="552" customWidth="1"/>
    <col min="11783" max="11783" width="9.5703125" style="552" bestFit="1" customWidth="1"/>
    <col min="11784" max="11784" width="19.85546875" style="552" customWidth="1"/>
    <col min="11785" max="12032" width="9.140625" style="552"/>
    <col min="12033" max="12033" width="6.7109375" style="552" customWidth="1"/>
    <col min="12034" max="12034" width="15" style="552" customWidth="1"/>
    <col min="12035" max="12035" width="14" style="552" customWidth="1"/>
    <col min="12036" max="12036" width="13" style="552" customWidth="1"/>
    <col min="12037" max="12037" width="16.85546875" style="552" customWidth="1"/>
    <col min="12038" max="12038" width="15.7109375" style="552" customWidth="1"/>
    <col min="12039" max="12039" width="9.5703125" style="552" bestFit="1" customWidth="1"/>
    <col min="12040" max="12040" width="19.85546875" style="552" customWidth="1"/>
    <col min="12041" max="12288" width="9.140625" style="552"/>
    <col min="12289" max="12289" width="6.7109375" style="552" customWidth="1"/>
    <col min="12290" max="12290" width="15" style="552" customWidth="1"/>
    <col min="12291" max="12291" width="14" style="552" customWidth="1"/>
    <col min="12292" max="12292" width="13" style="552" customWidth="1"/>
    <col min="12293" max="12293" width="16.85546875" style="552" customWidth="1"/>
    <col min="12294" max="12294" width="15.7109375" style="552" customWidth="1"/>
    <col min="12295" max="12295" width="9.5703125" style="552" bestFit="1" customWidth="1"/>
    <col min="12296" max="12296" width="19.85546875" style="552" customWidth="1"/>
    <col min="12297" max="12544" width="9.140625" style="552"/>
    <col min="12545" max="12545" width="6.7109375" style="552" customWidth="1"/>
    <col min="12546" max="12546" width="15" style="552" customWidth="1"/>
    <col min="12547" max="12547" width="14" style="552" customWidth="1"/>
    <col min="12548" max="12548" width="13" style="552" customWidth="1"/>
    <col min="12549" max="12549" width="16.85546875" style="552" customWidth="1"/>
    <col min="12550" max="12550" width="15.7109375" style="552" customWidth="1"/>
    <col min="12551" max="12551" width="9.5703125" style="552" bestFit="1" customWidth="1"/>
    <col min="12552" max="12552" width="19.85546875" style="552" customWidth="1"/>
    <col min="12553" max="12800" width="9.140625" style="552"/>
    <col min="12801" max="12801" width="6.7109375" style="552" customWidth="1"/>
    <col min="12802" max="12802" width="15" style="552" customWidth="1"/>
    <col min="12803" max="12803" width="14" style="552" customWidth="1"/>
    <col min="12804" max="12804" width="13" style="552" customWidth="1"/>
    <col min="12805" max="12805" width="16.85546875" style="552" customWidth="1"/>
    <col min="12806" max="12806" width="15.7109375" style="552" customWidth="1"/>
    <col min="12807" max="12807" width="9.5703125" style="552" bestFit="1" customWidth="1"/>
    <col min="12808" max="12808" width="19.85546875" style="552" customWidth="1"/>
    <col min="12809" max="13056" width="9.140625" style="552"/>
    <col min="13057" max="13057" width="6.7109375" style="552" customWidth="1"/>
    <col min="13058" max="13058" width="15" style="552" customWidth="1"/>
    <col min="13059" max="13059" width="14" style="552" customWidth="1"/>
    <col min="13060" max="13060" width="13" style="552" customWidth="1"/>
    <col min="13061" max="13061" width="16.85546875" style="552" customWidth="1"/>
    <col min="13062" max="13062" width="15.7109375" style="552" customWidth="1"/>
    <col min="13063" max="13063" width="9.5703125" style="552" bestFit="1" customWidth="1"/>
    <col min="13064" max="13064" width="19.85546875" style="552" customWidth="1"/>
    <col min="13065" max="13312" width="9.140625" style="552"/>
    <col min="13313" max="13313" width="6.7109375" style="552" customWidth="1"/>
    <col min="13314" max="13314" width="15" style="552" customWidth="1"/>
    <col min="13315" max="13315" width="14" style="552" customWidth="1"/>
    <col min="13316" max="13316" width="13" style="552" customWidth="1"/>
    <col min="13317" max="13317" width="16.85546875" style="552" customWidth="1"/>
    <col min="13318" max="13318" width="15.7109375" style="552" customWidth="1"/>
    <col min="13319" max="13319" width="9.5703125" style="552" bestFit="1" customWidth="1"/>
    <col min="13320" max="13320" width="19.85546875" style="552" customWidth="1"/>
    <col min="13321" max="13568" width="9.140625" style="552"/>
    <col min="13569" max="13569" width="6.7109375" style="552" customWidth="1"/>
    <col min="13570" max="13570" width="15" style="552" customWidth="1"/>
    <col min="13571" max="13571" width="14" style="552" customWidth="1"/>
    <col min="13572" max="13572" width="13" style="552" customWidth="1"/>
    <col min="13573" max="13573" width="16.85546875" style="552" customWidth="1"/>
    <col min="13574" max="13574" width="15.7109375" style="552" customWidth="1"/>
    <col min="13575" max="13575" width="9.5703125" style="552" bestFit="1" customWidth="1"/>
    <col min="13576" max="13576" width="19.85546875" style="552" customWidth="1"/>
    <col min="13577" max="13824" width="9.140625" style="552"/>
    <col min="13825" max="13825" width="6.7109375" style="552" customWidth="1"/>
    <col min="13826" max="13826" width="15" style="552" customWidth="1"/>
    <col min="13827" max="13827" width="14" style="552" customWidth="1"/>
    <col min="13828" max="13828" width="13" style="552" customWidth="1"/>
    <col min="13829" max="13829" width="16.85546875" style="552" customWidth="1"/>
    <col min="13830" max="13830" width="15.7109375" style="552" customWidth="1"/>
    <col min="13831" max="13831" width="9.5703125" style="552" bestFit="1" customWidth="1"/>
    <col min="13832" max="13832" width="19.85546875" style="552" customWidth="1"/>
    <col min="13833" max="14080" width="9.140625" style="552"/>
    <col min="14081" max="14081" width="6.7109375" style="552" customWidth="1"/>
    <col min="14082" max="14082" width="15" style="552" customWidth="1"/>
    <col min="14083" max="14083" width="14" style="552" customWidth="1"/>
    <col min="14084" max="14084" width="13" style="552" customWidth="1"/>
    <col min="14085" max="14085" width="16.85546875" style="552" customWidth="1"/>
    <col min="14086" max="14086" width="15.7109375" style="552" customWidth="1"/>
    <col min="14087" max="14087" width="9.5703125" style="552" bestFit="1" customWidth="1"/>
    <col min="14088" max="14088" width="19.85546875" style="552" customWidth="1"/>
    <col min="14089" max="14336" width="9.140625" style="552"/>
    <col min="14337" max="14337" width="6.7109375" style="552" customWidth="1"/>
    <col min="14338" max="14338" width="15" style="552" customWidth="1"/>
    <col min="14339" max="14339" width="14" style="552" customWidth="1"/>
    <col min="14340" max="14340" width="13" style="552" customWidth="1"/>
    <col min="14341" max="14341" width="16.85546875" style="552" customWidth="1"/>
    <col min="14342" max="14342" width="15.7109375" style="552" customWidth="1"/>
    <col min="14343" max="14343" width="9.5703125" style="552" bestFit="1" customWidth="1"/>
    <col min="14344" max="14344" width="19.85546875" style="552" customWidth="1"/>
    <col min="14345" max="14592" width="9.140625" style="552"/>
    <col min="14593" max="14593" width="6.7109375" style="552" customWidth="1"/>
    <col min="14594" max="14594" width="15" style="552" customWidth="1"/>
    <col min="14595" max="14595" width="14" style="552" customWidth="1"/>
    <col min="14596" max="14596" width="13" style="552" customWidth="1"/>
    <col min="14597" max="14597" width="16.85546875" style="552" customWidth="1"/>
    <col min="14598" max="14598" width="15.7109375" style="552" customWidth="1"/>
    <col min="14599" max="14599" width="9.5703125" style="552" bestFit="1" customWidth="1"/>
    <col min="14600" max="14600" width="19.85546875" style="552" customWidth="1"/>
    <col min="14601" max="14848" width="9.140625" style="552"/>
    <col min="14849" max="14849" width="6.7109375" style="552" customWidth="1"/>
    <col min="14850" max="14850" width="15" style="552" customWidth="1"/>
    <col min="14851" max="14851" width="14" style="552" customWidth="1"/>
    <col min="14852" max="14852" width="13" style="552" customWidth="1"/>
    <col min="14853" max="14853" width="16.85546875" style="552" customWidth="1"/>
    <col min="14854" max="14854" width="15.7109375" style="552" customWidth="1"/>
    <col min="14855" max="14855" width="9.5703125" style="552" bestFit="1" customWidth="1"/>
    <col min="14856" max="14856" width="19.85546875" style="552" customWidth="1"/>
    <col min="14857" max="15104" width="9.140625" style="552"/>
    <col min="15105" max="15105" width="6.7109375" style="552" customWidth="1"/>
    <col min="15106" max="15106" width="15" style="552" customWidth="1"/>
    <col min="15107" max="15107" width="14" style="552" customWidth="1"/>
    <col min="15108" max="15108" width="13" style="552" customWidth="1"/>
    <col min="15109" max="15109" width="16.85546875" style="552" customWidth="1"/>
    <col min="15110" max="15110" width="15.7109375" style="552" customWidth="1"/>
    <col min="15111" max="15111" width="9.5703125" style="552" bestFit="1" customWidth="1"/>
    <col min="15112" max="15112" width="19.85546875" style="552" customWidth="1"/>
    <col min="15113" max="15360" width="9.140625" style="552"/>
    <col min="15361" max="15361" width="6.7109375" style="552" customWidth="1"/>
    <col min="15362" max="15362" width="15" style="552" customWidth="1"/>
    <col min="15363" max="15363" width="14" style="552" customWidth="1"/>
    <col min="15364" max="15364" width="13" style="552" customWidth="1"/>
    <col min="15365" max="15365" width="16.85546875" style="552" customWidth="1"/>
    <col min="15366" max="15366" width="15.7109375" style="552" customWidth="1"/>
    <col min="15367" max="15367" width="9.5703125" style="552" bestFit="1" customWidth="1"/>
    <col min="15368" max="15368" width="19.85546875" style="552" customWidth="1"/>
    <col min="15369" max="15616" width="9.140625" style="552"/>
    <col min="15617" max="15617" width="6.7109375" style="552" customWidth="1"/>
    <col min="15618" max="15618" width="15" style="552" customWidth="1"/>
    <col min="15619" max="15619" width="14" style="552" customWidth="1"/>
    <col min="15620" max="15620" width="13" style="552" customWidth="1"/>
    <col min="15621" max="15621" width="16.85546875" style="552" customWidth="1"/>
    <col min="15622" max="15622" width="15.7109375" style="552" customWidth="1"/>
    <col min="15623" max="15623" width="9.5703125" style="552" bestFit="1" customWidth="1"/>
    <col min="15624" max="15624" width="19.85546875" style="552" customWidth="1"/>
    <col min="15625" max="15872" width="9.140625" style="552"/>
    <col min="15873" max="15873" width="6.7109375" style="552" customWidth="1"/>
    <col min="15874" max="15874" width="15" style="552" customWidth="1"/>
    <col min="15875" max="15875" width="14" style="552" customWidth="1"/>
    <col min="15876" max="15876" width="13" style="552" customWidth="1"/>
    <col min="15877" max="15877" width="16.85546875" style="552" customWidth="1"/>
    <col min="15878" max="15878" width="15.7109375" style="552" customWidth="1"/>
    <col min="15879" max="15879" width="9.5703125" style="552" bestFit="1" customWidth="1"/>
    <col min="15880" max="15880" width="19.85546875" style="552" customWidth="1"/>
    <col min="15881" max="16128" width="9.140625" style="552"/>
    <col min="16129" max="16129" width="6.7109375" style="552" customWidth="1"/>
    <col min="16130" max="16130" width="15" style="552" customWidth="1"/>
    <col min="16131" max="16131" width="14" style="552" customWidth="1"/>
    <col min="16132" max="16132" width="13" style="552" customWidth="1"/>
    <col min="16133" max="16133" width="16.85546875" style="552" customWidth="1"/>
    <col min="16134" max="16134" width="15.7109375" style="552" customWidth="1"/>
    <col min="16135" max="16135" width="9.5703125" style="552" bestFit="1" customWidth="1"/>
    <col min="16136" max="16136" width="19.85546875" style="552" customWidth="1"/>
    <col min="16137" max="16384" width="9.140625" style="552"/>
  </cols>
  <sheetData>
    <row r="1" spans="1:8" ht="50.25" customHeight="1">
      <c r="A1" s="1048" t="s">
        <v>1132</v>
      </c>
      <c r="B1" s="1048"/>
      <c r="C1" s="1048"/>
      <c r="D1" s="1048"/>
      <c r="E1" s="1048"/>
      <c r="F1" s="1048"/>
    </row>
    <row r="2" spans="1:8" ht="20.25" customHeight="1" thickBot="1">
      <c r="A2" s="553"/>
      <c r="B2" s="553"/>
      <c r="C2" s="553"/>
      <c r="D2" s="553"/>
      <c r="E2" s="553"/>
      <c r="F2" s="586" t="s">
        <v>1106</v>
      </c>
    </row>
    <row r="3" spans="1:8" ht="76.5" customHeight="1" thickBot="1">
      <c r="A3" s="555" t="s">
        <v>1107</v>
      </c>
      <c r="B3" s="555" t="s">
        <v>32</v>
      </c>
      <c r="C3" s="587" t="s">
        <v>1133</v>
      </c>
      <c r="D3" s="587" t="s">
        <v>1109</v>
      </c>
      <c r="E3" s="587" t="s">
        <v>1134</v>
      </c>
      <c r="F3" s="587" t="s">
        <v>1135</v>
      </c>
    </row>
    <row r="4" spans="1:8" ht="24.95" customHeight="1" thickBot="1">
      <c r="A4" s="593">
        <v>1396</v>
      </c>
      <c r="B4" s="588">
        <f>SUM(C4:F4)</f>
        <v>638452903</v>
      </c>
      <c r="C4" s="594">
        <v>624793980</v>
      </c>
      <c r="D4" s="595">
        <v>1677292</v>
      </c>
      <c r="E4" s="594">
        <v>96617</v>
      </c>
      <c r="F4" s="595">
        <v>11885014</v>
      </c>
      <c r="G4" s="561"/>
      <c r="H4" s="596"/>
    </row>
    <row r="5" spans="1:8" ht="23.25" customHeight="1" thickBot="1">
      <c r="A5" s="593">
        <v>1397</v>
      </c>
      <c r="B5" s="588">
        <f t="shared" ref="B5:B10" si="0">SUM(C5:F5)</f>
        <v>846575010</v>
      </c>
      <c r="C5" s="594">
        <v>830128446</v>
      </c>
      <c r="D5" s="595">
        <v>2316000</v>
      </c>
      <c r="E5" s="594">
        <v>41556</v>
      </c>
      <c r="F5" s="595">
        <v>14089008</v>
      </c>
      <c r="G5" s="561"/>
      <c r="H5" s="561"/>
    </row>
    <row r="6" spans="1:8" ht="21.75" thickBot="1">
      <c r="A6" s="593">
        <v>1398</v>
      </c>
      <c r="B6" s="588">
        <f t="shared" si="0"/>
        <v>982957629</v>
      </c>
      <c r="C6" s="594">
        <v>963357213</v>
      </c>
      <c r="D6" s="595">
        <v>2382524</v>
      </c>
      <c r="E6" s="594">
        <v>105042</v>
      </c>
      <c r="F6" s="595">
        <v>17112850</v>
      </c>
      <c r="G6" s="561"/>
      <c r="H6" s="597"/>
    </row>
    <row r="7" spans="1:8" ht="21.75" thickBot="1">
      <c r="A7" s="593">
        <v>1399</v>
      </c>
      <c r="B7" s="588">
        <f t="shared" si="0"/>
        <v>1363149954</v>
      </c>
      <c r="C7" s="594">
        <v>1335433382</v>
      </c>
      <c r="D7" s="595">
        <v>1450241</v>
      </c>
      <c r="E7" s="594">
        <v>298135</v>
      </c>
      <c r="F7" s="595">
        <v>25968196</v>
      </c>
      <c r="G7" s="561"/>
      <c r="H7" s="598"/>
    </row>
    <row r="8" spans="1:8" ht="21.75" thickBot="1">
      <c r="A8" s="593">
        <v>1400</v>
      </c>
      <c r="B8" s="588">
        <f t="shared" si="0"/>
        <v>2027198091</v>
      </c>
      <c r="C8" s="594">
        <v>2096443691</v>
      </c>
      <c r="D8" s="595">
        <v>2540885</v>
      </c>
      <c r="E8" s="594">
        <v>653672</v>
      </c>
      <c r="F8" s="595">
        <v>-72440157</v>
      </c>
      <c r="G8" s="561"/>
      <c r="H8" s="598"/>
    </row>
    <row r="9" spans="1:8" ht="21.75" thickBot="1">
      <c r="A9" s="593">
        <v>1401</v>
      </c>
      <c r="B9" s="588">
        <f t="shared" si="0"/>
        <v>3247020555</v>
      </c>
      <c r="C9" s="594">
        <v>3187084642</v>
      </c>
      <c r="D9" s="595">
        <v>5248449</v>
      </c>
      <c r="E9" s="594">
        <v>585922</v>
      </c>
      <c r="F9" s="595">
        <v>54101542</v>
      </c>
    </row>
    <row r="10" spans="1:8" ht="21.75" thickBot="1">
      <c r="A10" s="593">
        <v>1402</v>
      </c>
      <c r="B10" s="588">
        <f t="shared" si="0"/>
        <v>5031143282</v>
      </c>
      <c r="C10" s="594">
        <v>4944866955</v>
      </c>
      <c r="D10" s="595">
        <v>7842186</v>
      </c>
      <c r="E10" s="594">
        <v>844148</v>
      </c>
      <c r="F10" s="595">
        <v>77589993</v>
      </c>
      <c r="H10" s="599"/>
    </row>
    <row r="12" spans="1:8" ht="20.25">
      <c r="A12" s="1051" t="s">
        <v>1286</v>
      </c>
      <c r="B12" s="1050"/>
      <c r="C12" s="1050"/>
      <c r="D12" s="1050"/>
      <c r="E12" s="1050"/>
      <c r="F12" s="1050"/>
    </row>
    <row r="13" spans="1:8" ht="27.75" customHeight="1">
      <c r="A13" s="1052" t="s">
        <v>1287</v>
      </c>
      <c r="B13" s="1053"/>
      <c r="C13" s="1053"/>
      <c r="D13" s="1053"/>
      <c r="E13" s="1053"/>
      <c r="F13" s="1053"/>
    </row>
  </sheetData>
  <mergeCells count="3">
    <mergeCell ref="A1:F1"/>
    <mergeCell ref="A12:F12"/>
    <mergeCell ref="A13:F13"/>
  </mergeCells>
  <printOptions horizontalCentered="1"/>
  <pageMargins left="0.59055118110236227" right="0.59055118110236227" top="0.98425196850393704" bottom="0.78740157480314965" header="0" footer="0"/>
  <pageSetup paperSize="9"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5268D-089F-4E8C-85D4-58C8AD692BDA}">
  <sheetPr>
    <tabColor rgb="FF00B0F0"/>
    <pageSetUpPr fitToPage="1"/>
  </sheetPr>
  <dimension ref="A1:J43"/>
  <sheetViews>
    <sheetView rightToLeft="1" view="pageBreakPreview" zoomScale="96" zoomScaleNormal="100" zoomScaleSheetLayoutView="96" workbookViewId="0">
      <selection activeCell="J20" sqref="J20"/>
    </sheetView>
  </sheetViews>
  <sheetFormatPr defaultColWidth="9.140625" defaultRowHeight="15.75"/>
  <cols>
    <col min="1" max="1" width="20.140625" style="585" customWidth="1"/>
    <col min="2" max="2" width="15.28515625" style="616" customWidth="1"/>
    <col min="3" max="3" width="15.140625" style="585" customWidth="1"/>
    <col min="4" max="4" width="14.140625" style="585" customWidth="1"/>
    <col min="5" max="5" width="18.7109375" style="585" customWidth="1"/>
    <col min="6" max="6" width="13.42578125" style="585" customWidth="1"/>
    <col min="7" max="7" width="17.140625" style="585" customWidth="1"/>
    <col min="8" max="8" width="16.28515625" style="585" customWidth="1"/>
    <col min="9" max="9" width="13.42578125" style="585" customWidth="1"/>
    <col min="10" max="10" width="14.28515625" style="585" customWidth="1"/>
    <col min="11" max="256" width="9.140625" style="585"/>
    <col min="257" max="257" width="20.140625" style="585" customWidth="1"/>
    <col min="258" max="258" width="15.28515625" style="585" customWidth="1"/>
    <col min="259" max="259" width="15.140625" style="585" customWidth="1"/>
    <col min="260" max="260" width="14.140625" style="585" customWidth="1"/>
    <col min="261" max="261" width="18.7109375" style="585" customWidth="1"/>
    <col min="262" max="262" width="13.42578125" style="585" customWidth="1"/>
    <col min="263" max="263" width="17.140625" style="585" customWidth="1"/>
    <col min="264" max="264" width="16.28515625" style="585" customWidth="1"/>
    <col min="265" max="265" width="13.42578125" style="585" customWidth="1"/>
    <col min="266" max="266" width="14.28515625" style="585" customWidth="1"/>
    <col min="267" max="512" width="9.140625" style="585"/>
    <col min="513" max="513" width="20.140625" style="585" customWidth="1"/>
    <col min="514" max="514" width="15.28515625" style="585" customWidth="1"/>
    <col min="515" max="515" width="15.140625" style="585" customWidth="1"/>
    <col min="516" max="516" width="14.140625" style="585" customWidth="1"/>
    <col min="517" max="517" width="18.7109375" style="585" customWidth="1"/>
    <col min="518" max="518" width="13.42578125" style="585" customWidth="1"/>
    <col min="519" max="519" width="17.140625" style="585" customWidth="1"/>
    <col min="520" max="520" width="16.28515625" style="585" customWidth="1"/>
    <col min="521" max="521" width="13.42578125" style="585" customWidth="1"/>
    <col min="522" max="522" width="14.28515625" style="585" customWidth="1"/>
    <col min="523" max="768" width="9.140625" style="585"/>
    <col min="769" max="769" width="20.140625" style="585" customWidth="1"/>
    <col min="770" max="770" width="15.28515625" style="585" customWidth="1"/>
    <col min="771" max="771" width="15.140625" style="585" customWidth="1"/>
    <col min="772" max="772" width="14.140625" style="585" customWidth="1"/>
    <col min="773" max="773" width="18.7109375" style="585" customWidth="1"/>
    <col min="774" max="774" width="13.42578125" style="585" customWidth="1"/>
    <col min="775" max="775" width="17.140625" style="585" customWidth="1"/>
    <col min="776" max="776" width="16.28515625" style="585" customWidth="1"/>
    <col min="777" max="777" width="13.42578125" style="585" customWidth="1"/>
    <col min="778" max="778" width="14.28515625" style="585" customWidth="1"/>
    <col min="779" max="1024" width="9.140625" style="585"/>
    <col min="1025" max="1025" width="20.140625" style="585" customWidth="1"/>
    <col min="1026" max="1026" width="15.28515625" style="585" customWidth="1"/>
    <col min="1027" max="1027" width="15.140625" style="585" customWidth="1"/>
    <col min="1028" max="1028" width="14.140625" style="585" customWidth="1"/>
    <col min="1029" max="1029" width="18.7109375" style="585" customWidth="1"/>
    <col min="1030" max="1030" width="13.42578125" style="585" customWidth="1"/>
    <col min="1031" max="1031" width="17.140625" style="585" customWidth="1"/>
    <col min="1032" max="1032" width="16.28515625" style="585" customWidth="1"/>
    <col min="1033" max="1033" width="13.42578125" style="585" customWidth="1"/>
    <col min="1034" max="1034" width="14.28515625" style="585" customWidth="1"/>
    <col min="1035" max="1280" width="9.140625" style="585"/>
    <col min="1281" max="1281" width="20.140625" style="585" customWidth="1"/>
    <col min="1282" max="1282" width="15.28515625" style="585" customWidth="1"/>
    <col min="1283" max="1283" width="15.140625" style="585" customWidth="1"/>
    <col min="1284" max="1284" width="14.140625" style="585" customWidth="1"/>
    <col min="1285" max="1285" width="18.7109375" style="585" customWidth="1"/>
    <col min="1286" max="1286" width="13.42578125" style="585" customWidth="1"/>
    <col min="1287" max="1287" width="17.140625" style="585" customWidth="1"/>
    <col min="1288" max="1288" width="16.28515625" style="585" customWidth="1"/>
    <col min="1289" max="1289" width="13.42578125" style="585" customWidth="1"/>
    <col min="1290" max="1290" width="14.28515625" style="585" customWidth="1"/>
    <col min="1291" max="1536" width="9.140625" style="585"/>
    <col min="1537" max="1537" width="20.140625" style="585" customWidth="1"/>
    <col min="1538" max="1538" width="15.28515625" style="585" customWidth="1"/>
    <col min="1539" max="1539" width="15.140625" style="585" customWidth="1"/>
    <col min="1540" max="1540" width="14.140625" style="585" customWidth="1"/>
    <col min="1541" max="1541" width="18.7109375" style="585" customWidth="1"/>
    <col min="1542" max="1542" width="13.42578125" style="585" customWidth="1"/>
    <col min="1543" max="1543" width="17.140625" style="585" customWidth="1"/>
    <col min="1544" max="1544" width="16.28515625" style="585" customWidth="1"/>
    <col min="1545" max="1545" width="13.42578125" style="585" customWidth="1"/>
    <col min="1546" max="1546" width="14.28515625" style="585" customWidth="1"/>
    <col min="1547" max="1792" width="9.140625" style="585"/>
    <col min="1793" max="1793" width="20.140625" style="585" customWidth="1"/>
    <col min="1794" max="1794" width="15.28515625" style="585" customWidth="1"/>
    <col min="1795" max="1795" width="15.140625" style="585" customWidth="1"/>
    <col min="1796" max="1796" width="14.140625" style="585" customWidth="1"/>
    <col min="1797" max="1797" width="18.7109375" style="585" customWidth="1"/>
    <col min="1798" max="1798" width="13.42578125" style="585" customWidth="1"/>
    <col min="1799" max="1799" width="17.140625" style="585" customWidth="1"/>
    <col min="1800" max="1800" width="16.28515625" style="585" customWidth="1"/>
    <col min="1801" max="1801" width="13.42578125" style="585" customWidth="1"/>
    <col min="1802" max="1802" width="14.28515625" style="585" customWidth="1"/>
    <col min="1803" max="2048" width="9.140625" style="585"/>
    <col min="2049" max="2049" width="20.140625" style="585" customWidth="1"/>
    <col min="2050" max="2050" width="15.28515625" style="585" customWidth="1"/>
    <col min="2051" max="2051" width="15.140625" style="585" customWidth="1"/>
    <col min="2052" max="2052" width="14.140625" style="585" customWidth="1"/>
    <col min="2053" max="2053" width="18.7109375" style="585" customWidth="1"/>
    <col min="2054" max="2054" width="13.42578125" style="585" customWidth="1"/>
    <col min="2055" max="2055" width="17.140625" style="585" customWidth="1"/>
    <col min="2056" max="2056" width="16.28515625" style="585" customWidth="1"/>
    <col min="2057" max="2057" width="13.42578125" style="585" customWidth="1"/>
    <col min="2058" max="2058" width="14.28515625" style="585" customWidth="1"/>
    <col min="2059" max="2304" width="9.140625" style="585"/>
    <col min="2305" max="2305" width="20.140625" style="585" customWidth="1"/>
    <col min="2306" max="2306" width="15.28515625" style="585" customWidth="1"/>
    <col min="2307" max="2307" width="15.140625" style="585" customWidth="1"/>
    <col min="2308" max="2308" width="14.140625" style="585" customWidth="1"/>
    <col min="2309" max="2309" width="18.7109375" style="585" customWidth="1"/>
    <col min="2310" max="2310" width="13.42578125" style="585" customWidth="1"/>
    <col min="2311" max="2311" width="17.140625" style="585" customWidth="1"/>
    <col min="2312" max="2312" width="16.28515625" style="585" customWidth="1"/>
    <col min="2313" max="2313" width="13.42578125" style="585" customWidth="1"/>
    <col min="2314" max="2314" width="14.28515625" style="585" customWidth="1"/>
    <col min="2315" max="2560" width="9.140625" style="585"/>
    <col min="2561" max="2561" width="20.140625" style="585" customWidth="1"/>
    <col min="2562" max="2562" width="15.28515625" style="585" customWidth="1"/>
    <col min="2563" max="2563" width="15.140625" style="585" customWidth="1"/>
    <col min="2564" max="2564" width="14.140625" style="585" customWidth="1"/>
    <col min="2565" max="2565" width="18.7109375" style="585" customWidth="1"/>
    <col min="2566" max="2566" width="13.42578125" style="585" customWidth="1"/>
    <col min="2567" max="2567" width="17.140625" style="585" customWidth="1"/>
    <col min="2568" max="2568" width="16.28515625" style="585" customWidth="1"/>
    <col min="2569" max="2569" width="13.42578125" style="585" customWidth="1"/>
    <col min="2570" max="2570" width="14.28515625" style="585" customWidth="1"/>
    <col min="2571" max="2816" width="9.140625" style="585"/>
    <col min="2817" max="2817" width="20.140625" style="585" customWidth="1"/>
    <col min="2818" max="2818" width="15.28515625" style="585" customWidth="1"/>
    <col min="2819" max="2819" width="15.140625" style="585" customWidth="1"/>
    <col min="2820" max="2820" width="14.140625" style="585" customWidth="1"/>
    <col min="2821" max="2821" width="18.7109375" style="585" customWidth="1"/>
    <col min="2822" max="2822" width="13.42578125" style="585" customWidth="1"/>
    <col min="2823" max="2823" width="17.140625" style="585" customWidth="1"/>
    <col min="2824" max="2824" width="16.28515625" style="585" customWidth="1"/>
    <col min="2825" max="2825" width="13.42578125" style="585" customWidth="1"/>
    <col min="2826" max="2826" width="14.28515625" style="585" customWidth="1"/>
    <col min="2827" max="3072" width="9.140625" style="585"/>
    <col min="3073" max="3073" width="20.140625" style="585" customWidth="1"/>
    <col min="3074" max="3074" width="15.28515625" style="585" customWidth="1"/>
    <col min="3075" max="3075" width="15.140625" style="585" customWidth="1"/>
    <col min="3076" max="3076" width="14.140625" style="585" customWidth="1"/>
    <col min="3077" max="3077" width="18.7109375" style="585" customWidth="1"/>
    <col min="3078" max="3078" width="13.42578125" style="585" customWidth="1"/>
    <col min="3079" max="3079" width="17.140625" style="585" customWidth="1"/>
    <col min="3080" max="3080" width="16.28515625" style="585" customWidth="1"/>
    <col min="3081" max="3081" width="13.42578125" style="585" customWidth="1"/>
    <col min="3082" max="3082" width="14.28515625" style="585" customWidth="1"/>
    <col min="3083" max="3328" width="9.140625" style="585"/>
    <col min="3329" max="3329" width="20.140625" style="585" customWidth="1"/>
    <col min="3330" max="3330" width="15.28515625" style="585" customWidth="1"/>
    <col min="3331" max="3331" width="15.140625" style="585" customWidth="1"/>
    <col min="3332" max="3332" width="14.140625" style="585" customWidth="1"/>
    <col min="3333" max="3333" width="18.7109375" style="585" customWidth="1"/>
    <col min="3334" max="3334" width="13.42578125" style="585" customWidth="1"/>
    <col min="3335" max="3335" width="17.140625" style="585" customWidth="1"/>
    <col min="3336" max="3336" width="16.28515625" style="585" customWidth="1"/>
    <col min="3337" max="3337" width="13.42578125" style="585" customWidth="1"/>
    <col min="3338" max="3338" width="14.28515625" style="585" customWidth="1"/>
    <col min="3339" max="3584" width="9.140625" style="585"/>
    <col min="3585" max="3585" width="20.140625" style="585" customWidth="1"/>
    <col min="3586" max="3586" width="15.28515625" style="585" customWidth="1"/>
    <col min="3587" max="3587" width="15.140625" style="585" customWidth="1"/>
    <col min="3588" max="3588" width="14.140625" style="585" customWidth="1"/>
    <col min="3589" max="3589" width="18.7109375" style="585" customWidth="1"/>
    <col min="3590" max="3590" width="13.42578125" style="585" customWidth="1"/>
    <col min="3591" max="3591" width="17.140625" style="585" customWidth="1"/>
    <col min="3592" max="3592" width="16.28515625" style="585" customWidth="1"/>
    <col min="3593" max="3593" width="13.42578125" style="585" customWidth="1"/>
    <col min="3594" max="3594" width="14.28515625" style="585" customWidth="1"/>
    <col min="3595" max="3840" width="9.140625" style="585"/>
    <col min="3841" max="3841" width="20.140625" style="585" customWidth="1"/>
    <col min="3842" max="3842" width="15.28515625" style="585" customWidth="1"/>
    <col min="3843" max="3843" width="15.140625" style="585" customWidth="1"/>
    <col min="3844" max="3844" width="14.140625" style="585" customWidth="1"/>
    <col min="3845" max="3845" width="18.7109375" style="585" customWidth="1"/>
    <col min="3846" max="3846" width="13.42578125" style="585" customWidth="1"/>
    <col min="3847" max="3847" width="17.140625" style="585" customWidth="1"/>
    <col min="3848" max="3848" width="16.28515625" style="585" customWidth="1"/>
    <col min="3849" max="3849" width="13.42578125" style="585" customWidth="1"/>
    <col min="3850" max="3850" width="14.28515625" style="585" customWidth="1"/>
    <col min="3851" max="4096" width="9.140625" style="585"/>
    <col min="4097" max="4097" width="20.140625" style="585" customWidth="1"/>
    <col min="4098" max="4098" width="15.28515625" style="585" customWidth="1"/>
    <col min="4099" max="4099" width="15.140625" style="585" customWidth="1"/>
    <col min="4100" max="4100" width="14.140625" style="585" customWidth="1"/>
    <col min="4101" max="4101" width="18.7109375" style="585" customWidth="1"/>
    <col min="4102" max="4102" width="13.42578125" style="585" customWidth="1"/>
    <col min="4103" max="4103" width="17.140625" style="585" customWidth="1"/>
    <col min="4104" max="4104" width="16.28515625" style="585" customWidth="1"/>
    <col min="4105" max="4105" width="13.42578125" style="585" customWidth="1"/>
    <col min="4106" max="4106" width="14.28515625" style="585" customWidth="1"/>
    <col min="4107" max="4352" width="9.140625" style="585"/>
    <col min="4353" max="4353" width="20.140625" style="585" customWidth="1"/>
    <col min="4354" max="4354" width="15.28515625" style="585" customWidth="1"/>
    <col min="4355" max="4355" width="15.140625" style="585" customWidth="1"/>
    <col min="4356" max="4356" width="14.140625" style="585" customWidth="1"/>
    <col min="4357" max="4357" width="18.7109375" style="585" customWidth="1"/>
    <col min="4358" max="4358" width="13.42578125" style="585" customWidth="1"/>
    <col min="4359" max="4359" width="17.140625" style="585" customWidth="1"/>
    <col min="4360" max="4360" width="16.28515625" style="585" customWidth="1"/>
    <col min="4361" max="4361" width="13.42578125" style="585" customWidth="1"/>
    <col min="4362" max="4362" width="14.28515625" style="585" customWidth="1"/>
    <col min="4363" max="4608" width="9.140625" style="585"/>
    <col min="4609" max="4609" width="20.140625" style="585" customWidth="1"/>
    <col min="4610" max="4610" width="15.28515625" style="585" customWidth="1"/>
    <col min="4611" max="4611" width="15.140625" style="585" customWidth="1"/>
    <col min="4612" max="4612" width="14.140625" style="585" customWidth="1"/>
    <col min="4613" max="4613" width="18.7109375" style="585" customWidth="1"/>
    <col min="4614" max="4614" width="13.42578125" style="585" customWidth="1"/>
    <col min="4615" max="4615" width="17.140625" style="585" customWidth="1"/>
    <col min="4616" max="4616" width="16.28515625" style="585" customWidth="1"/>
    <col min="4617" max="4617" width="13.42578125" style="585" customWidth="1"/>
    <col min="4618" max="4618" width="14.28515625" style="585" customWidth="1"/>
    <col min="4619" max="4864" width="9.140625" style="585"/>
    <col min="4865" max="4865" width="20.140625" style="585" customWidth="1"/>
    <col min="4866" max="4866" width="15.28515625" style="585" customWidth="1"/>
    <col min="4867" max="4867" width="15.140625" style="585" customWidth="1"/>
    <col min="4868" max="4868" width="14.140625" style="585" customWidth="1"/>
    <col min="4869" max="4869" width="18.7109375" style="585" customWidth="1"/>
    <col min="4870" max="4870" width="13.42578125" style="585" customWidth="1"/>
    <col min="4871" max="4871" width="17.140625" style="585" customWidth="1"/>
    <col min="4872" max="4872" width="16.28515625" style="585" customWidth="1"/>
    <col min="4873" max="4873" width="13.42578125" style="585" customWidth="1"/>
    <col min="4874" max="4874" width="14.28515625" style="585" customWidth="1"/>
    <col min="4875" max="5120" width="9.140625" style="585"/>
    <col min="5121" max="5121" width="20.140625" style="585" customWidth="1"/>
    <col min="5122" max="5122" width="15.28515625" style="585" customWidth="1"/>
    <col min="5123" max="5123" width="15.140625" style="585" customWidth="1"/>
    <col min="5124" max="5124" width="14.140625" style="585" customWidth="1"/>
    <col min="5125" max="5125" width="18.7109375" style="585" customWidth="1"/>
    <col min="5126" max="5126" width="13.42578125" style="585" customWidth="1"/>
    <col min="5127" max="5127" width="17.140625" style="585" customWidth="1"/>
    <col min="5128" max="5128" width="16.28515625" style="585" customWidth="1"/>
    <col min="5129" max="5129" width="13.42578125" style="585" customWidth="1"/>
    <col min="5130" max="5130" width="14.28515625" style="585" customWidth="1"/>
    <col min="5131" max="5376" width="9.140625" style="585"/>
    <col min="5377" max="5377" width="20.140625" style="585" customWidth="1"/>
    <col min="5378" max="5378" width="15.28515625" style="585" customWidth="1"/>
    <col min="5379" max="5379" width="15.140625" style="585" customWidth="1"/>
    <col min="5380" max="5380" width="14.140625" style="585" customWidth="1"/>
    <col min="5381" max="5381" width="18.7109375" style="585" customWidth="1"/>
    <col min="5382" max="5382" width="13.42578125" style="585" customWidth="1"/>
    <col min="5383" max="5383" width="17.140625" style="585" customWidth="1"/>
    <col min="5384" max="5384" width="16.28515625" style="585" customWidth="1"/>
    <col min="5385" max="5385" width="13.42578125" style="585" customWidth="1"/>
    <col min="5386" max="5386" width="14.28515625" style="585" customWidth="1"/>
    <col min="5387" max="5632" width="9.140625" style="585"/>
    <col min="5633" max="5633" width="20.140625" style="585" customWidth="1"/>
    <col min="5634" max="5634" width="15.28515625" style="585" customWidth="1"/>
    <col min="5635" max="5635" width="15.140625" style="585" customWidth="1"/>
    <col min="5636" max="5636" width="14.140625" style="585" customWidth="1"/>
    <col min="5637" max="5637" width="18.7109375" style="585" customWidth="1"/>
    <col min="5638" max="5638" width="13.42578125" style="585" customWidth="1"/>
    <col min="5639" max="5639" width="17.140625" style="585" customWidth="1"/>
    <col min="5640" max="5640" width="16.28515625" style="585" customWidth="1"/>
    <col min="5641" max="5641" width="13.42578125" style="585" customWidth="1"/>
    <col min="5642" max="5642" width="14.28515625" style="585" customWidth="1"/>
    <col min="5643" max="5888" width="9.140625" style="585"/>
    <col min="5889" max="5889" width="20.140625" style="585" customWidth="1"/>
    <col min="5890" max="5890" width="15.28515625" style="585" customWidth="1"/>
    <col min="5891" max="5891" width="15.140625" style="585" customWidth="1"/>
    <col min="5892" max="5892" width="14.140625" style="585" customWidth="1"/>
    <col min="5893" max="5893" width="18.7109375" style="585" customWidth="1"/>
    <col min="5894" max="5894" width="13.42578125" style="585" customWidth="1"/>
    <col min="5895" max="5895" width="17.140625" style="585" customWidth="1"/>
    <col min="5896" max="5896" width="16.28515625" style="585" customWidth="1"/>
    <col min="5897" max="5897" width="13.42578125" style="585" customWidth="1"/>
    <col min="5898" max="5898" width="14.28515625" style="585" customWidth="1"/>
    <col min="5899" max="6144" width="9.140625" style="585"/>
    <col min="6145" max="6145" width="20.140625" style="585" customWidth="1"/>
    <col min="6146" max="6146" width="15.28515625" style="585" customWidth="1"/>
    <col min="6147" max="6147" width="15.140625" style="585" customWidth="1"/>
    <col min="6148" max="6148" width="14.140625" style="585" customWidth="1"/>
    <col min="6149" max="6149" width="18.7109375" style="585" customWidth="1"/>
    <col min="6150" max="6150" width="13.42578125" style="585" customWidth="1"/>
    <col min="6151" max="6151" width="17.140625" style="585" customWidth="1"/>
    <col min="6152" max="6152" width="16.28515625" style="585" customWidth="1"/>
    <col min="6153" max="6153" width="13.42578125" style="585" customWidth="1"/>
    <col min="6154" max="6154" width="14.28515625" style="585" customWidth="1"/>
    <col min="6155" max="6400" width="9.140625" style="585"/>
    <col min="6401" max="6401" width="20.140625" style="585" customWidth="1"/>
    <col min="6402" max="6402" width="15.28515625" style="585" customWidth="1"/>
    <col min="6403" max="6403" width="15.140625" style="585" customWidth="1"/>
    <col min="6404" max="6404" width="14.140625" style="585" customWidth="1"/>
    <col min="6405" max="6405" width="18.7109375" style="585" customWidth="1"/>
    <col min="6406" max="6406" width="13.42578125" style="585" customWidth="1"/>
    <col min="6407" max="6407" width="17.140625" style="585" customWidth="1"/>
    <col min="6408" max="6408" width="16.28515625" style="585" customWidth="1"/>
    <col min="6409" max="6409" width="13.42578125" style="585" customWidth="1"/>
    <col min="6410" max="6410" width="14.28515625" style="585" customWidth="1"/>
    <col min="6411" max="6656" width="9.140625" style="585"/>
    <col min="6657" max="6657" width="20.140625" style="585" customWidth="1"/>
    <col min="6658" max="6658" width="15.28515625" style="585" customWidth="1"/>
    <col min="6659" max="6659" width="15.140625" style="585" customWidth="1"/>
    <col min="6660" max="6660" width="14.140625" style="585" customWidth="1"/>
    <col min="6661" max="6661" width="18.7109375" style="585" customWidth="1"/>
    <col min="6662" max="6662" width="13.42578125" style="585" customWidth="1"/>
    <col min="6663" max="6663" width="17.140625" style="585" customWidth="1"/>
    <col min="6664" max="6664" width="16.28515625" style="585" customWidth="1"/>
    <col min="6665" max="6665" width="13.42578125" style="585" customWidth="1"/>
    <col min="6666" max="6666" width="14.28515625" style="585" customWidth="1"/>
    <col min="6667" max="6912" width="9.140625" style="585"/>
    <col min="6913" max="6913" width="20.140625" style="585" customWidth="1"/>
    <col min="6914" max="6914" width="15.28515625" style="585" customWidth="1"/>
    <col min="6915" max="6915" width="15.140625" style="585" customWidth="1"/>
    <col min="6916" max="6916" width="14.140625" style="585" customWidth="1"/>
    <col min="6917" max="6917" width="18.7109375" style="585" customWidth="1"/>
    <col min="6918" max="6918" width="13.42578125" style="585" customWidth="1"/>
    <col min="6919" max="6919" width="17.140625" style="585" customWidth="1"/>
    <col min="6920" max="6920" width="16.28515625" style="585" customWidth="1"/>
    <col min="6921" max="6921" width="13.42578125" style="585" customWidth="1"/>
    <col min="6922" max="6922" width="14.28515625" style="585" customWidth="1"/>
    <col min="6923" max="7168" width="9.140625" style="585"/>
    <col min="7169" max="7169" width="20.140625" style="585" customWidth="1"/>
    <col min="7170" max="7170" width="15.28515625" style="585" customWidth="1"/>
    <col min="7171" max="7171" width="15.140625" style="585" customWidth="1"/>
    <col min="7172" max="7172" width="14.140625" style="585" customWidth="1"/>
    <col min="7173" max="7173" width="18.7109375" style="585" customWidth="1"/>
    <col min="7174" max="7174" width="13.42578125" style="585" customWidth="1"/>
    <col min="7175" max="7175" width="17.140625" style="585" customWidth="1"/>
    <col min="7176" max="7176" width="16.28515625" style="585" customWidth="1"/>
    <col min="7177" max="7177" width="13.42578125" style="585" customWidth="1"/>
    <col min="7178" max="7178" width="14.28515625" style="585" customWidth="1"/>
    <col min="7179" max="7424" width="9.140625" style="585"/>
    <col min="7425" max="7425" width="20.140625" style="585" customWidth="1"/>
    <col min="7426" max="7426" width="15.28515625" style="585" customWidth="1"/>
    <col min="7427" max="7427" width="15.140625" style="585" customWidth="1"/>
    <col min="7428" max="7428" width="14.140625" style="585" customWidth="1"/>
    <col min="7429" max="7429" width="18.7109375" style="585" customWidth="1"/>
    <col min="7430" max="7430" width="13.42578125" style="585" customWidth="1"/>
    <col min="7431" max="7431" width="17.140625" style="585" customWidth="1"/>
    <col min="7432" max="7432" width="16.28515625" style="585" customWidth="1"/>
    <col min="7433" max="7433" width="13.42578125" style="585" customWidth="1"/>
    <col min="7434" max="7434" width="14.28515625" style="585" customWidth="1"/>
    <col min="7435" max="7680" width="9.140625" style="585"/>
    <col min="7681" max="7681" width="20.140625" style="585" customWidth="1"/>
    <col min="7682" max="7682" width="15.28515625" style="585" customWidth="1"/>
    <col min="7683" max="7683" width="15.140625" style="585" customWidth="1"/>
    <col min="7684" max="7684" width="14.140625" style="585" customWidth="1"/>
    <col min="7685" max="7685" width="18.7109375" style="585" customWidth="1"/>
    <col min="7686" max="7686" width="13.42578125" style="585" customWidth="1"/>
    <col min="7687" max="7687" width="17.140625" style="585" customWidth="1"/>
    <col min="7688" max="7688" width="16.28515625" style="585" customWidth="1"/>
    <col min="7689" max="7689" width="13.42578125" style="585" customWidth="1"/>
    <col min="7690" max="7690" width="14.28515625" style="585" customWidth="1"/>
    <col min="7691" max="7936" width="9.140625" style="585"/>
    <col min="7937" max="7937" width="20.140625" style="585" customWidth="1"/>
    <col min="7938" max="7938" width="15.28515625" style="585" customWidth="1"/>
    <col min="7939" max="7939" width="15.140625" style="585" customWidth="1"/>
    <col min="7940" max="7940" width="14.140625" style="585" customWidth="1"/>
    <col min="7941" max="7941" width="18.7109375" style="585" customWidth="1"/>
    <col min="7942" max="7942" width="13.42578125" style="585" customWidth="1"/>
    <col min="7943" max="7943" width="17.140625" style="585" customWidth="1"/>
    <col min="7944" max="7944" width="16.28515625" style="585" customWidth="1"/>
    <col min="7945" max="7945" width="13.42578125" style="585" customWidth="1"/>
    <col min="7946" max="7946" width="14.28515625" style="585" customWidth="1"/>
    <col min="7947" max="8192" width="9.140625" style="585"/>
    <col min="8193" max="8193" width="20.140625" style="585" customWidth="1"/>
    <col min="8194" max="8194" width="15.28515625" style="585" customWidth="1"/>
    <col min="8195" max="8195" width="15.140625" style="585" customWidth="1"/>
    <col min="8196" max="8196" width="14.140625" style="585" customWidth="1"/>
    <col min="8197" max="8197" width="18.7109375" style="585" customWidth="1"/>
    <col min="8198" max="8198" width="13.42578125" style="585" customWidth="1"/>
    <col min="8199" max="8199" width="17.140625" style="585" customWidth="1"/>
    <col min="8200" max="8200" width="16.28515625" style="585" customWidth="1"/>
    <col min="8201" max="8201" width="13.42578125" style="585" customWidth="1"/>
    <col min="8202" max="8202" width="14.28515625" style="585" customWidth="1"/>
    <col min="8203" max="8448" width="9.140625" style="585"/>
    <col min="8449" max="8449" width="20.140625" style="585" customWidth="1"/>
    <col min="8450" max="8450" width="15.28515625" style="585" customWidth="1"/>
    <col min="8451" max="8451" width="15.140625" style="585" customWidth="1"/>
    <col min="8452" max="8452" width="14.140625" style="585" customWidth="1"/>
    <col min="8453" max="8453" width="18.7109375" style="585" customWidth="1"/>
    <col min="8454" max="8454" width="13.42578125" style="585" customWidth="1"/>
    <col min="8455" max="8455" width="17.140625" style="585" customWidth="1"/>
    <col min="8456" max="8456" width="16.28515625" style="585" customWidth="1"/>
    <col min="8457" max="8457" width="13.42578125" style="585" customWidth="1"/>
    <col min="8458" max="8458" width="14.28515625" style="585" customWidth="1"/>
    <col min="8459" max="8704" width="9.140625" style="585"/>
    <col min="8705" max="8705" width="20.140625" style="585" customWidth="1"/>
    <col min="8706" max="8706" width="15.28515625" style="585" customWidth="1"/>
    <col min="8707" max="8707" width="15.140625" style="585" customWidth="1"/>
    <col min="8708" max="8708" width="14.140625" style="585" customWidth="1"/>
    <col min="8709" max="8709" width="18.7109375" style="585" customWidth="1"/>
    <col min="8710" max="8710" width="13.42578125" style="585" customWidth="1"/>
    <col min="8711" max="8711" width="17.140625" style="585" customWidth="1"/>
    <col min="8712" max="8712" width="16.28515625" style="585" customWidth="1"/>
    <col min="8713" max="8713" width="13.42578125" style="585" customWidth="1"/>
    <col min="8714" max="8714" width="14.28515625" style="585" customWidth="1"/>
    <col min="8715" max="8960" width="9.140625" style="585"/>
    <col min="8961" max="8961" width="20.140625" style="585" customWidth="1"/>
    <col min="8962" max="8962" width="15.28515625" style="585" customWidth="1"/>
    <col min="8963" max="8963" width="15.140625" style="585" customWidth="1"/>
    <col min="8964" max="8964" width="14.140625" style="585" customWidth="1"/>
    <col min="8965" max="8965" width="18.7109375" style="585" customWidth="1"/>
    <col min="8966" max="8966" width="13.42578125" style="585" customWidth="1"/>
    <col min="8967" max="8967" width="17.140625" style="585" customWidth="1"/>
    <col min="8968" max="8968" width="16.28515625" style="585" customWidth="1"/>
    <col min="8969" max="8969" width="13.42578125" style="585" customWidth="1"/>
    <col min="8970" max="8970" width="14.28515625" style="585" customWidth="1"/>
    <col min="8971" max="9216" width="9.140625" style="585"/>
    <col min="9217" max="9217" width="20.140625" style="585" customWidth="1"/>
    <col min="9218" max="9218" width="15.28515625" style="585" customWidth="1"/>
    <col min="9219" max="9219" width="15.140625" style="585" customWidth="1"/>
    <col min="9220" max="9220" width="14.140625" style="585" customWidth="1"/>
    <col min="9221" max="9221" width="18.7109375" style="585" customWidth="1"/>
    <col min="9222" max="9222" width="13.42578125" style="585" customWidth="1"/>
    <col min="9223" max="9223" width="17.140625" style="585" customWidth="1"/>
    <col min="9224" max="9224" width="16.28515625" style="585" customWidth="1"/>
    <col min="9225" max="9225" width="13.42578125" style="585" customWidth="1"/>
    <col min="9226" max="9226" width="14.28515625" style="585" customWidth="1"/>
    <col min="9227" max="9472" width="9.140625" style="585"/>
    <col min="9473" max="9473" width="20.140625" style="585" customWidth="1"/>
    <col min="9474" max="9474" width="15.28515625" style="585" customWidth="1"/>
    <col min="9475" max="9475" width="15.140625" style="585" customWidth="1"/>
    <col min="9476" max="9476" width="14.140625" style="585" customWidth="1"/>
    <col min="9477" max="9477" width="18.7109375" style="585" customWidth="1"/>
    <col min="9478" max="9478" width="13.42578125" style="585" customWidth="1"/>
    <col min="9479" max="9479" width="17.140625" style="585" customWidth="1"/>
    <col min="9480" max="9480" width="16.28515625" style="585" customWidth="1"/>
    <col min="9481" max="9481" width="13.42578125" style="585" customWidth="1"/>
    <col min="9482" max="9482" width="14.28515625" style="585" customWidth="1"/>
    <col min="9483" max="9728" width="9.140625" style="585"/>
    <col min="9729" max="9729" width="20.140625" style="585" customWidth="1"/>
    <col min="9730" max="9730" width="15.28515625" style="585" customWidth="1"/>
    <col min="9731" max="9731" width="15.140625" style="585" customWidth="1"/>
    <col min="9732" max="9732" width="14.140625" style="585" customWidth="1"/>
    <col min="9733" max="9733" width="18.7109375" style="585" customWidth="1"/>
    <col min="9734" max="9734" width="13.42578125" style="585" customWidth="1"/>
    <col min="9735" max="9735" width="17.140625" style="585" customWidth="1"/>
    <col min="9736" max="9736" width="16.28515625" style="585" customWidth="1"/>
    <col min="9737" max="9737" width="13.42578125" style="585" customWidth="1"/>
    <col min="9738" max="9738" width="14.28515625" style="585" customWidth="1"/>
    <col min="9739" max="9984" width="9.140625" style="585"/>
    <col min="9985" max="9985" width="20.140625" style="585" customWidth="1"/>
    <col min="9986" max="9986" width="15.28515625" style="585" customWidth="1"/>
    <col min="9987" max="9987" width="15.140625" style="585" customWidth="1"/>
    <col min="9988" max="9988" width="14.140625" style="585" customWidth="1"/>
    <col min="9989" max="9989" width="18.7109375" style="585" customWidth="1"/>
    <col min="9990" max="9990" width="13.42578125" style="585" customWidth="1"/>
    <col min="9991" max="9991" width="17.140625" style="585" customWidth="1"/>
    <col min="9992" max="9992" width="16.28515625" style="585" customWidth="1"/>
    <col min="9993" max="9993" width="13.42578125" style="585" customWidth="1"/>
    <col min="9994" max="9994" width="14.28515625" style="585" customWidth="1"/>
    <col min="9995" max="10240" width="9.140625" style="585"/>
    <col min="10241" max="10241" width="20.140625" style="585" customWidth="1"/>
    <col min="10242" max="10242" width="15.28515625" style="585" customWidth="1"/>
    <col min="10243" max="10243" width="15.140625" style="585" customWidth="1"/>
    <col min="10244" max="10244" width="14.140625" style="585" customWidth="1"/>
    <col min="10245" max="10245" width="18.7109375" style="585" customWidth="1"/>
    <col min="10246" max="10246" width="13.42578125" style="585" customWidth="1"/>
    <col min="10247" max="10247" width="17.140625" style="585" customWidth="1"/>
    <col min="10248" max="10248" width="16.28515625" style="585" customWidth="1"/>
    <col min="10249" max="10249" width="13.42578125" style="585" customWidth="1"/>
    <col min="10250" max="10250" width="14.28515625" style="585" customWidth="1"/>
    <col min="10251" max="10496" width="9.140625" style="585"/>
    <col min="10497" max="10497" width="20.140625" style="585" customWidth="1"/>
    <col min="10498" max="10498" width="15.28515625" style="585" customWidth="1"/>
    <col min="10499" max="10499" width="15.140625" style="585" customWidth="1"/>
    <col min="10500" max="10500" width="14.140625" style="585" customWidth="1"/>
    <col min="10501" max="10501" width="18.7109375" style="585" customWidth="1"/>
    <col min="10502" max="10502" width="13.42578125" style="585" customWidth="1"/>
    <col min="10503" max="10503" width="17.140625" style="585" customWidth="1"/>
    <col min="10504" max="10504" width="16.28515625" style="585" customWidth="1"/>
    <col min="10505" max="10505" width="13.42578125" style="585" customWidth="1"/>
    <col min="10506" max="10506" width="14.28515625" style="585" customWidth="1"/>
    <col min="10507" max="10752" width="9.140625" style="585"/>
    <col min="10753" max="10753" width="20.140625" style="585" customWidth="1"/>
    <col min="10754" max="10754" width="15.28515625" style="585" customWidth="1"/>
    <col min="10755" max="10755" width="15.140625" style="585" customWidth="1"/>
    <col min="10756" max="10756" width="14.140625" style="585" customWidth="1"/>
    <col min="10757" max="10757" width="18.7109375" style="585" customWidth="1"/>
    <col min="10758" max="10758" width="13.42578125" style="585" customWidth="1"/>
    <col min="10759" max="10759" width="17.140625" style="585" customWidth="1"/>
    <col min="10760" max="10760" width="16.28515625" style="585" customWidth="1"/>
    <col min="10761" max="10761" width="13.42578125" style="585" customWidth="1"/>
    <col min="10762" max="10762" width="14.28515625" style="585" customWidth="1"/>
    <col min="10763" max="11008" width="9.140625" style="585"/>
    <col min="11009" max="11009" width="20.140625" style="585" customWidth="1"/>
    <col min="11010" max="11010" width="15.28515625" style="585" customWidth="1"/>
    <col min="11011" max="11011" width="15.140625" style="585" customWidth="1"/>
    <col min="11012" max="11012" width="14.140625" style="585" customWidth="1"/>
    <col min="11013" max="11013" width="18.7109375" style="585" customWidth="1"/>
    <col min="11014" max="11014" width="13.42578125" style="585" customWidth="1"/>
    <col min="11015" max="11015" width="17.140625" style="585" customWidth="1"/>
    <col min="11016" max="11016" width="16.28515625" style="585" customWidth="1"/>
    <col min="11017" max="11017" width="13.42578125" style="585" customWidth="1"/>
    <col min="11018" max="11018" width="14.28515625" style="585" customWidth="1"/>
    <col min="11019" max="11264" width="9.140625" style="585"/>
    <col min="11265" max="11265" width="20.140625" style="585" customWidth="1"/>
    <col min="11266" max="11266" width="15.28515625" style="585" customWidth="1"/>
    <col min="11267" max="11267" width="15.140625" style="585" customWidth="1"/>
    <col min="11268" max="11268" width="14.140625" style="585" customWidth="1"/>
    <col min="11269" max="11269" width="18.7109375" style="585" customWidth="1"/>
    <col min="11270" max="11270" width="13.42578125" style="585" customWidth="1"/>
    <col min="11271" max="11271" width="17.140625" style="585" customWidth="1"/>
    <col min="11272" max="11272" width="16.28515625" style="585" customWidth="1"/>
    <col min="11273" max="11273" width="13.42578125" style="585" customWidth="1"/>
    <col min="11274" max="11274" width="14.28515625" style="585" customWidth="1"/>
    <col min="11275" max="11520" width="9.140625" style="585"/>
    <col min="11521" max="11521" width="20.140625" style="585" customWidth="1"/>
    <col min="11522" max="11522" width="15.28515625" style="585" customWidth="1"/>
    <col min="11523" max="11523" width="15.140625" style="585" customWidth="1"/>
    <col min="11524" max="11524" width="14.140625" style="585" customWidth="1"/>
    <col min="11525" max="11525" width="18.7109375" style="585" customWidth="1"/>
    <col min="11526" max="11526" width="13.42578125" style="585" customWidth="1"/>
    <col min="11527" max="11527" width="17.140625" style="585" customWidth="1"/>
    <col min="11528" max="11528" width="16.28515625" style="585" customWidth="1"/>
    <col min="11529" max="11529" width="13.42578125" style="585" customWidth="1"/>
    <col min="11530" max="11530" width="14.28515625" style="585" customWidth="1"/>
    <col min="11531" max="11776" width="9.140625" style="585"/>
    <col min="11777" max="11777" width="20.140625" style="585" customWidth="1"/>
    <col min="11778" max="11778" width="15.28515625" style="585" customWidth="1"/>
    <col min="11779" max="11779" width="15.140625" style="585" customWidth="1"/>
    <col min="11780" max="11780" width="14.140625" style="585" customWidth="1"/>
    <col min="11781" max="11781" width="18.7109375" style="585" customWidth="1"/>
    <col min="11782" max="11782" width="13.42578125" style="585" customWidth="1"/>
    <col min="11783" max="11783" width="17.140625" style="585" customWidth="1"/>
    <col min="11784" max="11784" width="16.28515625" style="585" customWidth="1"/>
    <col min="11785" max="11785" width="13.42578125" style="585" customWidth="1"/>
    <col min="11786" max="11786" width="14.28515625" style="585" customWidth="1"/>
    <col min="11787" max="12032" width="9.140625" style="585"/>
    <col min="12033" max="12033" width="20.140625" style="585" customWidth="1"/>
    <col min="12034" max="12034" width="15.28515625" style="585" customWidth="1"/>
    <col min="12035" max="12035" width="15.140625" style="585" customWidth="1"/>
    <col min="12036" max="12036" width="14.140625" style="585" customWidth="1"/>
    <col min="12037" max="12037" width="18.7109375" style="585" customWidth="1"/>
    <col min="12038" max="12038" width="13.42578125" style="585" customWidth="1"/>
    <col min="12039" max="12039" width="17.140625" style="585" customWidth="1"/>
    <col min="12040" max="12040" width="16.28515625" style="585" customWidth="1"/>
    <col min="12041" max="12041" width="13.42578125" style="585" customWidth="1"/>
    <col min="12042" max="12042" width="14.28515625" style="585" customWidth="1"/>
    <col min="12043" max="12288" width="9.140625" style="585"/>
    <col min="12289" max="12289" width="20.140625" style="585" customWidth="1"/>
    <col min="12290" max="12290" width="15.28515625" style="585" customWidth="1"/>
    <col min="12291" max="12291" width="15.140625" style="585" customWidth="1"/>
    <col min="12292" max="12292" width="14.140625" style="585" customWidth="1"/>
    <col min="12293" max="12293" width="18.7109375" style="585" customWidth="1"/>
    <col min="12294" max="12294" width="13.42578125" style="585" customWidth="1"/>
    <col min="12295" max="12295" width="17.140625" style="585" customWidth="1"/>
    <col min="12296" max="12296" width="16.28515625" style="585" customWidth="1"/>
    <col min="12297" max="12297" width="13.42578125" style="585" customWidth="1"/>
    <col min="12298" max="12298" width="14.28515625" style="585" customWidth="1"/>
    <col min="12299" max="12544" width="9.140625" style="585"/>
    <col min="12545" max="12545" width="20.140625" style="585" customWidth="1"/>
    <col min="12546" max="12546" width="15.28515625" style="585" customWidth="1"/>
    <col min="12547" max="12547" width="15.140625" style="585" customWidth="1"/>
    <col min="12548" max="12548" width="14.140625" style="585" customWidth="1"/>
    <col min="12549" max="12549" width="18.7109375" style="585" customWidth="1"/>
    <col min="12550" max="12550" width="13.42578125" style="585" customWidth="1"/>
    <col min="12551" max="12551" width="17.140625" style="585" customWidth="1"/>
    <col min="12552" max="12552" width="16.28515625" style="585" customWidth="1"/>
    <col min="12553" max="12553" width="13.42578125" style="585" customWidth="1"/>
    <col min="12554" max="12554" width="14.28515625" style="585" customWidth="1"/>
    <col min="12555" max="12800" width="9.140625" style="585"/>
    <col min="12801" max="12801" width="20.140625" style="585" customWidth="1"/>
    <col min="12802" max="12802" width="15.28515625" style="585" customWidth="1"/>
    <col min="12803" max="12803" width="15.140625" style="585" customWidth="1"/>
    <col min="12804" max="12804" width="14.140625" style="585" customWidth="1"/>
    <col min="12805" max="12805" width="18.7109375" style="585" customWidth="1"/>
    <col min="12806" max="12806" width="13.42578125" style="585" customWidth="1"/>
    <col min="12807" max="12807" width="17.140625" style="585" customWidth="1"/>
    <col min="12808" max="12808" width="16.28515625" style="585" customWidth="1"/>
    <col min="12809" max="12809" width="13.42578125" style="585" customWidth="1"/>
    <col min="12810" max="12810" width="14.28515625" style="585" customWidth="1"/>
    <col min="12811" max="13056" width="9.140625" style="585"/>
    <col min="13057" max="13057" width="20.140625" style="585" customWidth="1"/>
    <col min="13058" max="13058" width="15.28515625" style="585" customWidth="1"/>
    <col min="13059" max="13059" width="15.140625" style="585" customWidth="1"/>
    <col min="13060" max="13060" width="14.140625" style="585" customWidth="1"/>
    <col min="13061" max="13061" width="18.7109375" style="585" customWidth="1"/>
    <col min="13062" max="13062" width="13.42578125" style="585" customWidth="1"/>
    <col min="13063" max="13063" width="17.140625" style="585" customWidth="1"/>
    <col min="13064" max="13064" width="16.28515625" style="585" customWidth="1"/>
    <col min="13065" max="13065" width="13.42578125" style="585" customWidth="1"/>
    <col min="13066" max="13066" width="14.28515625" style="585" customWidth="1"/>
    <col min="13067" max="13312" width="9.140625" style="585"/>
    <col min="13313" max="13313" width="20.140625" style="585" customWidth="1"/>
    <col min="13314" max="13314" width="15.28515625" style="585" customWidth="1"/>
    <col min="13315" max="13315" width="15.140625" style="585" customWidth="1"/>
    <col min="13316" max="13316" width="14.140625" style="585" customWidth="1"/>
    <col min="13317" max="13317" width="18.7109375" style="585" customWidth="1"/>
    <col min="13318" max="13318" width="13.42578125" style="585" customWidth="1"/>
    <col min="13319" max="13319" width="17.140625" style="585" customWidth="1"/>
    <col min="13320" max="13320" width="16.28515625" style="585" customWidth="1"/>
    <col min="13321" max="13321" width="13.42578125" style="585" customWidth="1"/>
    <col min="13322" max="13322" width="14.28515625" style="585" customWidth="1"/>
    <col min="13323" max="13568" width="9.140625" style="585"/>
    <col min="13569" max="13569" width="20.140625" style="585" customWidth="1"/>
    <col min="13570" max="13570" width="15.28515625" style="585" customWidth="1"/>
    <col min="13571" max="13571" width="15.140625" style="585" customWidth="1"/>
    <col min="13572" max="13572" width="14.140625" style="585" customWidth="1"/>
    <col min="13573" max="13573" width="18.7109375" style="585" customWidth="1"/>
    <col min="13574" max="13574" width="13.42578125" style="585" customWidth="1"/>
    <col min="13575" max="13575" width="17.140625" style="585" customWidth="1"/>
    <col min="13576" max="13576" width="16.28515625" style="585" customWidth="1"/>
    <col min="13577" max="13577" width="13.42578125" style="585" customWidth="1"/>
    <col min="13578" max="13578" width="14.28515625" style="585" customWidth="1"/>
    <col min="13579" max="13824" width="9.140625" style="585"/>
    <col min="13825" max="13825" width="20.140625" style="585" customWidth="1"/>
    <col min="13826" max="13826" width="15.28515625" style="585" customWidth="1"/>
    <col min="13827" max="13827" width="15.140625" style="585" customWidth="1"/>
    <col min="13828" max="13828" width="14.140625" style="585" customWidth="1"/>
    <col min="13829" max="13829" width="18.7109375" style="585" customWidth="1"/>
    <col min="13830" max="13830" width="13.42578125" style="585" customWidth="1"/>
    <col min="13831" max="13831" width="17.140625" style="585" customWidth="1"/>
    <col min="13832" max="13832" width="16.28515625" style="585" customWidth="1"/>
    <col min="13833" max="13833" width="13.42578125" style="585" customWidth="1"/>
    <col min="13834" max="13834" width="14.28515625" style="585" customWidth="1"/>
    <col min="13835" max="14080" width="9.140625" style="585"/>
    <col min="14081" max="14081" width="20.140625" style="585" customWidth="1"/>
    <col min="14082" max="14082" width="15.28515625" style="585" customWidth="1"/>
    <col min="14083" max="14083" width="15.140625" style="585" customWidth="1"/>
    <col min="14084" max="14084" width="14.140625" style="585" customWidth="1"/>
    <col min="14085" max="14085" width="18.7109375" style="585" customWidth="1"/>
    <col min="14086" max="14086" width="13.42578125" style="585" customWidth="1"/>
    <col min="14087" max="14087" width="17.140625" style="585" customWidth="1"/>
    <col min="14088" max="14088" width="16.28515625" style="585" customWidth="1"/>
    <col min="14089" max="14089" width="13.42578125" style="585" customWidth="1"/>
    <col min="14090" max="14090" width="14.28515625" style="585" customWidth="1"/>
    <col min="14091" max="14336" width="9.140625" style="585"/>
    <col min="14337" max="14337" width="20.140625" style="585" customWidth="1"/>
    <col min="14338" max="14338" width="15.28515625" style="585" customWidth="1"/>
    <col min="14339" max="14339" width="15.140625" style="585" customWidth="1"/>
    <col min="14340" max="14340" width="14.140625" style="585" customWidth="1"/>
    <col min="14341" max="14341" width="18.7109375" style="585" customWidth="1"/>
    <col min="14342" max="14342" width="13.42578125" style="585" customWidth="1"/>
    <col min="14343" max="14343" width="17.140625" style="585" customWidth="1"/>
    <col min="14344" max="14344" width="16.28515625" style="585" customWidth="1"/>
    <col min="14345" max="14345" width="13.42578125" style="585" customWidth="1"/>
    <col min="14346" max="14346" width="14.28515625" style="585" customWidth="1"/>
    <col min="14347" max="14592" width="9.140625" style="585"/>
    <col min="14593" max="14593" width="20.140625" style="585" customWidth="1"/>
    <col min="14594" max="14594" width="15.28515625" style="585" customWidth="1"/>
    <col min="14595" max="14595" width="15.140625" style="585" customWidth="1"/>
    <col min="14596" max="14596" width="14.140625" style="585" customWidth="1"/>
    <col min="14597" max="14597" width="18.7109375" style="585" customWidth="1"/>
    <col min="14598" max="14598" width="13.42578125" style="585" customWidth="1"/>
    <col min="14599" max="14599" width="17.140625" style="585" customWidth="1"/>
    <col min="14600" max="14600" width="16.28515625" style="585" customWidth="1"/>
    <col min="14601" max="14601" width="13.42578125" style="585" customWidth="1"/>
    <col min="14602" max="14602" width="14.28515625" style="585" customWidth="1"/>
    <col min="14603" max="14848" width="9.140625" style="585"/>
    <col min="14849" max="14849" width="20.140625" style="585" customWidth="1"/>
    <col min="14850" max="14850" width="15.28515625" style="585" customWidth="1"/>
    <col min="14851" max="14851" width="15.140625" style="585" customWidth="1"/>
    <col min="14852" max="14852" width="14.140625" style="585" customWidth="1"/>
    <col min="14853" max="14853" width="18.7109375" style="585" customWidth="1"/>
    <col min="14854" max="14854" width="13.42578125" style="585" customWidth="1"/>
    <col min="14855" max="14855" width="17.140625" style="585" customWidth="1"/>
    <col min="14856" max="14856" width="16.28515625" style="585" customWidth="1"/>
    <col min="14857" max="14857" width="13.42578125" style="585" customWidth="1"/>
    <col min="14858" max="14858" width="14.28515625" style="585" customWidth="1"/>
    <col min="14859" max="15104" width="9.140625" style="585"/>
    <col min="15105" max="15105" width="20.140625" style="585" customWidth="1"/>
    <col min="15106" max="15106" width="15.28515625" style="585" customWidth="1"/>
    <col min="15107" max="15107" width="15.140625" style="585" customWidth="1"/>
    <col min="15108" max="15108" width="14.140625" style="585" customWidth="1"/>
    <col min="15109" max="15109" width="18.7109375" style="585" customWidth="1"/>
    <col min="15110" max="15110" width="13.42578125" style="585" customWidth="1"/>
    <col min="15111" max="15111" width="17.140625" style="585" customWidth="1"/>
    <col min="15112" max="15112" width="16.28515625" style="585" customWidth="1"/>
    <col min="15113" max="15113" width="13.42578125" style="585" customWidth="1"/>
    <col min="15114" max="15114" width="14.28515625" style="585" customWidth="1"/>
    <col min="15115" max="15360" width="9.140625" style="585"/>
    <col min="15361" max="15361" width="20.140625" style="585" customWidth="1"/>
    <col min="15362" max="15362" width="15.28515625" style="585" customWidth="1"/>
    <col min="15363" max="15363" width="15.140625" style="585" customWidth="1"/>
    <col min="15364" max="15364" width="14.140625" style="585" customWidth="1"/>
    <col min="15365" max="15365" width="18.7109375" style="585" customWidth="1"/>
    <col min="15366" max="15366" width="13.42578125" style="585" customWidth="1"/>
    <col min="15367" max="15367" width="17.140625" style="585" customWidth="1"/>
    <col min="15368" max="15368" width="16.28515625" style="585" customWidth="1"/>
    <col min="15369" max="15369" width="13.42578125" style="585" customWidth="1"/>
    <col min="15370" max="15370" width="14.28515625" style="585" customWidth="1"/>
    <col min="15371" max="15616" width="9.140625" style="585"/>
    <col min="15617" max="15617" width="20.140625" style="585" customWidth="1"/>
    <col min="15618" max="15618" width="15.28515625" style="585" customWidth="1"/>
    <col min="15619" max="15619" width="15.140625" style="585" customWidth="1"/>
    <col min="15620" max="15620" width="14.140625" style="585" customWidth="1"/>
    <col min="15621" max="15621" width="18.7109375" style="585" customWidth="1"/>
    <col min="15622" max="15622" width="13.42578125" style="585" customWidth="1"/>
    <col min="15623" max="15623" width="17.140625" style="585" customWidth="1"/>
    <col min="15624" max="15624" width="16.28515625" style="585" customWidth="1"/>
    <col min="15625" max="15625" width="13.42578125" style="585" customWidth="1"/>
    <col min="15626" max="15626" width="14.28515625" style="585" customWidth="1"/>
    <col min="15627" max="15872" width="9.140625" style="585"/>
    <col min="15873" max="15873" width="20.140625" style="585" customWidth="1"/>
    <col min="15874" max="15874" width="15.28515625" style="585" customWidth="1"/>
    <col min="15875" max="15875" width="15.140625" style="585" customWidth="1"/>
    <col min="15876" max="15876" width="14.140625" style="585" customWidth="1"/>
    <col min="15877" max="15877" width="18.7109375" style="585" customWidth="1"/>
    <col min="15878" max="15878" width="13.42578125" style="585" customWidth="1"/>
    <col min="15879" max="15879" width="17.140625" style="585" customWidth="1"/>
    <col min="15880" max="15880" width="16.28515625" style="585" customWidth="1"/>
    <col min="15881" max="15881" width="13.42578125" style="585" customWidth="1"/>
    <col min="15882" max="15882" width="14.28515625" style="585" customWidth="1"/>
    <col min="15883" max="16128" width="9.140625" style="585"/>
    <col min="16129" max="16129" width="20.140625" style="585" customWidth="1"/>
    <col min="16130" max="16130" width="15.28515625" style="585" customWidth="1"/>
    <col min="16131" max="16131" width="15.140625" style="585" customWidth="1"/>
    <col min="16132" max="16132" width="14.140625" style="585" customWidth="1"/>
    <col min="16133" max="16133" width="18.7109375" style="585" customWidth="1"/>
    <col min="16134" max="16134" width="13.42578125" style="585" customWidth="1"/>
    <col min="16135" max="16135" width="17.140625" style="585" customWidth="1"/>
    <col min="16136" max="16136" width="16.28515625" style="585" customWidth="1"/>
    <col min="16137" max="16137" width="13.42578125" style="585" customWidth="1"/>
    <col min="16138" max="16138" width="14.28515625" style="585" customWidth="1"/>
    <col min="16139" max="16384" width="9.140625" style="585"/>
  </cols>
  <sheetData>
    <row r="1" spans="1:10" ht="58.5" customHeight="1">
      <c r="A1" s="1054" t="s">
        <v>1288</v>
      </c>
      <c r="B1" s="1054"/>
      <c r="C1" s="1054"/>
      <c r="D1" s="1054"/>
      <c r="E1" s="1054"/>
      <c r="F1" s="1054"/>
      <c r="G1" s="1054"/>
      <c r="H1" s="1054"/>
      <c r="I1" s="1054"/>
      <c r="J1" s="1054"/>
    </row>
    <row r="2" spans="1:10" ht="17.25" customHeight="1" thickBot="1">
      <c r="A2" s="600"/>
      <c r="B2" s="600"/>
      <c r="C2" s="600"/>
      <c r="D2" s="600"/>
      <c r="E2" s="600"/>
      <c r="F2" s="600"/>
      <c r="G2" s="600"/>
      <c r="H2" s="600"/>
      <c r="I2" s="600"/>
      <c r="J2" s="601" t="s">
        <v>1136</v>
      </c>
    </row>
    <row r="3" spans="1:10" ht="64.5" customHeight="1" thickBot="1">
      <c r="A3" s="567" t="s">
        <v>1112</v>
      </c>
      <c r="B3" s="567" t="s">
        <v>32</v>
      </c>
      <c r="C3" s="602" t="s">
        <v>1289</v>
      </c>
      <c r="D3" s="602" t="s">
        <v>1126</v>
      </c>
      <c r="E3" s="602" t="s">
        <v>1127</v>
      </c>
      <c r="F3" s="602" t="s">
        <v>1128</v>
      </c>
      <c r="G3" s="602" t="s">
        <v>1129</v>
      </c>
      <c r="H3" s="602" t="s">
        <v>1130</v>
      </c>
      <c r="I3" s="603" t="s">
        <v>89</v>
      </c>
      <c r="J3" s="604" t="s">
        <v>1131</v>
      </c>
    </row>
    <row r="4" spans="1:10" ht="31.5" customHeight="1" thickBot="1">
      <c r="A4" s="605" t="s">
        <v>32</v>
      </c>
      <c r="B4" s="606">
        <f>SUM(C4:J4)</f>
        <v>7392684871</v>
      </c>
      <c r="C4" s="607">
        <f>SUM(C5:C39)</f>
        <v>5537258032</v>
      </c>
      <c r="D4" s="607">
        <f t="shared" ref="D4:I4" si="0">SUM(D5:D39)</f>
        <v>265462344</v>
      </c>
      <c r="E4" s="607">
        <f t="shared" si="0"/>
        <v>170377392</v>
      </c>
      <c r="F4" s="607">
        <f t="shared" si="0"/>
        <v>106167117</v>
      </c>
      <c r="G4" s="607">
        <f t="shared" si="0"/>
        <v>9887</v>
      </c>
      <c r="H4" s="607">
        <f t="shared" si="0"/>
        <v>991420889</v>
      </c>
      <c r="I4" s="607">
        <f t="shared" si="0"/>
        <v>326727261</v>
      </c>
      <c r="J4" s="608">
        <v>-4738051</v>
      </c>
    </row>
    <row r="5" spans="1:10" ht="30.75" customHeight="1" thickBot="1">
      <c r="A5" s="609" t="s">
        <v>1114</v>
      </c>
      <c r="B5" s="610">
        <f>SUM(C5:J5)</f>
        <v>1675938429</v>
      </c>
      <c r="C5" s="611">
        <f>-665243925+1327470684</f>
        <v>662226759</v>
      </c>
      <c r="D5" s="576">
        <v>115995587</v>
      </c>
      <c r="E5" s="611">
        <v>46153961</v>
      </c>
      <c r="F5" s="576">
        <v>-91538832</v>
      </c>
      <c r="G5" s="612">
        <v>-74020</v>
      </c>
      <c r="H5" s="576">
        <v>926075704</v>
      </c>
      <c r="I5" s="612">
        <v>17099270</v>
      </c>
      <c r="J5" s="613">
        <v>0</v>
      </c>
    </row>
    <row r="6" spans="1:10" ht="30.75" customHeight="1" thickBot="1">
      <c r="A6" s="609" t="s">
        <v>1115</v>
      </c>
      <c r="B6" s="610">
        <f t="shared" ref="B6:B39" si="1">SUM(C6:J6)</f>
        <v>1415772155</v>
      </c>
      <c r="C6" s="611">
        <f>1126945285+639021</f>
        <v>1127584306</v>
      </c>
      <c r="D6" s="576">
        <v>1398822</v>
      </c>
      <c r="E6" s="611">
        <v>29653240</v>
      </c>
      <c r="F6" s="576">
        <v>106167118</v>
      </c>
      <c r="G6" s="611">
        <v>74020</v>
      </c>
      <c r="H6" s="576">
        <v>63719108</v>
      </c>
      <c r="I6" s="614">
        <v>87175541</v>
      </c>
      <c r="J6" s="613">
        <v>0</v>
      </c>
    </row>
    <row r="7" spans="1:10" ht="30.75" customHeight="1" thickBot="1">
      <c r="A7" s="582" t="s">
        <v>1116</v>
      </c>
      <c r="B7" s="610">
        <f t="shared" si="1"/>
        <v>165399256</v>
      </c>
      <c r="C7" s="581">
        <v>135136458</v>
      </c>
      <c r="D7" s="577">
        <v>9379499</v>
      </c>
      <c r="E7" s="581">
        <v>6196487</v>
      </c>
      <c r="F7" s="577">
        <v>4430028</v>
      </c>
      <c r="G7" s="581">
        <v>26</v>
      </c>
      <c r="H7" s="577">
        <v>54517</v>
      </c>
      <c r="I7" s="615">
        <v>10337968</v>
      </c>
      <c r="J7" s="613">
        <v>-135727</v>
      </c>
    </row>
    <row r="8" spans="1:10" ht="30.75" customHeight="1" thickBot="1">
      <c r="A8" s="582" t="s">
        <v>1117</v>
      </c>
      <c r="B8" s="610">
        <f t="shared" si="1"/>
        <v>76519264</v>
      </c>
      <c r="C8" s="581">
        <v>59018248</v>
      </c>
      <c r="D8" s="577">
        <v>4972195</v>
      </c>
      <c r="E8" s="581">
        <v>4666812</v>
      </c>
      <c r="F8" s="577">
        <v>1830607</v>
      </c>
      <c r="G8" s="581">
        <v>0</v>
      </c>
      <c r="H8" s="577">
        <v>68229</v>
      </c>
      <c r="I8" s="615">
        <v>6036511</v>
      </c>
      <c r="J8" s="613">
        <v>-73338</v>
      </c>
    </row>
    <row r="9" spans="1:10" ht="30.75" customHeight="1" thickBot="1">
      <c r="A9" s="582" t="s">
        <v>13</v>
      </c>
      <c r="B9" s="610">
        <f t="shared" si="1"/>
        <v>40907568</v>
      </c>
      <c r="C9" s="581">
        <v>32294724</v>
      </c>
      <c r="D9" s="577">
        <v>2064942</v>
      </c>
      <c r="E9" s="581">
        <v>2127960</v>
      </c>
      <c r="F9" s="577">
        <v>1020354</v>
      </c>
      <c r="G9" s="581">
        <v>0</v>
      </c>
      <c r="H9" s="577">
        <v>48369</v>
      </c>
      <c r="I9" s="615">
        <v>3385956</v>
      </c>
      <c r="J9" s="613">
        <v>-34737</v>
      </c>
    </row>
    <row r="10" spans="1:10" ht="30.75" customHeight="1" thickBot="1">
      <c r="A10" s="582" t="s">
        <v>1118</v>
      </c>
      <c r="B10" s="610">
        <f t="shared" si="1"/>
        <v>307057166</v>
      </c>
      <c r="C10" s="581">
        <v>259590065</v>
      </c>
      <c r="D10" s="577">
        <v>15868241</v>
      </c>
      <c r="E10" s="581">
        <v>9437885</v>
      </c>
      <c r="F10" s="577">
        <v>8341242</v>
      </c>
      <c r="G10" s="581">
        <v>70</v>
      </c>
      <c r="H10" s="577">
        <v>15890</v>
      </c>
      <c r="I10" s="615">
        <v>14330803</v>
      </c>
      <c r="J10" s="613">
        <v>-527030</v>
      </c>
    </row>
    <row r="11" spans="1:10" ht="30.75" customHeight="1" thickBot="1">
      <c r="A11" s="582" t="s">
        <v>33</v>
      </c>
      <c r="B11" s="610">
        <f t="shared" si="1"/>
        <v>118608371</v>
      </c>
      <c r="C11" s="581">
        <v>96081152</v>
      </c>
      <c r="D11" s="577">
        <v>6022018</v>
      </c>
      <c r="E11" s="581">
        <v>2235560</v>
      </c>
      <c r="F11" s="577">
        <v>4418309</v>
      </c>
      <c r="G11" s="581">
        <v>1406</v>
      </c>
      <c r="H11" s="577">
        <v>44</v>
      </c>
      <c r="I11" s="615">
        <v>10184742</v>
      </c>
      <c r="J11" s="613">
        <v>-334860</v>
      </c>
    </row>
    <row r="12" spans="1:10" ht="30.75" customHeight="1" thickBot="1">
      <c r="A12" s="582" t="s">
        <v>15</v>
      </c>
      <c r="B12" s="610">
        <f t="shared" si="1"/>
        <v>25598956</v>
      </c>
      <c r="C12" s="581">
        <v>23190265</v>
      </c>
      <c r="D12" s="577">
        <v>466948</v>
      </c>
      <c r="E12" s="581">
        <v>765436</v>
      </c>
      <c r="F12" s="577">
        <v>430273</v>
      </c>
      <c r="G12" s="581">
        <v>264</v>
      </c>
      <c r="H12" s="577">
        <v>1887</v>
      </c>
      <c r="I12" s="615">
        <v>779348</v>
      </c>
      <c r="J12" s="613">
        <v>-35465</v>
      </c>
    </row>
    <row r="13" spans="1:10" ht="30.75" customHeight="1" thickBot="1">
      <c r="A13" s="582" t="s">
        <v>16</v>
      </c>
      <c r="B13" s="610">
        <f t="shared" si="1"/>
        <v>130826630</v>
      </c>
      <c r="C13" s="581">
        <v>126222347</v>
      </c>
      <c r="D13" s="577">
        <v>970665</v>
      </c>
      <c r="E13" s="581">
        <v>759808</v>
      </c>
      <c r="F13" s="577">
        <v>816939</v>
      </c>
      <c r="G13" s="581">
        <v>0</v>
      </c>
      <c r="H13" s="577">
        <v>81793</v>
      </c>
      <c r="I13" s="615">
        <v>2033615</v>
      </c>
      <c r="J13" s="613">
        <v>-58537</v>
      </c>
    </row>
    <row r="14" spans="1:10" ht="30.75" customHeight="1" thickBot="1">
      <c r="A14" s="582" t="s">
        <v>1137</v>
      </c>
      <c r="B14" s="610">
        <f t="shared" si="1"/>
        <v>32106037</v>
      </c>
      <c r="C14" s="581">
        <v>25854582</v>
      </c>
      <c r="D14" s="577">
        <v>1303944</v>
      </c>
      <c r="E14" s="581">
        <v>2511688</v>
      </c>
      <c r="F14" s="577">
        <v>862392</v>
      </c>
      <c r="G14" s="581">
        <v>0</v>
      </c>
      <c r="H14" s="577">
        <v>196</v>
      </c>
      <c r="I14" s="615">
        <v>1592448</v>
      </c>
      <c r="J14" s="613">
        <v>-19213</v>
      </c>
    </row>
    <row r="15" spans="1:10" ht="30.75" customHeight="1" thickBot="1">
      <c r="A15" s="582" t="s">
        <v>214</v>
      </c>
      <c r="B15" s="610">
        <f t="shared" si="1"/>
        <v>27669126</v>
      </c>
      <c r="C15" s="581">
        <v>23533855</v>
      </c>
      <c r="D15" s="577">
        <v>740384</v>
      </c>
      <c r="E15" s="581">
        <v>1162583</v>
      </c>
      <c r="F15" s="577">
        <v>565270</v>
      </c>
      <c r="G15" s="581">
        <v>0</v>
      </c>
      <c r="H15" s="577">
        <v>8507</v>
      </c>
      <c r="I15" s="615">
        <v>1680816</v>
      </c>
      <c r="J15" s="613">
        <v>-22289</v>
      </c>
    </row>
    <row r="16" spans="1:10" ht="30.75" customHeight="1" thickBot="1">
      <c r="A16" s="582" t="s">
        <v>30</v>
      </c>
      <c r="B16" s="610">
        <f t="shared" si="1"/>
        <v>266181167</v>
      </c>
      <c r="C16" s="581">
        <v>225858107</v>
      </c>
      <c r="D16" s="577">
        <v>6614500</v>
      </c>
      <c r="E16" s="581">
        <v>6793328</v>
      </c>
      <c r="F16" s="577">
        <v>5112153</v>
      </c>
      <c r="G16" s="581">
        <v>0</v>
      </c>
      <c r="H16" s="577">
        <v>43124</v>
      </c>
      <c r="I16" s="615">
        <v>22069784</v>
      </c>
      <c r="J16" s="613">
        <v>-309829</v>
      </c>
    </row>
    <row r="17" spans="1:10" ht="30.75" customHeight="1" thickBot="1">
      <c r="A17" s="582" t="s">
        <v>216</v>
      </c>
      <c r="B17" s="610">
        <f t="shared" si="1"/>
        <v>23688576</v>
      </c>
      <c r="C17" s="581">
        <v>19483335</v>
      </c>
      <c r="D17" s="577">
        <v>570883</v>
      </c>
      <c r="E17" s="581">
        <v>1038473</v>
      </c>
      <c r="F17" s="577">
        <v>512516</v>
      </c>
      <c r="G17" s="581">
        <v>0</v>
      </c>
      <c r="H17" s="577">
        <v>8275</v>
      </c>
      <c r="I17" s="615">
        <v>2093503</v>
      </c>
      <c r="J17" s="613">
        <v>-18409</v>
      </c>
    </row>
    <row r="18" spans="1:10" ht="30.75" customHeight="1" thickBot="1">
      <c r="A18" s="582" t="s">
        <v>17</v>
      </c>
      <c r="B18" s="610">
        <f t="shared" si="1"/>
        <v>333180157</v>
      </c>
      <c r="C18" s="581">
        <v>309290231</v>
      </c>
      <c r="D18" s="577">
        <v>4953684</v>
      </c>
      <c r="E18" s="581">
        <v>4125180</v>
      </c>
      <c r="F18" s="577">
        <v>5833483</v>
      </c>
      <c r="G18" s="581">
        <v>5</v>
      </c>
      <c r="H18" s="577">
        <v>44643</v>
      </c>
      <c r="I18" s="615">
        <v>9431825</v>
      </c>
      <c r="J18" s="613">
        <v>-498894</v>
      </c>
    </row>
    <row r="19" spans="1:10" ht="30.75" customHeight="1" thickBot="1">
      <c r="A19" s="582" t="s">
        <v>18</v>
      </c>
      <c r="B19" s="610">
        <f t="shared" si="1"/>
        <v>45427114</v>
      </c>
      <c r="C19" s="581">
        <v>37815241</v>
      </c>
      <c r="D19" s="577">
        <v>1797211</v>
      </c>
      <c r="E19" s="581">
        <v>1504915</v>
      </c>
      <c r="F19" s="577">
        <v>1132588</v>
      </c>
      <c r="G19" s="581">
        <v>0</v>
      </c>
      <c r="H19" s="577">
        <v>13771</v>
      </c>
      <c r="I19" s="615">
        <v>3212580</v>
      </c>
      <c r="J19" s="613">
        <v>-49192</v>
      </c>
    </row>
    <row r="20" spans="1:10" ht="30.75" customHeight="1" thickBot="1">
      <c r="A20" s="582" t="s">
        <v>19</v>
      </c>
      <c r="B20" s="610">
        <f t="shared" si="1"/>
        <v>34031061</v>
      </c>
      <c r="C20" s="581">
        <v>28667899</v>
      </c>
      <c r="D20" s="577">
        <v>1345868</v>
      </c>
      <c r="E20" s="581">
        <v>1015689</v>
      </c>
      <c r="F20" s="577">
        <v>1049353</v>
      </c>
      <c r="G20" s="581">
        <v>1095</v>
      </c>
      <c r="H20" s="577">
        <v>6252</v>
      </c>
      <c r="I20" s="615">
        <v>1978327</v>
      </c>
      <c r="J20" s="613">
        <v>-33422</v>
      </c>
    </row>
    <row r="21" spans="1:10" ht="30.75" customHeight="1" thickBot="1">
      <c r="A21" s="582" t="s">
        <v>217</v>
      </c>
      <c r="B21" s="610">
        <f t="shared" si="1"/>
        <v>62833053</v>
      </c>
      <c r="C21" s="581">
        <v>57562323</v>
      </c>
      <c r="D21" s="577">
        <v>997483</v>
      </c>
      <c r="E21" s="581">
        <v>1674827</v>
      </c>
      <c r="F21" s="577">
        <v>763495</v>
      </c>
      <c r="G21" s="581">
        <v>0</v>
      </c>
      <c r="H21" s="577">
        <v>12197</v>
      </c>
      <c r="I21" s="615">
        <v>1881663</v>
      </c>
      <c r="J21" s="613">
        <v>-58935</v>
      </c>
    </row>
    <row r="22" spans="1:10" ht="30.75" customHeight="1" thickBot="1">
      <c r="A22" s="582" t="s">
        <v>124</v>
      </c>
      <c r="B22" s="610">
        <f t="shared" si="1"/>
        <v>483036304</v>
      </c>
      <c r="C22" s="581">
        <v>434751876</v>
      </c>
      <c r="D22" s="577">
        <v>19502145</v>
      </c>
      <c r="E22" s="581">
        <v>2820750</v>
      </c>
      <c r="F22" s="577">
        <v>9138171</v>
      </c>
      <c r="G22" s="581">
        <v>130</v>
      </c>
      <c r="H22" s="577">
        <v>58666</v>
      </c>
      <c r="I22" s="615">
        <v>17210668</v>
      </c>
      <c r="J22" s="613">
        <v>-446102</v>
      </c>
    </row>
    <row r="23" spans="1:10" ht="30.75" customHeight="1" thickBot="1">
      <c r="A23" s="582" t="s">
        <v>1138</v>
      </c>
      <c r="B23" s="610">
        <f t="shared" si="1"/>
        <v>216645958</v>
      </c>
      <c r="C23" s="581">
        <v>190455397</v>
      </c>
      <c r="D23" s="577">
        <v>7478863</v>
      </c>
      <c r="E23" s="581">
        <v>3024191</v>
      </c>
      <c r="F23" s="577">
        <v>4543965</v>
      </c>
      <c r="G23" s="581">
        <v>1506</v>
      </c>
      <c r="H23" s="577">
        <v>2440</v>
      </c>
      <c r="I23" s="615">
        <v>11179484</v>
      </c>
      <c r="J23" s="613">
        <v>-39888</v>
      </c>
    </row>
    <row r="24" spans="1:10" ht="30.75" customHeight="1" thickBot="1">
      <c r="A24" s="582" t="s">
        <v>126</v>
      </c>
      <c r="B24" s="610">
        <f t="shared" si="1"/>
        <v>561586740</v>
      </c>
      <c r="C24" s="581">
        <v>507386682</v>
      </c>
      <c r="D24" s="577">
        <v>16533438</v>
      </c>
      <c r="E24" s="581">
        <v>1735873</v>
      </c>
      <c r="F24" s="577">
        <v>9311520</v>
      </c>
      <c r="G24" s="581">
        <v>2895</v>
      </c>
      <c r="H24" s="577">
        <v>10051</v>
      </c>
      <c r="I24" s="615">
        <v>27050444</v>
      </c>
      <c r="J24" s="613">
        <v>-444163</v>
      </c>
    </row>
    <row r="25" spans="1:10" ht="30.75" customHeight="1" thickBot="1">
      <c r="A25" s="582" t="s">
        <v>20</v>
      </c>
      <c r="B25" s="610">
        <f t="shared" si="1"/>
        <v>200935004</v>
      </c>
      <c r="C25" s="581">
        <v>165229848</v>
      </c>
      <c r="D25" s="577">
        <v>7859738</v>
      </c>
      <c r="E25" s="581">
        <v>8301415</v>
      </c>
      <c r="F25" s="577">
        <v>4989734</v>
      </c>
      <c r="G25" s="581">
        <v>0</v>
      </c>
      <c r="H25" s="577">
        <v>180501</v>
      </c>
      <c r="I25" s="615">
        <v>14569179</v>
      </c>
      <c r="J25" s="613">
        <v>-195411</v>
      </c>
    </row>
    <row r="26" spans="1:10" ht="30.75" customHeight="1" thickBot="1">
      <c r="A26" s="582" t="s">
        <v>21</v>
      </c>
      <c r="B26" s="610">
        <f t="shared" si="1"/>
        <v>61335483</v>
      </c>
      <c r="C26" s="581">
        <v>50855998</v>
      </c>
      <c r="D26" s="577">
        <v>2224783</v>
      </c>
      <c r="E26" s="581">
        <v>2493687</v>
      </c>
      <c r="F26" s="577">
        <v>1976521</v>
      </c>
      <c r="G26" s="581">
        <v>2048</v>
      </c>
      <c r="H26" s="577">
        <v>17408</v>
      </c>
      <c r="I26" s="615">
        <v>3820897</v>
      </c>
      <c r="J26" s="613">
        <v>-55859</v>
      </c>
    </row>
    <row r="27" spans="1:10" ht="30.75" customHeight="1" thickBot="1">
      <c r="A27" s="582" t="s">
        <v>22</v>
      </c>
      <c r="B27" s="610">
        <f t="shared" si="1"/>
        <v>65236277</v>
      </c>
      <c r="C27" s="581">
        <v>57513675</v>
      </c>
      <c r="D27" s="577">
        <v>2088259</v>
      </c>
      <c r="E27" s="581">
        <v>1292797</v>
      </c>
      <c r="F27" s="577">
        <v>1176582</v>
      </c>
      <c r="G27" s="581">
        <v>0</v>
      </c>
      <c r="H27" s="577">
        <v>674</v>
      </c>
      <c r="I27" s="615">
        <v>3296588</v>
      </c>
      <c r="J27" s="613">
        <v>-132298</v>
      </c>
    </row>
    <row r="28" spans="1:10" ht="30.75" customHeight="1" thickBot="1">
      <c r="A28" s="582" t="s">
        <v>219</v>
      </c>
      <c r="B28" s="610">
        <f t="shared" si="1"/>
        <v>45759316</v>
      </c>
      <c r="C28" s="581">
        <v>38850426</v>
      </c>
      <c r="D28" s="577">
        <v>1827691</v>
      </c>
      <c r="E28" s="581">
        <v>2110629</v>
      </c>
      <c r="F28" s="577">
        <v>1052448</v>
      </c>
      <c r="G28" s="581">
        <v>0</v>
      </c>
      <c r="H28" s="577">
        <v>107563</v>
      </c>
      <c r="I28" s="615">
        <v>1854098</v>
      </c>
      <c r="J28" s="613">
        <v>-43539</v>
      </c>
    </row>
    <row r="29" spans="1:10" ht="30.75" customHeight="1" thickBot="1">
      <c r="A29" s="582" t="s">
        <v>220</v>
      </c>
      <c r="B29" s="610">
        <f t="shared" si="1"/>
        <v>192391408</v>
      </c>
      <c r="C29" s="581">
        <v>176595243</v>
      </c>
      <c r="D29" s="577">
        <v>3410413</v>
      </c>
      <c r="E29" s="581">
        <v>3581672</v>
      </c>
      <c r="F29" s="577">
        <v>2804023</v>
      </c>
      <c r="G29" s="581">
        <v>0</v>
      </c>
      <c r="H29" s="577">
        <v>1416</v>
      </c>
      <c r="I29" s="615">
        <v>6208330</v>
      </c>
      <c r="J29" s="613">
        <v>-209689</v>
      </c>
    </row>
    <row r="30" spans="1:10" ht="30.75" customHeight="1" thickBot="1">
      <c r="A30" s="582" t="s">
        <v>221</v>
      </c>
      <c r="B30" s="610">
        <f t="shared" si="1"/>
        <v>59907265</v>
      </c>
      <c r="C30" s="581">
        <v>48803685</v>
      </c>
      <c r="D30" s="577">
        <v>3137980</v>
      </c>
      <c r="E30" s="581">
        <v>3125737</v>
      </c>
      <c r="F30" s="577">
        <v>1509630</v>
      </c>
      <c r="G30" s="581">
        <v>0</v>
      </c>
      <c r="H30" s="577">
        <v>509</v>
      </c>
      <c r="I30" s="615">
        <v>3407128</v>
      </c>
      <c r="J30" s="613">
        <v>-77404</v>
      </c>
    </row>
    <row r="31" spans="1:10" ht="30.75" customHeight="1" thickBot="1">
      <c r="A31" s="582" t="s">
        <v>1121</v>
      </c>
      <c r="B31" s="610">
        <f t="shared" si="1"/>
        <v>28048991</v>
      </c>
      <c r="C31" s="581">
        <v>26515966</v>
      </c>
      <c r="D31" s="577">
        <v>271211</v>
      </c>
      <c r="E31" s="581">
        <v>424114</v>
      </c>
      <c r="F31" s="577">
        <v>373182</v>
      </c>
      <c r="G31" s="581">
        <v>0</v>
      </c>
      <c r="H31" s="577">
        <v>0</v>
      </c>
      <c r="I31" s="615">
        <v>491675</v>
      </c>
      <c r="J31" s="613">
        <v>-27157</v>
      </c>
    </row>
    <row r="32" spans="1:10" ht="30.75" customHeight="1" thickBot="1">
      <c r="A32" s="582" t="s">
        <v>131</v>
      </c>
      <c r="B32" s="610">
        <f t="shared" si="1"/>
        <v>51151361</v>
      </c>
      <c r="C32" s="581">
        <v>43217661</v>
      </c>
      <c r="D32" s="577">
        <v>1764490</v>
      </c>
      <c r="E32" s="581">
        <v>1801936</v>
      </c>
      <c r="F32" s="577">
        <v>1211711</v>
      </c>
      <c r="G32" s="581">
        <v>0</v>
      </c>
      <c r="H32" s="577">
        <v>84439</v>
      </c>
      <c r="I32" s="615">
        <v>3168178</v>
      </c>
      <c r="J32" s="613">
        <v>-97054</v>
      </c>
    </row>
    <row r="33" spans="1:10" ht="30.75" customHeight="1" thickBot="1">
      <c r="A33" s="582" t="s">
        <v>23</v>
      </c>
      <c r="B33" s="610">
        <f t="shared" si="1"/>
        <v>97167688</v>
      </c>
      <c r="C33" s="581">
        <v>78197021</v>
      </c>
      <c r="D33" s="577">
        <v>6485588</v>
      </c>
      <c r="E33" s="581">
        <v>2416529</v>
      </c>
      <c r="F33" s="577">
        <v>3569857</v>
      </c>
      <c r="G33" s="581">
        <v>0</v>
      </c>
      <c r="H33" s="577">
        <v>11502</v>
      </c>
      <c r="I33" s="615">
        <v>6592357</v>
      </c>
      <c r="J33" s="613">
        <v>-105166</v>
      </c>
    </row>
    <row r="34" spans="1:10" ht="30.75" customHeight="1" thickBot="1">
      <c r="A34" s="582" t="s">
        <v>24</v>
      </c>
      <c r="B34" s="610">
        <f t="shared" si="1"/>
        <v>42476280</v>
      </c>
      <c r="C34" s="581">
        <v>32446798</v>
      </c>
      <c r="D34" s="577">
        <v>2005693</v>
      </c>
      <c r="E34" s="581">
        <v>2810519</v>
      </c>
      <c r="F34" s="577">
        <v>1493847</v>
      </c>
      <c r="G34" s="581">
        <v>0</v>
      </c>
      <c r="H34" s="577">
        <v>8526</v>
      </c>
      <c r="I34" s="615">
        <v>3763001</v>
      </c>
      <c r="J34" s="613">
        <v>-52104</v>
      </c>
    </row>
    <row r="35" spans="1:10" ht="30.75" customHeight="1" thickBot="1">
      <c r="A35" s="582" t="s">
        <v>25</v>
      </c>
      <c r="B35" s="610">
        <f t="shared" si="1"/>
        <v>142240343</v>
      </c>
      <c r="C35" s="581">
        <v>117635901</v>
      </c>
      <c r="D35" s="577">
        <v>6003590</v>
      </c>
      <c r="E35" s="581">
        <v>4526383</v>
      </c>
      <c r="F35" s="577">
        <v>4358224</v>
      </c>
      <c r="G35" s="581">
        <v>250</v>
      </c>
      <c r="H35" s="577">
        <v>692644</v>
      </c>
      <c r="I35" s="615">
        <v>9151405</v>
      </c>
      <c r="J35" s="613">
        <v>-128054</v>
      </c>
    </row>
    <row r="36" spans="1:10" ht="30.75" customHeight="1" thickBot="1">
      <c r="A36" s="582" t="s">
        <v>223</v>
      </c>
      <c r="B36" s="610">
        <f t="shared" si="1"/>
        <v>80964115</v>
      </c>
      <c r="C36" s="581">
        <v>67333773</v>
      </c>
      <c r="D36" s="577">
        <v>3223788</v>
      </c>
      <c r="E36" s="581">
        <v>2010761</v>
      </c>
      <c r="F36" s="577">
        <v>2326034</v>
      </c>
      <c r="G36" s="581">
        <v>52</v>
      </c>
      <c r="H36" s="577">
        <v>5159</v>
      </c>
      <c r="I36" s="615">
        <v>6155655</v>
      </c>
      <c r="J36" s="613">
        <v>-91107</v>
      </c>
    </row>
    <row r="37" spans="1:10" ht="30.75" customHeight="1" thickBot="1">
      <c r="A37" s="582" t="s">
        <v>1122</v>
      </c>
      <c r="B37" s="610">
        <f t="shared" si="1"/>
        <v>132362718</v>
      </c>
      <c r="C37" s="581">
        <v>124464581</v>
      </c>
      <c r="D37" s="577">
        <v>1103917</v>
      </c>
      <c r="E37" s="581">
        <v>807725</v>
      </c>
      <c r="F37" s="577">
        <v>1132043</v>
      </c>
      <c r="G37" s="581">
        <v>0</v>
      </c>
      <c r="H37" s="577">
        <v>9876</v>
      </c>
      <c r="I37" s="615">
        <v>5116162</v>
      </c>
      <c r="J37" s="613">
        <v>-271586</v>
      </c>
    </row>
    <row r="38" spans="1:10" ht="30.75" customHeight="1" thickBot="1">
      <c r="A38" s="582" t="s">
        <v>1123</v>
      </c>
      <c r="B38" s="610">
        <f t="shared" si="1"/>
        <v>52281439</v>
      </c>
      <c r="C38" s="581">
        <v>42344098</v>
      </c>
      <c r="D38" s="577">
        <v>2595294</v>
      </c>
      <c r="E38" s="581">
        <v>3232862</v>
      </c>
      <c r="F38" s="577">
        <v>1435338</v>
      </c>
      <c r="G38" s="581">
        <v>140</v>
      </c>
      <c r="H38" s="577">
        <v>27009</v>
      </c>
      <c r="I38" s="615">
        <v>2710251</v>
      </c>
      <c r="J38" s="613">
        <v>-63553</v>
      </c>
    </row>
    <row r="39" spans="1:10" ht="30.75" customHeight="1" thickBot="1">
      <c r="A39" s="582" t="s">
        <v>12</v>
      </c>
      <c r="B39" s="610">
        <f t="shared" si="1"/>
        <v>97414095</v>
      </c>
      <c r="C39" s="581">
        <v>85249506</v>
      </c>
      <c r="D39" s="577">
        <v>2482589</v>
      </c>
      <c r="E39" s="581">
        <v>2035980</v>
      </c>
      <c r="F39" s="577">
        <v>2016999</v>
      </c>
      <c r="G39" s="581">
        <v>0</v>
      </c>
      <c r="H39" s="577">
        <v>0</v>
      </c>
      <c r="I39" s="615">
        <v>5677061</v>
      </c>
      <c r="J39" s="613">
        <v>-48040</v>
      </c>
    </row>
    <row r="40" spans="1:10">
      <c r="B40" s="585"/>
    </row>
    <row r="41" spans="1:10" s="552" customFormat="1" ht="2.25" customHeight="1">
      <c r="A41" s="1050"/>
      <c r="B41" s="1050"/>
      <c r="C41" s="1050"/>
      <c r="D41" s="1050"/>
      <c r="E41" s="1050"/>
      <c r="F41" s="1050"/>
      <c r="G41" s="1050"/>
    </row>
    <row r="42" spans="1:10">
      <c r="D42" s="617"/>
    </row>
    <row r="43" spans="1:10">
      <c r="B43" s="618"/>
    </row>
  </sheetData>
  <mergeCells count="2">
    <mergeCell ref="A1:J1"/>
    <mergeCell ref="A41:G41"/>
  </mergeCells>
  <printOptions horizontalCentered="1"/>
  <pageMargins left="0.59055118110236227" right="0.59055118110236227" top="0.98425196850393704" bottom="0.78740157480314965" header="0" footer="0"/>
  <pageSetup paperSize="9" scale="57"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2FDEB-9D15-48B7-A9FA-124487F6AF55}">
  <sheetPr>
    <tabColor rgb="FF00B0F0"/>
    <pageSetUpPr fitToPage="1"/>
  </sheetPr>
  <dimension ref="A1:K16"/>
  <sheetViews>
    <sheetView rightToLeft="1" zoomScaleNormal="100" workbookViewId="0">
      <selection activeCell="J20" sqref="J20"/>
    </sheetView>
  </sheetViews>
  <sheetFormatPr defaultColWidth="9.140625" defaultRowHeight="15.75"/>
  <cols>
    <col min="1" max="1" width="14.42578125" style="552" customWidth="1"/>
    <col min="2" max="2" width="23.42578125" style="552" customWidth="1"/>
    <col min="3" max="3" width="19.42578125" style="552" customWidth="1"/>
    <col min="4" max="4" width="15.28515625" style="552" customWidth="1"/>
    <col min="5" max="5" width="15" style="552" customWidth="1"/>
    <col min="6" max="6" width="15.28515625" style="552" customWidth="1"/>
    <col min="7" max="7" width="9.140625" style="552"/>
    <col min="8" max="8" width="20.85546875" style="552" customWidth="1"/>
    <col min="9" max="9" width="9.5703125" style="552" bestFit="1" customWidth="1"/>
    <col min="10" max="10" width="24.85546875" style="552" customWidth="1"/>
    <col min="11" max="11" width="19.7109375" style="552" customWidth="1"/>
    <col min="12" max="256" width="9.140625" style="552"/>
    <col min="257" max="257" width="14.42578125" style="552" customWidth="1"/>
    <col min="258" max="258" width="23.42578125" style="552" customWidth="1"/>
    <col min="259" max="259" width="19.42578125" style="552" customWidth="1"/>
    <col min="260" max="260" width="15.28515625" style="552" customWidth="1"/>
    <col min="261" max="261" width="15" style="552" customWidth="1"/>
    <col min="262" max="262" width="15.28515625" style="552" customWidth="1"/>
    <col min="263" max="263" width="9.140625" style="552"/>
    <col min="264" max="264" width="20.85546875" style="552" customWidth="1"/>
    <col min="265" max="265" width="9.5703125" style="552" bestFit="1" customWidth="1"/>
    <col min="266" max="266" width="24.85546875" style="552" customWidth="1"/>
    <col min="267" max="267" width="19.7109375" style="552" customWidth="1"/>
    <col min="268" max="512" width="9.140625" style="552"/>
    <col min="513" max="513" width="14.42578125" style="552" customWidth="1"/>
    <col min="514" max="514" width="23.42578125" style="552" customWidth="1"/>
    <col min="515" max="515" width="19.42578125" style="552" customWidth="1"/>
    <col min="516" max="516" width="15.28515625" style="552" customWidth="1"/>
    <col min="517" max="517" width="15" style="552" customWidth="1"/>
    <col min="518" max="518" width="15.28515625" style="552" customWidth="1"/>
    <col min="519" max="519" width="9.140625" style="552"/>
    <col min="520" max="520" width="20.85546875" style="552" customWidth="1"/>
    <col min="521" max="521" width="9.5703125" style="552" bestFit="1" customWidth="1"/>
    <col min="522" max="522" width="24.85546875" style="552" customWidth="1"/>
    <col min="523" max="523" width="19.7109375" style="552" customWidth="1"/>
    <col min="524" max="768" width="9.140625" style="552"/>
    <col min="769" max="769" width="14.42578125" style="552" customWidth="1"/>
    <col min="770" max="770" width="23.42578125" style="552" customWidth="1"/>
    <col min="771" max="771" width="19.42578125" style="552" customWidth="1"/>
    <col min="772" max="772" width="15.28515625" style="552" customWidth="1"/>
    <col min="773" max="773" width="15" style="552" customWidth="1"/>
    <col min="774" max="774" width="15.28515625" style="552" customWidth="1"/>
    <col min="775" max="775" width="9.140625" style="552"/>
    <col min="776" max="776" width="20.85546875" style="552" customWidth="1"/>
    <col min="777" max="777" width="9.5703125" style="552" bestFit="1" customWidth="1"/>
    <col min="778" max="778" width="24.85546875" style="552" customWidth="1"/>
    <col min="779" max="779" width="19.7109375" style="552" customWidth="1"/>
    <col min="780" max="1024" width="9.140625" style="552"/>
    <col min="1025" max="1025" width="14.42578125" style="552" customWidth="1"/>
    <col min="1026" max="1026" width="23.42578125" style="552" customWidth="1"/>
    <col min="1027" max="1027" width="19.42578125" style="552" customWidth="1"/>
    <col min="1028" max="1028" width="15.28515625" style="552" customWidth="1"/>
    <col min="1029" max="1029" width="15" style="552" customWidth="1"/>
    <col min="1030" max="1030" width="15.28515625" style="552" customWidth="1"/>
    <col min="1031" max="1031" width="9.140625" style="552"/>
    <col min="1032" max="1032" width="20.85546875" style="552" customWidth="1"/>
    <col min="1033" max="1033" width="9.5703125" style="552" bestFit="1" customWidth="1"/>
    <col min="1034" max="1034" width="24.85546875" style="552" customWidth="1"/>
    <col min="1035" max="1035" width="19.7109375" style="552" customWidth="1"/>
    <col min="1036" max="1280" width="9.140625" style="552"/>
    <col min="1281" max="1281" width="14.42578125" style="552" customWidth="1"/>
    <col min="1282" max="1282" width="23.42578125" style="552" customWidth="1"/>
    <col min="1283" max="1283" width="19.42578125" style="552" customWidth="1"/>
    <col min="1284" max="1284" width="15.28515625" style="552" customWidth="1"/>
    <col min="1285" max="1285" width="15" style="552" customWidth="1"/>
    <col min="1286" max="1286" width="15.28515625" style="552" customWidth="1"/>
    <col min="1287" max="1287" width="9.140625" style="552"/>
    <col min="1288" max="1288" width="20.85546875" style="552" customWidth="1"/>
    <col min="1289" max="1289" width="9.5703125" style="552" bestFit="1" customWidth="1"/>
    <col min="1290" max="1290" width="24.85546875" style="552" customWidth="1"/>
    <col min="1291" max="1291" width="19.7109375" style="552" customWidth="1"/>
    <col min="1292" max="1536" width="9.140625" style="552"/>
    <col min="1537" max="1537" width="14.42578125" style="552" customWidth="1"/>
    <col min="1538" max="1538" width="23.42578125" style="552" customWidth="1"/>
    <col min="1539" max="1539" width="19.42578125" style="552" customWidth="1"/>
    <col min="1540" max="1540" width="15.28515625" style="552" customWidth="1"/>
    <col min="1541" max="1541" width="15" style="552" customWidth="1"/>
    <col min="1542" max="1542" width="15.28515625" style="552" customWidth="1"/>
    <col min="1543" max="1543" width="9.140625" style="552"/>
    <col min="1544" max="1544" width="20.85546875" style="552" customWidth="1"/>
    <col min="1545" max="1545" width="9.5703125" style="552" bestFit="1" customWidth="1"/>
    <col min="1546" max="1546" width="24.85546875" style="552" customWidth="1"/>
    <col min="1547" max="1547" width="19.7109375" style="552" customWidth="1"/>
    <col min="1548" max="1792" width="9.140625" style="552"/>
    <col min="1793" max="1793" width="14.42578125" style="552" customWidth="1"/>
    <col min="1794" max="1794" width="23.42578125" style="552" customWidth="1"/>
    <col min="1795" max="1795" width="19.42578125" style="552" customWidth="1"/>
    <col min="1796" max="1796" width="15.28515625" style="552" customWidth="1"/>
    <col min="1797" max="1797" width="15" style="552" customWidth="1"/>
    <col min="1798" max="1798" width="15.28515625" style="552" customWidth="1"/>
    <col min="1799" max="1799" width="9.140625" style="552"/>
    <col min="1800" max="1800" width="20.85546875" style="552" customWidth="1"/>
    <col min="1801" max="1801" width="9.5703125" style="552" bestFit="1" customWidth="1"/>
    <col min="1802" max="1802" width="24.85546875" style="552" customWidth="1"/>
    <col min="1803" max="1803" width="19.7109375" style="552" customWidth="1"/>
    <col min="1804" max="2048" width="9.140625" style="552"/>
    <col min="2049" max="2049" width="14.42578125" style="552" customWidth="1"/>
    <col min="2050" max="2050" width="23.42578125" style="552" customWidth="1"/>
    <col min="2051" max="2051" width="19.42578125" style="552" customWidth="1"/>
    <col min="2052" max="2052" width="15.28515625" style="552" customWidth="1"/>
    <col min="2053" max="2053" width="15" style="552" customWidth="1"/>
    <col min="2054" max="2054" width="15.28515625" style="552" customWidth="1"/>
    <col min="2055" max="2055" width="9.140625" style="552"/>
    <col min="2056" max="2056" width="20.85546875" style="552" customWidth="1"/>
    <col min="2057" max="2057" width="9.5703125" style="552" bestFit="1" customWidth="1"/>
    <col min="2058" max="2058" width="24.85546875" style="552" customWidth="1"/>
    <col min="2059" max="2059" width="19.7109375" style="552" customWidth="1"/>
    <col min="2060" max="2304" width="9.140625" style="552"/>
    <col min="2305" max="2305" width="14.42578125" style="552" customWidth="1"/>
    <col min="2306" max="2306" width="23.42578125" style="552" customWidth="1"/>
    <col min="2307" max="2307" width="19.42578125" style="552" customWidth="1"/>
    <col min="2308" max="2308" width="15.28515625" style="552" customWidth="1"/>
    <col min="2309" max="2309" width="15" style="552" customWidth="1"/>
    <col min="2310" max="2310" width="15.28515625" style="552" customWidth="1"/>
    <col min="2311" max="2311" width="9.140625" style="552"/>
    <col min="2312" max="2312" width="20.85546875" style="552" customWidth="1"/>
    <col min="2313" max="2313" width="9.5703125" style="552" bestFit="1" customWidth="1"/>
    <col min="2314" max="2314" width="24.85546875" style="552" customWidth="1"/>
    <col min="2315" max="2315" width="19.7109375" style="552" customWidth="1"/>
    <col min="2316" max="2560" width="9.140625" style="552"/>
    <col min="2561" max="2561" width="14.42578125" style="552" customWidth="1"/>
    <col min="2562" max="2562" width="23.42578125" style="552" customWidth="1"/>
    <col min="2563" max="2563" width="19.42578125" style="552" customWidth="1"/>
    <col min="2564" max="2564" width="15.28515625" style="552" customWidth="1"/>
    <col min="2565" max="2565" width="15" style="552" customWidth="1"/>
    <col min="2566" max="2566" width="15.28515625" style="552" customWidth="1"/>
    <col min="2567" max="2567" width="9.140625" style="552"/>
    <col min="2568" max="2568" width="20.85546875" style="552" customWidth="1"/>
    <col min="2569" max="2569" width="9.5703125" style="552" bestFit="1" customWidth="1"/>
    <col min="2570" max="2570" width="24.85546875" style="552" customWidth="1"/>
    <col min="2571" max="2571" width="19.7109375" style="552" customWidth="1"/>
    <col min="2572" max="2816" width="9.140625" style="552"/>
    <col min="2817" max="2817" width="14.42578125" style="552" customWidth="1"/>
    <col min="2818" max="2818" width="23.42578125" style="552" customWidth="1"/>
    <col min="2819" max="2819" width="19.42578125" style="552" customWidth="1"/>
    <col min="2820" max="2820" width="15.28515625" style="552" customWidth="1"/>
    <col min="2821" max="2821" width="15" style="552" customWidth="1"/>
    <col min="2822" max="2822" width="15.28515625" style="552" customWidth="1"/>
    <col min="2823" max="2823" width="9.140625" style="552"/>
    <col min="2824" max="2824" width="20.85546875" style="552" customWidth="1"/>
    <col min="2825" max="2825" width="9.5703125" style="552" bestFit="1" customWidth="1"/>
    <col min="2826" max="2826" width="24.85546875" style="552" customWidth="1"/>
    <col min="2827" max="2827" width="19.7109375" style="552" customWidth="1"/>
    <col min="2828" max="3072" width="9.140625" style="552"/>
    <col min="3073" max="3073" width="14.42578125" style="552" customWidth="1"/>
    <col min="3074" max="3074" width="23.42578125" style="552" customWidth="1"/>
    <col min="3075" max="3075" width="19.42578125" style="552" customWidth="1"/>
    <col min="3076" max="3076" width="15.28515625" style="552" customWidth="1"/>
    <col min="3077" max="3077" width="15" style="552" customWidth="1"/>
    <col min="3078" max="3078" width="15.28515625" style="552" customWidth="1"/>
    <col min="3079" max="3079" width="9.140625" style="552"/>
    <col min="3080" max="3080" width="20.85546875" style="552" customWidth="1"/>
    <col min="3081" max="3081" width="9.5703125" style="552" bestFit="1" customWidth="1"/>
    <col min="3082" max="3082" width="24.85546875" style="552" customWidth="1"/>
    <col min="3083" max="3083" width="19.7109375" style="552" customWidth="1"/>
    <col min="3084" max="3328" width="9.140625" style="552"/>
    <col min="3329" max="3329" width="14.42578125" style="552" customWidth="1"/>
    <col min="3330" max="3330" width="23.42578125" style="552" customWidth="1"/>
    <col min="3331" max="3331" width="19.42578125" style="552" customWidth="1"/>
    <col min="3332" max="3332" width="15.28515625" style="552" customWidth="1"/>
    <col min="3333" max="3333" width="15" style="552" customWidth="1"/>
    <col min="3334" max="3334" width="15.28515625" style="552" customWidth="1"/>
    <col min="3335" max="3335" width="9.140625" style="552"/>
    <col min="3336" max="3336" width="20.85546875" style="552" customWidth="1"/>
    <col min="3337" max="3337" width="9.5703125" style="552" bestFit="1" customWidth="1"/>
    <col min="3338" max="3338" width="24.85546875" style="552" customWidth="1"/>
    <col min="3339" max="3339" width="19.7109375" style="552" customWidth="1"/>
    <col min="3340" max="3584" width="9.140625" style="552"/>
    <col min="3585" max="3585" width="14.42578125" style="552" customWidth="1"/>
    <col min="3586" max="3586" width="23.42578125" style="552" customWidth="1"/>
    <col min="3587" max="3587" width="19.42578125" style="552" customWidth="1"/>
    <col min="3588" max="3588" width="15.28515625" style="552" customWidth="1"/>
    <col min="3589" max="3589" width="15" style="552" customWidth="1"/>
    <col min="3590" max="3590" width="15.28515625" style="552" customWidth="1"/>
    <col min="3591" max="3591" width="9.140625" style="552"/>
    <col min="3592" max="3592" width="20.85546875" style="552" customWidth="1"/>
    <col min="3593" max="3593" width="9.5703125" style="552" bestFit="1" customWidth="1"/>
    <col min="3594" max="3594" width="24.85546875" style="552" customWidth="1"/>
    <col min="3595" max="3595" width="19.7109375" style="552" customWidth="1"/>
    <col min="3596" max="3840" width="9.140625" style="552"/>
    <col min="3841" max="3841" width="14.42578125" style="552" customWidth="1"/>
    <col min="3842" max="3842" width="23.42578125" style="552" customWidth="1"/>
    <col min="3843" max="3843" width="19.42578125" style="552" customWidth="1"/>
    <col min="3844" max="3844" width="15.28515625" style="552" customWidth="1"/>
    <col min="3845" max="3845" width="15" style="552" customWidth="1"/>
    <col min="3846" max="3846" width="15.28515625" style="552" customWidth="1"/>
    <col min="3847" max="3847" width="9.140625" style="552"/>
    <col min="3848" max="3848" width="20.85546875" style="552" customWidth="1"/>
    <col min="3849" max="3849" width="9.5703125" style="552" bestFit="1" customWidth="1"/>
    <col min="3850" max="3850" width="24.85546875" style="552" customWidth="1"/>
    <col min="3851" max="3851" width="19.7109375" style="552" customWidth="1"/>
    <col min="3852" max="4096" width="9.140625" style="552"/>
    <col min="4097" max="4097" width="14.42578125" style="552" customWidth="1"/>
    <col min="4098" max="4098" width="23.42578125" style="552" customWidth="1"/>
    <col min="4099" max="4099" width="19.42578125" style="552" customWidth="1"/>
    <col min="4100" max="4100" width="15.28515625" style="552" customWidth="1"/>
    <col min="4101" max="4101" width="15" style="552" customWidth="1"/>
    <col min="4102" max="4102" width="15.28515625" style="552" customWidth="1"/>
    <col min="4103" max="4103" width="9.140625" style="552"/>
    <col min="4104" max="4104" width="20.85546875" style="552" customWidth="1"/>
    <col min="4105" max="4105" width="9.5703125" style="552" bestFit="1" customWidth="1"/>
    <col min="4106" max="4106" width="24.85546875" style="552" customWidth="1"/>
    <col min="4107" max="4107" width="19.7109375" style="552" customWidth="1"/>
    <col min="4108" max="4352" width="9.140625" style="552"/>
    <col min="4353" max="4353" width="14.42578125" style="552" customWidth="1"/>
    <col min="4354" max="4354" width="23.42578125" style="552" customWidth="1"/>
    <col min="4355" max="4355" width="19.42578125" style="552" customWidth="1"/>
    <col min="4356" max="4356" width="15.28515625" style="552" customWidth="1"/>
    <col min="4357" max="4357" width="15" style="552" customWidth="1"/>
    <col min="4358" max="4358" width="15.28515625" style="552" customWidth="1"/>
    <col min="4359" max="4359" width="9.140625" style="552"/>
    <col min="4360" max="4360" width="20.85546875" style="552" customWidth="1"/>
    <col min="4361" max="4361" width="9.5703125" style="552" bestFit="1" customWidth="1"/>
    <col min="4362" max="4362" width="24.85546875" style="552" customWidth="1"/>
    <col min="4363" max="4363" width="19.7109375" style="552" customWidth="1"/>
    <col min="4364" max="4608" width="9.140625" style="552"/>
    <col min="4609" max="4609" width="14.42578125" style="552" customWidth="1"/>
    <col min="4610" max="4610" width="23.42578125" style="552" customWidth="1"/>
    <col min="4611" max="4611" width="19.42578125" style="552" customWidth="1"/>
    <col min="4612" max="4612" width="15.28515625" style="552" customWidth="1"/>
    <col min="4613" max="4613" width="15" style="552" customWidth="1"/>
    <col min="4614" max="4614" width="15.28515625" style="552" customWidth="1"/>
    <col min="4615" max="4615" width="9.140625" style="552"/>
    <col min="4616" max="4616" width="20.85546875" style="552" customWidth="1"/>
    <col min="4617" max="4617" width="9.5703125" style="552" bestFit="1" customWidth="1"/>
    <col min="4618" max="4618" width="24.85546875" style="552" customWidth="1"/>
    <col min="4619" max="4619" width="19.7109375" style="552" customWidth="1"/>
    <col min="4620" max="4864" width="9.140625" style="552"/>
    <col min="4865" max="4865" width="14.42578125" style="552" customWidth="1"/>
    <col min="4866" max="4866" width="23.42578125" style="552" customWidth="1"/>
    <col min="4867" max="4867" width="19.42578125" style="552" customWidth="1"/>
    <col min="4868" max="4868" width="15.28515625" style="552" customWidth="1"/>
    <col min="4869" max="4869" width="15" style="552" customWidth="1"/>
    <col min="4870" max="4870" width="15.28515625" style="552" customWidth="1"/>
    <col min="4871" max="4871" width="9.140625" style="552"/>
    <col min="4872" max="4872" width="20.85546875" style="552" customWidth="1"/>
    <col min="4873" max="4873" width="9.5703125" style="552" bestFit="1" customWidth="1"/>
    <col min="4874" max="4874" width="24.85546875" style="552" customWidth="1"/>
    <col min="4875" max="4875" width="19.7109375" style="552" customWidth="1"/>
    <col min="4876" max="5120" width="9.140625" style="552"/>
    <col min="5121" max="5121" width="14.42578125" style="552" customWidth="1"/>
    <col min="5122" max="5122" width="23.42578125" style="552" customWidth="1"/>
    <col min="5123" max="5123" width="19.42578125" style="552" customWidth="1"/>
    <col min="5124" max="5124" width="15.28515625" style="552" customWidth="1"/>
    <col min="5125" max="5125" width="15" style="552" customWidth="1"/>
    <col min="5126" max="5126" width="15.28515625" style="552" customWidth="1"/>
    <col min="5127" max="5127" width="9.140625" style="552"/>
    <col min="5128" max="5128" width="20.85546875" style="552" customWidth="1"/>
    <col min="5129" max="5129" width="9.5703125" style="552" bestFit="1" customWidth="1"/>
    <col min="5130" max="5130" width="24.85546875" style="552" customWidth="1"/>
    <col min="5131" max="5131" width="19.7109375" style="552" customWidth="1"/>
    <col min="5132" max="5376" width="9.140625" style="552"/>
    <col min="5377" max="5377" width="14.42578125" style="552" customWidth="1"/>
    <col min="5378" max="5378" width="23.42578125" style="552" customWidth="1"/>
    <col min="5379" max="5379" width="19.42578125" style="552" customWidth="1"/>
    <col min="5380" max="5380" width="15.28515625" style="552" customWidth="1"/>
    <col min="5381" max="5381" width="15" style="552" customWidth="1"/>
    <col min="5382" max="5382" width="15.28515625" style="552" customWidth="1"/>
    <col min="5383" max="5383" width="9.140625" style="552"/>
    <col min="5384" max="5384" width="20.85546875" style="552" customWidth="1"/>
    <col min="5385" max="5385" width="9.5703125" style="552" bestFit="1" customWidth="1"/>
    <col min="5386" max="5386" width="24.85546875" style="552" customWidth="1"/>
    <col min="5387" max="5387" width="19.7109375" style="552" customWidth="1"/>
    <col min="5388" max="5632" width="9.140625" style="552"/>
    <col min="5633" max="5633" width="14.42578125" style="552" customWidth="1"/>
    <col min="5634" max="5634" width="23.42578125" style="552" customWidth="1"/>
    <col min="5635" max="5635" width="19.42578125" style="552" customWidth="1"/>
    <col min="5636" max="5636" width="15.28515625" style="552" customWidth="1"/>
    <col min="5637" max="5637" width="15" style="552" customWidth="1"/>
    <col min="5638" max="5638" width="15.28515625" style="552" customWidth="1"/>
    <col min="5639" max="5639" width="9.140625" style="552"/>
    <col min="5640" max="5640" width="20.85546875" style="552" customWidth="1"/>
    <col min="5641" max="5641" width="9.5703125" style="552" bestFit="1" customWidth="1"/>
    <col min="5642" max="5642" width="24.85546875" style="552" customWidth="1"/>
    <col min="5643" max="5643" width="19.7109375" style="552" customWidth="1"/>
    <col min="5644" max="5888" width="9.140625" style="552"/>
    <col min="5889" max="5889" width="14.42578125" style="552" customWidth="1"/>
    <col min="5890" max="5890" width="23.42578125" style="552" customWidth="1"/>
    <col min="5891" max="5891" width="19.42578125" style="552" customWidth="1"/>
    <col min="5892" max="5892" width="15.28515625" style="552" customWidth="1"/>
    <col min="5893" max="5893" width="15" style="552" customWidth="1"/>
    <col min="5894" max="5894" width="15.28515625" style="552" customWidth="1"/>
    <col min="5895" max="5895" width="9.140625" style="552"/>
    <col min="5896" max="5896" width="20.85546875" style="552" customWidth="1"/>
    <col min="5897" max="5897" width="9.5703125" style="552" bestFit="1" customWidth="1"/>
    <col min="5898" max="5898" width="24.85546875" style="552" customWidth="1"/>
    <col min="5899" max="5899" width="19.7109375" style="552" customWidth="1"/>
    <col min="5900" max="6144" width="9.140625" style="552"/>
    <col min="6145" max="6145" width="14.42578125" style="552" customWidth="1"/>
    <col min="6146" max="6146" width="23.42578125" style="552" customWidth="1"/>
    <col min="6147" max="6147" width="19.42578125" style="552" customWidth="1"/>
    <col min="6148" max="6148" width="15.28515625" style="552" customWidth="1"/>
    <col min="6149" max="6149" width="15" style="552" customWidth="1"/>
    <col min="6150" max="6150" width="15.28515625" style="552" customWidth="1"/>
    <col min="6151" max="6151" width="9.140625" style="552"/>
    <col min="6152" max="6152" width="20.85546875" style="552" customWidth="1"/>
    <col min="6153" max="6153" width="9.5703125" style="552" bestFit="1" customWidth="1"/>
    <col min="6154" max="6154" width="24.85546875" style="552" customWidth="1"/>
    <col min="6155" max="6155" width="19.7109375" style="552" customWidth="1"/>
    <col min="6156" max="6400" width="9.140625" style="552"/>
    <col min="6401" max="6401" width="14.42578125" style="552" customWidth="1"/>
    <col min="6402" max="6402" width="23.42578125" style="552" customWidth="1"/>
    <col min="6403" max="6403" width="19.42578125" style="552" customWidth="1"/>
    <col min="6404" max="6404" width="15.28515625" style="552" customWidth="1"/>
    <col min="6405" max="6405" width="15" style="552" customWidth="1"/>
    <col min="6406" max="6406" width="15.28515625" style="552" customWidth="1"/>
    <col min="6407" max="6407" width="9.140625" style="552"/>
    <col min="6408" max="6408" width="20.85546875" style="552" customWidth="1"/>
    <col min="6409" max="6409" width="9.5703125" style="552" bestFit="1" customWidth="1"/>
    <col min="6410" max="6410" width="24.85546875" style="552" customWidth="1"/>
    <col min="6411" max="6411" width="19.7109375" style="552" customWidth="1"/>
    <col min="6412" max="6656" width="9.140625" style="552"/>
    <col min="6657" max="6657" width="14.42578125" style="552" customWidth="1"/>
    <col min="6658" max="6658" width="23.42578125" style="552" customWidth="1"/>
    <col min="6659" max="6659" width="19.42578125" style="552" customWidth="1"/>
    <col min="6660" max="6660" width="15.28515625" style="552" customWidth="1"/>
    <col min="6661" max="6661" width="15" style="552" customWidth="1"/>
    <col min="6662" max="6662" width="15.28515625" style="552" customWidth="1"/>
    <col min="6663" max="6663" width="9.140625" style="552"/>
    <col min="6664" max="6664" width="20.85546875" style="552" customWidth="1"/>
    <col min="6665" max="6665" width="9.5703125" style="552" bestFit="1" customWidth="1"/>
    <col min="6666" max="6666" width="24.85546875" style="552" customWidth="1"/>
    <col min="6667" max="6667" width="19.7109375" style="552" customWidth="1"/>
    <col min="6668" max="6912" width="9.140625" style="552"/>
    <col min="6913" max="6913" width="14.42578125" style="552" customWidth="1"/>
    <col min="6914" max="6914" width="23.42578125" style="552" customWidth="1"/>
    <col min="6915" max="6915" width="19.42578125" style="552" customWidth="1"/>
    <col min="6916" max="6916" width="15.28515625" style="552" customWidth="1"/>
    <col min="6917" max="6917" width="15" style="552" customWidth="1"/>
    <col min="6918" max="6918" width="15.28515625" style="552" customWidth="1"/>
    <col min="6919" max="6919" width="9.140625" style="552"/>
    <col min="6920" max="6920" width="20.85546875" style="552" customWidth="1"/>
    <col min="6921" max="6921" width="9.5703125" style="552" bestFit="1" customWidth="1"/>
    <col min="6922" max="6922" width="24.85546875" style="552" customWidth="1"/>
    <col min="6923" max="6923" width="19.7109375" style="552" customWidth="1"/>
    <col min="6924" max="7168" width="9.140625" style="552"/>
    <col min="7169" max="7169" width="14.42578125" style="552" customWidth="1"/>
    <col min="7170" max="7170" width="23.42578125" style="552" customWidth="1"/>
    <col min="7171" max="7171" width="19.42578125" style="552" customWidth="1"/>
    <col min="7172" max="7172" width="15.28515625" style="552" customWidth="1"/>
    <col min="7173" max="7173" width="15" style="552" customWidth="1"/>
    <col min="7174" max="7174" width="15.28515625" style="552" customWidth="1"/>
    <col min="7175" max="7175" width="9.140625" style="552"/>
    <col min="7176" max="7176" width="20.85546875" style="552" customWidth="1"/>
    <col min="7177" max="7177" width="9.5703125" style="552" bestFit="1" customWidth="1"/>
    <col min="7178" max="7178" width="24.85546875" style="552" customWidth="1"/>
    <col min="7179" max="7179" width="19.7109375" style="552" customWidth="1"/>
    <col min="7180" max="7424" width="9.140625" style="552"/>
    <col min="7425" max="7425" width="14.42578125" style="552" customWidth="1"/>
    <col min="7426" max="7426" width="23.42578125" style="552" customWidth="1"/>
    <col min="7427" max="7427" width="19.42578125" style="552" customWidth="1"/>
    <col min="7428" max="7428" width="15.28515625" style="552" customWidth="1"/>
    <col min="7429" max="7429" width="15" style="552" customWidth="1"/>
    <col min="7430" max="7430" width="15.28515625" style="552" customWidth="1"/>
    <col min="7431" max="7431" width="9.140625" style="552"/>
    <col min="7432" max="7432" width="20.85546875" style="552" customWidth="1"/>
    <col min="7433" max="7433" width="9.5703125" style="552" bestFit="1" customWidth="1"/>
    <col min="7434" max="7434" width="24.85546875" style="552" customWidth="1"/>
    <col min="7435" max="7435" width="19.7109375" style="552" customWidth="1"/>
    <col min="7436" max="7680" width="9.140625" style="552"/>
    <col min="7681" max="7681" width="14.42578125" style="552" customWidth="1"/>
    <col min="7682" max="7682" width="23.42578125" style="552" customWidth="1"/>
    <col min="7683" max="7683" width="19.42578125" style="552" customWidth="1"/>
    <col min="7684" max="7684" width="15.28515625" style="552" customWidth="1"/>
    <col min="7685" max="7685" width="15" style="552" customWidth="1"/>
    <col min="7686" max="7686" width="15.28515625" style="552" customWidth="1"/>
    <col min="7687" max="7687" width="9.140625" style="552"/>
    <col min="7688" max="7688" width="20.85546875" style="552" customWidth="1"/>
    <col min="7689" max="7689" width="9.5703125" style="552" bestFit="1" customWidth="1"/>
    <col min="7690" max="7690" width="24.85546875" style="552" customWidth="1"/>
    <col min="7691" max="7691" width="19.7109375" style="552" customWidth="1"/>
    <col min="7692" max="7936" width="9.140625" style="552"/>
    <col min="7937" max="7937" width="14.42578125" style="552" customWidth="1"/>
    <col min="7938" max="7938" width="23.42578125" style="552" customWidth="1"/>
    <col min="7939" max="7939" width="19.42578125" style="552" customWidth="1"/>
    <col min="7940" max="7940" width="15.28515625" style="552" customWidth="1"/>
    <col min="7941" max="7941" width="15" style="552" customWidth="1"/>
    <col min="7942" max="7942" width="15.28515625" style="552" customWidth="1"/>
    <col min="7943" max="7943" width="9.140625" style="552"/>
    <col min="7944" max="7944" width="20.85546875" style="552" customWidth="1"/>
    <col min="7945" max="7945" width="9.5703125" style="552" bestFit="1" customWidth="1"/>
    <col min="7946" max="7946" width="24.85546875" style="552" customWidth="1"/>
    <col min="7947" max="7947" width="19.7109375" style="552" customWidth="1"/>
    <col min="7948" max="8192" width="9.140625" style="552"/>
    <col min="8193" max="8193" width="14.42578125" style="552" customWidth="1"/>
    <col min="8194" max="8194" width="23.42578125" style="552" customWidth="1"/>
    <col min="8195" max="8195" width="19.42578125" style="552" customWidth="1"/>
    <col min="8196" max="8196" width="15.28515625" style="552" customWidth="1"/>
    <col min="8197" max="8197" width="15" style="552" customWidth="1"/>
    <col min="8198" max="8198" width="15.28515625" style="552" customWidth="1"/>
    <col min="8199" max="8199" width="9.140625" style="552"/>
    <col min="8200" max="8200" width="20.85546875" style="552" customWidth="1"/>
    <col min="8201" max="8201" width="9.5703125" style="552" bestFit="1" customWidth="1"/>
    <col min="8202" max="8202" width="24.85546875" style="552" customWidth="1"/>
    <col min="8203" max="8203" width="19.7109375" style="552" customWidth="1"/>
    <col min="8204" max="8448" width="9.140625" style="552"/>
    <col min="8449" max="8449" width="14.42578125" style="552" customWidth="1"/>
    <col min="8450" max="8450" width="23.42578125" style="552" customWidth="1"/>
    <col min="8451" max="8451" width="19.42578125" style="552" customWidth="1"/>
    <col min="8452" max="8452" width="15.28515625" style="552" customWidth="1"/>
    <col min="8453" max="8453" width="15" style="552" customWidth="1"/>
    <col min="8454" max="8454" width="15.28515625" style="552" customWidth="1"/>
    <col min="8455" max="8455" width="9.140625" style="552"/>
    <col min="8456" max="8456" width="20.85546875" style="552" customWidth="1"/>
    <col min="8457" max="8457" width="9.5703125" style="552" bestFit="1" customWidth="1"/>
    <col min="8458" max="8458" width="24.85546875" style="552" customWidth="1"/>
    <col min="8459" max="8459" width="19.7109375" style="552" customWidth="1"/>
    <col min="8460" max="8704" width="9.140625" style="552"/>
    <col min="8705" max="8705" width="14.42578125" style="552" customWidth="1"/>
    <col min="8706" max="8706" width="23.42578125" style="552" customWidth="1"/>
    <col min="8707" max="8707" width="19.42578125" style="552" customWidth="1"/>
    <col min="8708" max="8708" width="15.28515625" style="552" customWidth="1"/>
    <col min="8709" max="8709" width="15" style="552" customWidth="1"/>
    <col min="8710" max="8710" width="15.28515625" style="552" customWidth="1"/>
    <col min="8711" max="8711" width="9.140625" style="552"/>
    <col min="8712" max="8712" width="20.85546875" style="552" customWidth="1"/>
    <col min="8713" max="8713" width="9.5703125" style="552" bestFit="1" customWidth="1"/>
    <col min="8714" max="8714" width="24.85546875" style="552" customWidth="1"/>
    <col min="8715" max="8715" width="19.7109375" style="552" customWidth="1"/>
    <col min="8716" max="8960" width="9.140625" style="552"/>
    <col min="8961" max="8961" width="14.42578125" style="552" customWidth="1"/>
    <col min="8962" max="8962" width="23.42578125" style="552" customWidth="1"/>
    <col min="8963" max="8963" width="19.42578125" style="552" customWidth="1"/>
    <col min="8964" max="8964" width="15.28515625" style="552" customWidth="1"/>
    <col min="8965" max="8965" width="15" style="552" customWidth="1"/>
    <col min="8966" max="8966" width="15.28515625" style="552" customWidth="1"/>
    <col min="8967" max="8967" width="9.140625" style="552"/>
    <col min="8968" max="8968" width="20.85546875" style="552" customWidth="1"/>
    <col min="8969" max="8969" width="9.5703125" style="552" bestFit="1" customWidth="1"/>
    <col min="8970" max="8970" width="24.85546875" style="552" customWidth="1"/>
    <col min="8971" max="8971" width="19.7109375" style="552" customWidth="1"/>
    <col min="8972" max="9216" width="9.140625" style="552"/>
    <col min="9217" max="9217" width="14.42578125" style="552" customWidth="1"/>
    <col min="9218" max="9218" width="23.42578125" style="552" customWidth="1"/>
    <col min="9219" max="9219" width="19.42578125" style="552" customWidth="1"/>
    <col min="9220" max="9220" width="15.28515625" style="552" customWidth="1"/>
    <col min="9221" max="9221" width="15" style="552" customWidth="1"/>
    <col min="9222" max="9222" width="15.28515625" style="552" customWidth="1"/>
    <col min="9223" max="9223" width="9.140625" style="552"/>
    <col min="9224" max="9224" width="20.85546875" style="552" customWidth="1"/>
    <col min="9225" max="9225" width="9.5703125" style="552" bestFit="1" customWidth="1"/>
    <col min="9226" max="9226" width="24.85546875" style="552" customWidth="1"/>
    <col min="9227" max="9227" width="19.7109375" style="552" customWidth="1"/>
    <col min="9228" max="9472" width="9.140625" style="552"/>
    <col min="9473" max="9473" width="14.42578125" style="552" customWidth="1"/>
    <col min="9474" max="9474" width="23.42578125" style="552" customWidth="1"/>
    <col min="9475" max="9475" width="19.42578125" style="552" customWidth="1"/>
    <col min="9476" max="9476" width="15.28515625" style="552" customWidth="1"/>
    <col min="9477" max="9477" width="15" style="552" customWidth="1"/>
    <col min="9478" max="9478" width="15.28515625" style="552" customWidth="1"/>
    <col min="9479" max="9479" width="9.140625" style="552"/>
    <col min="9480" max="9480" width="20.85546875" style="552" customWidth="1"/>
    <col min="9481" max="9481" width="9.5703125" style="552" bestFit="1" customWidth="1"/>
    <col min="9482" max="9482" width="24.85546875" style="552" customWidth="1"/>
    <col min="9483" max="9483" width="19.7109375" style="552" customWidth="1"/>
    <col min="9484" max="9728" width="9.140625" style="552"/>
    <col min="9729" max="9729" width="14.42578125" style="552" customWidth="1"/>
    <col min="9730" max="9730" width="23.42578125" style="552" customWidth="1"/>
    <col min="9731" max="9731" width="19.42578125" style="552" customWidth="1"/>
    <col min="9732" max="9732" width="15.28515625" style="552" customWidth="1"/>
    <col min="9733" max="9733" width="15" style="552" customWidth="1"/>
    <col min="9734" max="9734" width="15.28515625" style="552" customWidth="1"/>
    <col min="9735" max="9735" width="9.140625" style="552"/>
    <col min="9736" max="9736" width="20.85546875" style="552" customWidth="1"/>
    <col min="9737" max="9737" width="9.5703125" style="552" bestFit="1" customWidth="1"/>
    <col min="9738" max="9738" width="24.85546875" style="552" customWidth="1"/>
    <col min="9739" max="9739" width="19.7109375" style="552" customWidth="1"/>
    <col min="9740" max="9984" width="9.140625" style="552"/>
    <col min="9985" max="9985" width="14.42578125" style="552" customWidth="1"/>
    <col min="9986" max="9986" width="23.42578125" style="552" customWidth="1"/>
    <col min="9987" max="9987" width="19.42578125" style="552" customWidth="1"/>
    <col min="9988" max="9988" width="15.28515625" style="552" customWidth="1"/>
    <col min="9989" max="9989" width="15" style="552" customWidth="1"/>
    <col min="9990" max="9990" width="15.28515625" style="552" customWidth="1"/>
    <col min="9991" max="9991" width="9.140625" style="552"/>
    <col min="9992" max="9992" width="20.85546875" style="552" customWidth="1"/>
    <col min="9993" max="9993" width="9.5703125" style="552" bestFit="1" customWidth="1"/>
    <col min="9994" max="9994" width="24.85546875" style="552" customWidth="1"/>
    <col min="9995" max="9995" width="19.7109375" style="552" customWidth="1"/>
    <col min="9996" max="10240" width="9.140625" style="552"/>
    <col min="10241" max="10241" width="14.42578125" style="552" customWidth="1"/>
    <col min="10242" max="10242" width="23.42578125" style="552" customWidth="1"/>
    <col min="10243" max="10243" width="19.42578125" style="552" customWidth="1"/>
    <col min="10244" max="10244" width="15.28515625" style="552" customWidth="1"/>
    <col min="10245" max="10245" width="15" style="552" customWidth="1"/>
    <col min="10246" max="10246" width="15.28515625" style="552" customWidth="1"/>
    <col min="10247" max="10247" width="9.140625" style="552"/>
    <col min="10248" max="10248" width="20.85546875" style="552" customWidth="1"/>
    <col min="10249" max="10249" width="9.5703125" style="552" bestFit="1" customWidth="1"/>
    <col min="10250" max="10250" width="24.85546875" style="552" customWidth="1"/>
    <col min="10251" max="10251" width="19.7109375" style="552" customWidth="1"/>
    <col min="10252" max="10496" width="9.140625" style="552"/>
    <col min="10497" max="10497" width="14.42578125" style="552" customWidth="1"/>
    <col min="10498" max="10498" width="23.42578125" style="552" customWidth="1"/>
    <col min="10499" max="10499" width="19.42578125" style="552" customWidth="1"/>
    <col min="10500" max="10500" width="15.28515625" style="552" customWidth="1"/>
    <col min="10501" max="10501" width="15" style="552" customWidth="1"/>
    <col min="10502" max="10502" width="15.28515625" style="552" customWidth="1"/>
    <col min="10503" max="10503" width="9.140625" style="552"/>
    <col min="10504" max="10504" width="20.85546875" style="552" customWidth="1"/>
    <col min="10505" max="10505" width="9.5703125" style="552" bestFit="1" customWidth="1"/>
    <col min="10506" max="10506" width="24.85546875" style="552" customWidth="1"/>
    <col min="10507" max="10507" width="19.7109375" style="552" customWidth="1"/>
    <col min="10508" max="10752" width="9.140625" style="552"/>
    <col min="10753" max="10753" width="14.42578125" style="552" customWidth="1"/>
    <col min="10754" max="10754" width="23.42578125" style="552" customWidth="1"/>
    <col min="10755" max="10755" width="19.42578125" style="552" customWidth="1"/>
    <col min="10756" max="10756" width="15.28515625" style="552" customWidth="1"/>
    <col min="10757" max="10757" width="15" style="552" customWidth="1"/>
    <col min="10758" max="10758" width="15.28515625" style="552" customWidth="1"/>
    <col min="10759" max="10759" width="9.140625" style="552"/>
    <col min="10760" max="10760" width="20.85546875" style="552" customWidth="1"/>
    <col min="10761" max="10761" width="9.5703125" style="552" bestFit="1" customWidth="1"/>
    <col min="10762" max="10762" width="24.85546875" style="552" customWidth="1"/>
    <col min="10763" max="10763" width="19.7109375" style="552" customWidth="1"/>
    <col min="10764" max="11008" width="9.140625" style="552"/>
    <col min="11009" max="11009" width="14.42578125" style="552" customWidth="1"/>
    <col min="11010" max="11010" width="23.42578125" style="552" customWidth="1"/>
    <col min="11011" max="11011" width="19.42578125" style="552" customWidth="1"/>
    <col min="11012" max="11012" width="15.28515625" style="552" customWidth="1"/>
    <col min="11013" max="11013" width="15" style="552" customWidth="1"/>
    <col min="11014" max="11014" width="15.28515625" style="552" customWidth="1"/>
    <col min="11015" max="11015" width="9.140625" style="552"/>
    <col min="11016" max="11016" width="20.85546875" style="552" customWidth="1"/>
    <col min="11017" max="11017" width="9.5703125" style="552" bestFit="1" customWidth="1"/>
    <col min="11018" max="11018" width="24.85546875" style="552" customWidth="1"/>
    <col min="11019" max="11019" width="19.7109375" style="552" customWidth="1"/>
    <col min="11020" max="11264" width="9.140625" style="552"/>
    <col min="11265" max="11265" width="14.42578125" style="552" customWidth="1"/>
    <col min="11266" max="11266" width="23.42578125" style="552" customWidth="1"/>
    <col min="11267" max="11267" width="19.42578125" style="552" customWidth="1"/>
    <col min="11268" max="11268" width="15.28515625" style="552" customWidth="1"/>
    <col min="11269" max="11269" width="15" style="552" customWidth="1"/>
    <col min="11270" max="11270" width="15.28515625" style="552" customWidth="1"/>
    <col min="11271" max="11271" width="9.140625" style="552"/>
    <col min="11272" max="11272" width="20.85546875" style="552" customWidth="1"/>
    <col min="11273" max="11273" width="9.5703125" style="552" bestFit="1" customWidth="1"/>
    <col min="11274" max="11274" width="24.85546875" style="552" customWidth="1"/>
    <col min="11275" max="11275" width="19.7109375" style="552" customWidth="1"/>
    <col min="11276" max="11520" width="9.140625" style="552"/>
    <col min="11521" max="11521" width="14.42578125" style="552" customWidth="1"/>
    <col min="11522" max="11522" width="23.42578125" style="552" customWidth="1"/>
    <col min="11523" max="11523" width="19.42578125" style="552" customWidth="1"/>
    <col min="11524" max="11524" width="15.28515625" style="552" customWidth="1"/>
    <col min="11525" max="11525" width="15" style="552" customWidth="1"/>
    <col min="11526" max="11526" width="15.28515625" style="552" customWidth="1"/>
    <col min="11527" max="11527" width="9.140625" style="552"/>
    <col min="11528" max="11528" width="20.85546875" style="552" customWidth="1"/>
    <col min="11529" max="11529" width="9.5703125" style="552" bestFit="1" customWidth="1"/>
    <col min="11530" max="11530" width="24.85546875" style="552" customWidth="1"/>
    <col min="11531" max="11531" width="19.7109375" style="552" customWidth="1"/>
    <col min="11532" max="11776" width="9.140625" style="552"/>
    <col min="11777" max="11777" width="14.42578125" style="552" customWidth="1"/>
    <col min="11778" max="11778" width="23.42578125" style="552" customWidth="1"/>
    <col min="11779" max="11779" width="19.42578125" style="552" customWidth="1"/>
    <col min="11780" max="11780" width="15.28515625" style="552" customWidth="1"/>
    <col min="11781" max="11781" width="15" style="552" customWidth="1"/>
    <col min="11782" max="11782" width="15.28515625" style="552" customWidth="1"/>
    <col min="11783" max="11783" width="9.140625" style="552"/>
    <col min="11784" max="11784" width="20.85546875" style="552" customWidth="1"/>
    <col min="11785" max="11785" width="9.5703125" style="552" bestFit="1" customWidth="1"/>
    <col min="11786" max="11786" width="24.85546875" style="552" customWidth="1"/>
    <col min="11787" max="11787" width="19.7109375" style="552" customWidth="1"/>
    <col min="11788" max="12032" width="9.140625" style="552"/>
    <col min="12033" max="12033" width="14.42578125" style="552" customWidth="1"/>
    <col min="12034" max="12034" width="23.42578125" style="552" customWidth="1"/>
    <col min="12035" max="12035" width="19.42578125" style="552" customWidth="1"/>
    <col min="12036" max="12036" width="15.28515625" style="552" customWidth="1"/>
    <col min="12037" max="12037" width="15" style="552" customWidth="1"/>
    <col min="12038" max="12038" width="15.28515625" style="552" customWidth="1"/>
    <col min="12039" max="12039" width="9.140625" style="552"/>
    <col min="12040" max="12040" width="20.85546875" style="552" customWidth="1"/>
    <col min="12041" max="12041" width="9.5703125" style="552" bestFit="1" customWidth="1"/>
    <col min="12042" max="12042" width="24.85546875" style="552" customWidth="1"/>
    <col min="12043" max="12043" width="19.7109375" style="552" customWidth="1"/>
    <col min="12044" max="12288" width="9.140625" style="552"/>
    <col min="12289" max="12289" width="14.42578125" style="552" customWidth="1"/>
    <col min="12290" max="12290" width="23.42578125" style="552" customWidth="1"/>
    <col min="12291" max="12291" width="19.42578125" style="552" customWidth="1"/>
    <col min="12292" max="12292" width="15.28515625" style="552" customWidth="1"/>
    <col min="12293" max="12293" width="15" style="552" customWidth="1"/>
    <col min="12294" max="12294" width="15.28515625" style="552" customWidth="1"/>
    <col min="12295" max="12295" width="9.140625" style="552"/>
    <col min="12296" max="12296" width="20.85546875" style="552" customWidth="1"/>
    <col min="12297" max="12297" width="9.5703125" style="552" bestFit="1" customWidth="1"/>
    <col min="12298" max="12298" width="24.85546875" style="552" customWidth="1"/>
    <col min="12299" max="12299" width="19.7109375" style="552" customWidth="1"/>
    <col min="12300" max="12544" width="9.140625" style="552"/>
    <col min="12545" max="12545" width="14.42578125" style="552" customWidth="1"/>
    <col min="12546" max="12546" width="23.42578125" style="552" customWidth="1"/>
    <col min="12547" max="12547" width="19.42578125" style="552" customWidth="1"/>
    <col min="12548" max="12548" width="15.28515625" style="552" customWidth="1"/>
    <col min="12549" max="12549" width="15" style="552" customWidth="1"/>
    <col min="12550" max="12550" width="15.28515625" style="552" customWidth="1"/>
    <col min="12551" max="12551" width="9.140625" style="552"/>
    <col min="12552" max="12552" width="20.85546875" style="552" customWidth="1"/>
    <col min="12553" max="12553" width="9.5703125" style="552" bestFit="1" customWidth="1"/>
    <col min="12554" max="12554" width="24.85546875" style="552" customWidth="1"/>
    <col min="12555" max="12555" width="19.7109375" style="552" customWidth="1"/>
    <col min="12556" max="12800" width="9.140625" style="552"/>
    <col min="12801" max="12801" width="14.42578125" style="552" customWidth="1"/>
    <col min="12802" max="12802" width="23.42578125" style="552" customWidth="1"/>
    <col min="12803" max="12803" width="19.42578125" style="552" customWidth="1"/>
    <col min="12804" max="12804" width="15.28515625" style="552" customWidth="1"/>
    <col min="12805" max="12805" width="15" style="552" customWidth="1"/>
    <col min="12806" max="12806" width="15.28515625" style="552" customWidth="1"/>
    <col min="12807" max="12807" width="9.140625" style="552"/>
    <col min="12808" max="12808" width="20.85546875" style="552" customWidth="1"/>
    <col min="12809" max="12809" width="9.5703125" style="552" bestFit="1" customWidth="1"/>
    <col min="12810" max="12810" width="24.85546875" style="552" customWidth="1"/>
    <col min="12811" max="12811" width="19.7109375" style="552" customWidth="1"/>
    <col min="12812" max="13056" width="9.140625" style="552"/>
    <col min="13057" max="13057" width="14.42578125" style="552" customWidth="1"/>
    <col min="13058" max="13058" width="23.42578125" style="552" customWidth="1"/>
    <col min="13059" max="13059" width="19.42578125" style="552" customWidth="1"/>
    <col min="13060" max="13060" width="15.28515625" style="552" customWidth="1"/>
    <col min="13061" max="13061" width="15" style="552" customWidth="1"/>
    <col min="13062" max="13062" width="15.28515625" style="552" customWidth="1"/>
    <col min="13063" max="13063" width="9.140625" style="552"/>
    <col min="13064" max="13064" width="20.85546875" style="552" customWidth="1"/>
    <col min="13065" max="13065" width="9.5703125" style="552" bestFit="1" customWidth="1"/>
    <col min="13066" max="13066" width="24.85546875" style="552" customWidth="1"/>
    <col min="13067" max="13067" width="19.7109375" style="552" customWidth="1"/>
    <col min="13068" max="13312" width="9.140625" style="552"/>
    <col min="13313" max="13313" width="14.42578125" style="552" customWidth="1"/>
    <col min="13314" max="13314" width="23.42578125" style="552" customWidth="1"/>
    <col min="13315" max="13315" width="19.42578125" style="552" customWidth="1"/>
    <col min="13316" max="13316" width="15.28515625" style="552" customWidth="1"/>
    <col min="13317" max="13317" width="15" style="552" customWidth="1"/>
    <col min="13318" max="13318" width="15.28515625" style="552" customWidth="1"/>
    <col min="13319" max="13319" width="9.140625" style="552"/>
    <col min="13320" max="13320" width="20.85546875" style="552" customWidth="1"/>
    <col min="13321" max="13321" width="9.5703125" style="552" bestFit="1" customWidth="1"/>
    <col min="13322" max="13322" width="24.85546875" style="552" customWidth="1"/>
    <col min="13323" max="13323" width="19.7109375" style="552" customWidth="1"/>
    <col min="13324" max="13568" width="9.140625" style="552"/>
    <col min="13569" max="13569" width="14.42578125" style="552" customWidth="1"/>
    <col min="13570" max="13570" width="23.42578125" style="552" customWidth="1"/>
    <col min="13571" max="13571" width="19.42578125" style="552" customWidth="1"/>
    <col min="13572" max="13572" width="15.28515625" style="552" customWidth="1"/>
    <col min="13573" max="13573" width="15" style="552" customWidth="1"/>
    <col min="13574" max="13574" width="15.28515625" style="552" customWidth="1"/>
    <col min="13575" max="13575" width="9.140625" style="552"/>
    <col min="13576" max="13576" width="20.85546875" style="552" customWidth="1"/>
    <col min="13577" max="13577" width="9.5703125" style="552" bestFit="1" customWidth="1"/>
    <col min="13578" max="13578" width="24.85546875" style="552" customWidth="1"/>
    <col min="13579" max="13579" width="19.7109375" style="552" customWidth="1"/>
    <col min="13580" max="13824" width="9.140625" style="552"/>
    <col min="13825" max="13825" width="14.42578125" style="552" customWidth="1"/>
    <col min="13826" max="13826" width="23.42578125" style="552" customWidth="1"/>
    <col min="13827" max="13827" width="19.42578125" style="552" customWidth="1"/>
    <col min="13828" max="13828" width="15.28515625" style="552" customWidth="1"/>
    <col min="13829" max="13829" width="15" style="552" customWidth="1"/>
    <col min="13830" max="13830" width="15.28515625" style="552" customWidth="1"/>
    <col min="13831" max="13831" width="9.140625" style="552"/>
    <col min="13832" max="13832" width="20.85546875" style="552" customWidth="1"/>
    <col min="13833" max="13833" width="9.5703125" style="552" bestFit="1" customWidth="1"/>
    <col min="13834" max="13834" width="24.85546875" style="552" customWidth="1"/>
    <col min="13835" max="13835" width="19.7109375" style="552" customWidth="1"/>
    <col min="13836" max="14080" width="9.140625" style="552"/>
    <col min="14081" max="14081" width="14.42578125" style="552" customWidth="1"/>
    <col min="14082" max="14082" width="23.42578125" style="552" customWidth="1"/>
    <col min="14083" max="14083" width="19.42578125" style="552" customWidth="1"/>
    <col min="14084" max="14084" width="15.28515625" style="552" customWidth="1"/>
    <col min="14085" max="14085" width="15" style="552" customWidth="1"/>
    <col min="14086" max="14086" width="15.28515625" style="552" customWidth="1"/>
    <col min="14087" max="14087" width="9.140625" style="552"/>
    <col min="14088" max="14088" width="20.85546875" style="552" customWidth="1"/>
    <col min="14089" max="14089" width="9.5703125" style="552" bestFit="1" customWidth="1"/>
    <col min="14090" max="14090" width="24.85546875" style="552" customWidth="1"/>
    <col min="14091" max="14091" width="19.7109375" style="552" customWidth="1"/>
    <col min="14092" max="14336" width="9.140625" style="552"/>
    <col min="14337" max="14337" width="14.42578125" style="552" customWidth="1"/>
    <col min="14338" max="14338" width="23.42578125" style="552" customWidth="1"/>
    <col min="14339" max="14339" width="19.42578125" style="552" customWidth="1"/>
    <col min="14340" max="14340" width="15.28515625" style="552" customWidth="1"/>
    <col min="14341" max="14341" width="15" style="552" customWidth="1"/>
    <col min="14342" max="14342" width="15.28515625" style="552" customWidth="1"/>
    <col min="14343" max="14343" width="9.140625" style="552"/>
    <col min="14344" max="14344" width="20.85546875" style="552" customWidth="1"/>
    <col min="14345" max="14345" width="9.5703125" style="552" bestFit="1" customWidth="1"/>
    <col min="14346" max="14346" width="24.85546875" style="552" customWidth="1"/>
    <col min="14347" max="14347" width="19.7109375" style="552" customWidth="1"/>
    <col min="14348" max="14592" width="9.140625" style="552"/>
    <col min="14593" max="14593" width="14.42578125" style="552" customWidth="1"/>
    <col min="14594" max="14594" width="23.42578125" style="552" customWidth="1"/>
    <col min="14595" max="14595" width="19.42578125" style="552" customWidth="1"/>
    <col min="14596" max="14596" width="15.28515625" style="552" customWidth="1"/>
    <col min="14597" max="14597" width="15" style="552" customWidth="1"/>
    <col min="14598" max="14598" width="15.28515625" style="552" customWidth="1"/>
    <col min="14599" max="14599" width="9.140625" style="552"/>
    <col min="14600" max="14600" width="20.85546875" style="552" customWidth="1"/>
    <col min="14601" max="14601" width="9.5703125" style="552" bestFit="1" customWidth="1"/>
    <col min="14602" max="14602" width="24.85546875" style="552" customWidth="1"/>
    <col min="14603" max="14603" width="19.7109375" style="552" customWidth="1"/>
    <col min="14604" max="14848" width="9.140625" style="552"/>
    <col min="14849" max="14849" width="14.42578125" style="552" customWidth="1"/>
    <col min="14850" max="14850" width="23.42578125" style="552" customWidth="1"/>
    <col min="14851" max="14851" width="19.42578125" style="552" customWidth="1"/>
    <col min="14852" max="14852" width="15.28515625" style="552" customWidth="1"/>
    <col min="14853" max="14853" width="15" style="552" customWidth="1"/>
    <col min="14854" max="14854" width="15.28515625" style="552" customWidth="1"/>
    <col min="14855" max="14855" width="9.140625" style="552"/>
    <col min="14856" max="14856" width="20.85546875" style="552" customWidth="1"/>
    <col min="14857" max="14857" width="9.5703125" style="552" bestFit="1" customWidth="1"/>
    <col min="14858" max="14858" width="24.85546875" style="552" customWidth="1"/>
    <col min="14859" max="14859" width="19.7109375" style="552" customWidth="1"/>
    <col min="14860" max="15104" width="9.140625" style="552"/>
    <col min="15105" max="15105" width="14.42578125" style="552" customWidth="1"/>
    <col min="15106" max="15106" width="23.42578125" style="552" customWidth="1"/>
    <col min="15107" max="15107" width="19.42578125" style="552" customWidth="1"/>
    <col min="15108" max="15108" width="15.28515625" style="552" customWidth="1"/>
    <col min="15109" max="15109" width="15" style="552" customWidth="1"/>
    <col min="15110" max="15110" width="15.28515625" style="552" customWidth="1"/>
    <col min="15111" max="15111" width="9.140625" style="552"/>
    <col min="15112" max="15112" width="20.85546875" style="552" customWidth="1"/>
    <col min="15113" max="15113" width="9.5703125" style="552" bestFit="1" customWidth="1"/>
    <col min="15114" max="15114" width="24.85546875" style="552" customWidth="1"/>
    <col min="15115" max="15115" width="19.7109375" style="552" customWidth="1"/>
    <col min="15116" max="15360" width="9.140625" style="552"/>
    <col min="15361" max="15361" width="14.42578125" style="552" customWidth="1"/>
    <col min="15362" max="15362" width="23.42578125" style="552" customWidth="1"/>
    <col min="15363" max="15363" width="19.42578125" style="552" customWidth="1"/>
    <col min="15364" max="15364" width="15.28515625" style="552" customWidth="1"/>
    <col min="15365" max="15365" width="15" style="552" customWidth="1"/>
    <col min="15366" max="15366" width="15.28515625" style="552" customWidth="1"/>
    <col min="15367" max="15367" width="9.140625" style="552"/>
    <col min="15368" max="15368" width="20.85546875" style="552" customWidth="1"/>
    <col min="15369" max="15369" width="9.5703125" style="552" bestFit="1" customWidth="1"/>
    <col min="15370" max="15370" width="24.85546875" style="552" customWidth="1"/>
    <col min="15371" max="15371" width="19.7109375" style="552" customWidth="1"/>
    <col min="15372" max="15616" width="9.140625" style="552"/>
    <col min="15617" max="15617" width="14.42578125" style="552" customWidth="1"/>
    <col min="15618" max="15618" width="23.42578125" style="552" customWidth="1"/>
    <col min="15619" max="15619" width="19.42578125" style="552" customWidth="1"/>
    <col min="15620" max="15620" width="15.28515625" style="552" customWidth="1"/>
    <col min="15621" max="15621" width="15" style="552" customWidth="1"/>
    <col min="15622" max="15622" width="15.28515625" style="552" customWidth="1"/>
    <col min="15623" max="15623" width="9.140625" style="552"/>
    <col min="15624" max="15624" width="20.85546875" style="552" customWidth="1"/>
    <col min="15625" max="15625" width="9.5703125" style="552" bestFit="1" customWidth="1"/>
    <col min="15626" max="15626" width="24.85546875" style="552" customWidth="1"/>
    <col min="15627" max="15627" width="19.7109375" style="552" customWidth="1"/>
    <col min="15628" max="15872" width="9.140625" style="552"/>
    <col min="15873" max="15873" width="14.42578125" style="552" customWidth="1"/>
    <col min="15874" max="15874" width="23.42578125" style="552" customWidth="1"/>
    <col min="15875" max="15875" width="19.42578125" style="552" customWidth="1"/>
    <col min="15876" max="15876" width="15.28515625" style="552" customWidth="1"/>
    <col min="15877" max="15877" width="15" style="552" customWidth="1"/>
    <col min="15878" max="15878" width="15.28515625" style="552" customWidth="1"/>
    <col min="15879" max="15879" width="9.140625" style="552"/>
    <col min="15880" max="15880" width="20.85546875" style="552" customWidth="1"/>
    <col min="15881" max="15881" width="9.5703125" style="552" bestFit="1" customWidth="1"/>
    <col min="15882" max="15882" width="24.85546875" style="552" customWidth="1"/>
    <col min="15883" max="15883" width="19.7109375" style="552" customWidth="1"/>
    <col min="15884" max="16128" width="9.140625" style="552"/>
    <col min="16129" max="16129" width="14.42578125" style="552" customWidth="1"/>
    <col min="16130" max="16130" width="23.42578125" style="552" customWidth="1"/>
    <col min="16131" max="16131" width="19.42578125" style="552" customWidth="1"/>
    <col min="16132" max="16132" width="15.28515625" style="552" customWidth="1"/>
    <col min="16133" max="16133" width="15" style="552" customWidth="1"/>
    <col min="16134" max="16134" width="15.28515625" style="552" customWidth="1"/>
    <col min="16135" max="16135" width="9.140625" style="552"/>
    <col min="16136" max="16136" width="20.85546875" style="552" customWidth="1"/>
    <col min="16137" max="16137" width="9.5703125" style="552" bestFit="1" customWidth="1"/>
    <col min="16138" max="16138" width="24.85546875" style="552" customWidth="1"/>
    <col min="16139" max="16139" width="19.7109375" style="552" customWidth="1"/>
    <col min="16140" max="16384" width="9.140625" style="552"/>
  </cols>
  <sheetData>
    <row r="1" spans="1:11" ht="51.75" customHeight="1">
      <c r="A1" s="1048" t="s">
        <v>1168</v>
      </c>
      <c r="B1" s="1048"/>
      <c r="C1" s="1048"/>
      <c r="D1" s="1048"/>
      <c r="E1" s="1048"/>
      <c r="F1" s="1048"/>
    </row>
    <row r="2" spans="1:11" ht="20.25" customHeight="1" thickBot="1">
      <c r="A2" s="553"/>
      <c r="B2" s="553"/>
      <c r="C2" s="553"/>
      <c r="F2" s="586" t="s">
        <v>1106</v>
      </c>
    </row>
    <row r="3" spans="1:11" ht="70.5" customHeight="1" thickBot="1">
      <c r="A3" s="555" t="s">
        <v>1107</v>
      </c>
      <c r="B3" s="556" t="s">
        <v>32</v>
      </c>
      <c r="C3" s="556" t="s">
        <v>1139</v>
      </c>
      <c r="D3" s="556" t="s">
        <v>1140</v>
      </c>
      <c r="E3" s="556" t="s">
        <v>1141</v>
      </c>
      <c r="F3" s="619" t="s">
        <v>1142</v>
      </c>
    </row>
    <row r="4" spans="1:11" ht="21.75" thickBot="1">
      <c r="A4" s="620">
        <v>1396</v>
      </c>
      <c r="B4" s="621">
        <f>SUM(C4:F4)</f>
        <v>735780559</v>
      </c>
      <c r="C4" s="622">
        <v>481980526</v>
      </c>
      <c r="D4" s="623">
        <v>226897150</v>
      </c>
      <c r="E4" s="622">
        <v>1527714</v>
      </c>
      <c r="F4" s="623">
        <v>25375169</v>
      </c>
      <c r="H4" s="561"/>
      <c r="I4" s="561"/>
      <c r="J4" s="561"/>
    </row>
    <row r="5" spans="1:11" ht="21.75" thickBot="1">
      <c r="A5" s="620">
        <v>1397</v>
      </c>
      <c r="B5" s="621">
        <f t="shared" ref="B5:B10" si="0">SUM(C5:F5)</f>
        <v>881577175</v>
      </c>
      <c r="C5" s="622">
        <v>598049378</v>
      </c>
      <c r="D5" s="623">
        <v>252692181</v>
      </c>
      <c r="E5" s="622">
        <v>1756585</v>
      </c>
      <c r="F5" s="623">
        <v>29079031</v>
      </c>
      <c r="H5" s="596"/>
      <c r="I5" s="561"/>
      <c r="J5" s="561"/>
    </row>
    <row r="6" spans="1:11" ht="21.75" thickBot="1">
      <c r="A6" s="620">
        <v>1398</v>
      </c>
      <c r="B6" s="621">
        <f t="shared" si="0"/>
        <v>1083887697</v>
      </c>
      <c r="C6" s="622">
        <v>818200667</v>
      </c>
      <c r="D6" s="623">
        <v>225230546</v>
      </c>
      <c r="E6" s="622">
        <v>1871987</v>
      </c>
      <c r="F6" s="623">
        <v>38584497</v>
      </c>
      <c r="H6" s="596"/>
      <c r="I6" s="561"/>
      <c r="J6" s="561"/>
    </row>
    <row r="7" spans="1:11" ht="21.75" thickBot="1">
      <c r="A7" s="620">
        <v>1399</v>
      </c>
      <c r="B7" s="621">
        <f t="shared" si="0"/>
        <v>1513292354</v>
      </c>
      <c r="C7" s="622">
        <v>1141059832</v>
      </c>
      <c r="D7" s="623">
        <v>324445284</v>
      </c>
      <c r="E7" s="622">
        <v>1498728</v>
      </c>
      <c r="F7" s="623">
        <v>46288510</v>
      </c>
      <c r="H7" s="561"/>
      <c r="I7" s="561"/>
      <c r="J7" s="561"/>
    </row>
    <row r="8" spans="1:11" ht="21.75" thickBot="1">
      <c r="A8" s="620">
        <v>1400</v>
      </c>
      <c r="B8" s="621">
        <f t="shared" si="0"/>
        <v>2244201315</v>
      </c>
      <c r="C8" s="622">
        <v>1594146779</v>
      </c>
      <c r="D8" s="623">
        <v>566192728</v>
      </c>
      <c r="E8" s="622">
        <v>3266609</v>
      </c>
      <c r="F8" s="623">
        <v>80595199</v>
      </c>
      <c r="H8" s="599"/>
      <c r="I8" s="561"/>
      <c r="J8" s="561"/>
    </row>
    <row r="9" spans="1:11" ht="21.75" thickBot="1">
      <c r="A9" s="620">
        <v>1401</v>
      </c>
      <c r="B9" s="621">
        <f t="shared" si="0"/>
        <v>3944100884</v>
      </c>
      <c r="C9" s="622">
        <v>3090022782</v>
      </c>
      <c r="D9" s="623">
        <v>745074591</v>
      </c>
      <c r="E9" s="622">
        <v>2670290</v>
      </c>
      <c r="F9" s="623">
        <v>106333221</v>
      </c>
      <c r="H9" s="599"/>
      <c r="J9" s="561"/>
    </row>
    <row r="10" spans="1:11" ht="21.75" thickBot="1">
      <c r="A10" s="620">
        <v>1402</v>
      </c>
      <c r="B10" s="621">
        <f t="shared" si="0"/>
        <v>5902425347</v>
      </c>
      <c r="C10" s="622">
        <v>4616975513</v>
      </c>
      <c r="D10" s="623">
        <v>1148120834</v>
      </c>
      <c r="E10" s="622">
        <v>3151350</v>
      </c>
      <c r="F10" s="623">
        <v>134177650</v>
      </c>
      <c r="J10" s="624"/>
      <c r="K10" s="624"/>
    </row>
    <row r="11" spans="1:11">
      <c r="J11" s="624"/>
      <c r="K11" s="624"/>
    </row>
    <row r="12" spans="1:11" ht="20.25">
      <c r="A12" s="1050" t="s">
        <v>1290</v>
      </c>
      <c r="B12" s="1050"/>
      <c r="C12" s="1050"/>
      <c r="D12" s="1050"/>
      <c r="E12" s="1050"/>
      <c r="F12" s="1050"/>
    </row>
    <row r="16" spans="1:11">
      <c r="C16" s="599"/>
      <c r="D16" s="599"/>
      <c r="E16" s="599"/>
      <c r="F16" s="599"/>
      <c r="G16" s="599"/>
    </row>
  </sheetData>
  <mergeCells count="2">
    <mergeCell ref="A1:F1"/>
    <mergeCell ref="A12:F12"/>
  </mergeCells>
  <printOptions horizontalCentered="1"/>
  <pageMargins left="0.59055118110236227" right="0.59055118110236227" top="0.98425196850393704" bottom="0.78740157480314965" header="0" footer="0"/>
  <pageSetup paperSize="9" scale="90"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78AC6-F2F7-4B88-A021-1B75CBD1D4AF}">
  <sheetPr>
    <tabColor rgb="FF00B0F0"/>
    <pageSetUpPr fitToPage="1"/>
  </sheetPr>
  <dimension ref="A1:J44"/>
  <sheetViews>
    <sheetView rightToLeft="1" zoomScaleNormal="100" workbookViewId="0">
      <selection activeCell="J20" sqref="J20"/>
    </sheetView>
  </sheetViews>
  <sheetFormatPr defaultColWidth="9.140625" defaultRowHeight="15.75"/>
  <cols>
    <col min="1" max="1" width="21.140625" style="552" customWidth="1"/>
    <col min="2" max="2" width="19.28515625" style="552" customWidth="1"/>
    <col min="3" max="3" width="17" style="552" customWidth="1"/>
    <col min="4" max="4" width="16.28515625" style="552" customWidth="1"/>
    <col min="5" max="5" width="16.85546875" style="552" customWidth="1"/>
    <col min="6" max="6" width="16.42578125" style="552" customWidth="1"/>
    <col min="7" max="8" width="9.5703125" style="552" bestFit="1" customWidth="1"/>
    <col min="9" max="9" width="16.42578125" style="552" customWidth="1"/>
    <col min="10" max="10" width="9.5703125" style="552" bestFit="1" customWidth="1"/>
    <col min="11" max="256" width="9.140625" style="552"/>
    <col min="257" max="257" width="21.140625" style="552" customWidth="1"/>
    <col min="258" max="258" width="19.28515625" style="552" customWidth="1"/>
    <col min="259" max="259" width="17" style="552" customWidth="1"/>
    <col min="260" max="260" width="16.28515625" style="552" customWidth="1"/>
    <col min="261" max="261" width="16.85546875" style="552" customWidth="1"/>
    <col min="262" max="262" width="16.42578125" style="552" customWidth="1"/>
    <col min="263" max="264" width="9.5703125" style="552" bestFit="1" customWidth="1"/>
    <col min="265" max="265" width="16.42578125" style="552" customWidth="1"/>
    <col min="266" max="266" width="9.5703125" style="552" bestFit="1" customWidth="1"/>
    <col min="267" max="512" width="9.140625" style="552"/>
    <col min="513" max="513" width="21.140625" style="552" customWidth="1"/>
    <col min="514" max="514" width="19.28515625" style="552" customWidth="1"/>
    <col min="515" max="515" width="17" style="552" customWidth="1"/>
    <col min="516" max="516" width="16.28515625" style="552" customWidth="1"/>
    <col min="517" max="517" width="16.85546875" style="552" customWidth="1"/>
    <col min="518" max="518" width="16.42578125" style="552" customWidth="1"/>
    <col min="519" max="520" width="9.5703125" style="552" bestFit="1" customWidth="1"/>
    <col min="521" max="521" width="16.42578125" style="552" customWidth="1"/>
    <col min="522" max="522" width="9.5703125" style="552" bestFit="1" customWidth="1"/>
    <col min="523" max="768" width="9.140625" style="552"/>
    <col min="769" max="769" width="21.140625" style="552" customWidth="1"/>
    <col min="770" max="770" width="19.28515625" style="552" customWidth="1"/>
    <col min="771" max="771" width="17" style="552" customWidth="1"/>
    <col min="772" max="772" width="16.28515625" style="552" customWidth="1"/>
    <col min="773" max="773" width="16.85546875" style="552" customWidth="1"/>
    <col min="774" max="774" width="16.42578125" style="552" customWidth="1"/>
    <col min="775" max="776" width="9.5703125" style="552" bestFit="1" customWidth="1"/>
    <col min="777" max="777" width="16.42578125" style="552" customWidth="1"/>
    <col min="778" max="778" width="9.5703125" style="552" bestFit="1" customWidth="1"/>
    <col min="779" max="1024" width="9.140625" style="552"/>
    <col min="1025" max="1025" width="21.140625" style="552" customWidth="1"/>
    <col min="1026" max="1026" width="19.28515625" style="552" customWidth="1"/>
    <col min="1027" max="1027" width="17" style="552" customWidth="1"/>
    <col min="1028" max="1028" width="16.28515625" style="552" customWidth="1"/>
    <col min="1029" max="1029" width="16.85546875" style="552" customWidth="1"/>
    <col min="1030" max="1030" width="16.42578125" style="552" customWidth="1"/>
    <col min="1031" max="1032" width="9.5703125" style="552" bestFit="1" customWidth="1"/>
    <col min="1033" max="1033" width="16.42578125" style="552" customWidth="1"/>
    <col min="1034" max="1034" width="9.5703125" style="552" bestFit="1" customWidth="1"/>
    <col min="1035" max="1280" width="9.140625" style="552"/>
    <col min="1281" max="1281" width="21.140625" style="552" customWidth="1"/>
    <col min="1282" max="1282" width="19.28515625" style="552" customWidth="1"/>
    <col min="1283" max="1283" width="17" style="552" customWidth="1"/>
    <col min="1284" max="1284" width="16.28515625" style="552" customWidth="1"/>
    <col min="1285" max="1285" width="16.85546875" style="552" customWidth="1"/>
    <col min="1286" max="1286" width="16.42578125" style="552" customWidth="1"/>
    <col min="1287" max="1288" width="9.5703125" style="552" bestFit="1" customWidth="1"/>
    <col min="1289" max="1289" width="16.42578125" style="552" customWidth="1"/>
    <col min="1290" max="1290" width="9.5703125" style="552" bestFit="1" customWidth="1"/>
    <col min="1291" max="1536" width="9.140625" style="552"/>
    <col min="1537" max="1537" width="21.140625" style="552" customWidth="1"/>
    <col min="1538" max="1538" width="19.28515625" style="552" customWidth="1"/>
    <col min="1539" max="1539" width="17" style="552" customWidth="1"/>
    <col min="1540" max="1540" width="16.28515625" style="552" customWidth="1"/>
    <col min="1541" max="1541" width="16.85546875" style="552" customWidth="1"/>
    <col min="1542" max="1542" width="16.42578125" style="552" customWidth="1"/>
    <col min="1543" max="1544" width="9.5703125" style="552" bestFit="1" customWidth="1"/>
    <col min="1545" max="1545" width="16.42578125" style="552" customWidth="1"/>
    <col min="1546" max="1546" width="9.5703125" style="552" bestFit="1" customWidth="1"/>
    <col min="1547" max="1792" width="9.140625" style="552"/>
    <col min="1793" max="1793" width="21.140625" style="552" customWidth="1"/>
    <col min="1794" max="1794" width="19.28515625" style="552" customWidth="1"/>
    <col min="1795" max="1795" width="17" style="552" customWidth="1"/>
    <col min="1796" max="1796" width="16.28515625" style="552" customWidth="1"/>
    <col min="1797" max="1797" width="16.85546875" style="552" customWidth="1"/>
    <col min="1798" max="1798" width="16.42578125" style="552" customWidth="1"/>
    <col min="1799" max="1800" width="9.5703125" style="552" bestFit="1" customWidth="1"/>
    <col min="1801" max="1801" width="16.42578125" style="552" customWidth="1"/>
    <col min="1802" max="1802" width="9.5703125" style="552" bestFit="1" customWidth="1"/>
    <col min="1803" max="2048" width="9.140625" style="552"/>
    <col min="2049" max="2049" width="21.140625" style="552" customWidth="1"/>
    <col min="2050" max="2050" width="19.28515625" style="552" customWidth="1"/>
    <col min="2051" max="2051" width="17" style="552" customWidth="1"/>
    <col min="2052" max="2052" width="16.28515625" style="552" customWidth="1"/>
    <col min="2053" max="2053" width="16.85546875" style="552" customWidth="1"/>
    <col min="2054" max="2054" width="16.42578125" style="552" customWidth="1"/>
    <col min="2055" max="2056" width="9.5703125" style="552" bestFit="1" customWidth="1"/>
    <col min="2057" max="2057" width="16.42578125" style="552" customWidth="1"/>
    <col min="2058" max="2058" width="9.5703125" style="552" bestFit="1" customWidth="1"/>
    <col min="2059" max="2304" width="9.140625" style="552"/>
    <col min="2305" max="2305" width="21.140625" style="552" customWidth="1"/>
    <col min="2306" max="2306" width="19.28515625" style="552" customWidth="1"/>
    <col min="2307" max="2307" width="17" style="552" customWidth="1"/>
    <col min="2308" max="2308" width="16.28515625" style="552" customWidth="1"/>
    <col min="2309" max="2309" width="16.85546875" style="552" customWidth="1"/>
    <col min="2310" max="2310" width="16.42578125" style="552" customWidth="1"/>
    <col min="2311" max="2312" width="9.5703125" style="552" bestFit="1" customWidth="1"/>
    <col min="2313" max="2313" width="16.42578125" style="552" customWidth="1"/>
    <col min="2314" max="2314" width="9.5703125" style="552" bestFit="1" customWidth="1"/>
    <col min="2315" max="2560" width="9.140625" style="552"/>
    <col min="2561" max="2561" width="21.140625" style="552" customWidth="1"/>
    <col min="2562" max="2562" width="19.28515625" style="552" customWidth="1"/>
    <col min="2563" max="2563" width="17" style="552" customWidth="1"/>
    <col min="2564" max="2564" width="16.28515625" style="552" customWidth="1"/>
    <col min="2565" max="2565" width="16.85546875" style="552" customWidth="1"/>
    <col min="2566" max="2566" width="16.42578125" style="552" customWidth="1"/>
    <col min="2567" max="2568" width="9.5703125" style="552" bestFit="1" customWidth="1"/>
    <col min="2569" max="2569" width="16.42578125" style="552" customWidth="1"/>
    <col min="2570" max="2570" width="9.5703125" style="552" bestFit="1" customWidth="1"/>
    <col min="2571" max="2816" width="9.140625" style="552"/>
    <col min="2817" max="2817" width="21.140625" style="552" customWidth="1"/>
    <col min="2818" max="2818" width="19.28515625" style="552" customWidth="1"/>
    <col min="2819" max="2819" width="17" style="552" customWidth="1"/>
    <col min="2820" max="2820" width="16.28515625" style="552" customWidth="1"/>
    <col min="2821" max="2821" width="16.85546875" style="552" customWidth="1"/>
    <col min="2822" max="2822" width="16.42578125" style="552" customWidth="1"/>
    <col min="2823" max="2824" width="9.5703125" style="552" bestFit="1" customWidth="1"/>
    <col min="2825" max="2825" width="16.42578125" style="552" customWidth="1"/>
    <col min="2826" max="2826" width="9.5703125" style="552" bestFit="1" customWidth="1"/>
    <col min="2827" max="3072" width="9.140625" style="552"/>
    <col min="3073" max="3073" width="21.140625" style="552" customWidth="1"/>
    <col min="3074" max="3074" width="19.28515625" style="552" customWidth="1"/>
    <col min="3075" max="3075" width="17" style="552" customWidth="1"/>
    <col min="3076" max="3076" width="16.28515625" style="552" customWidth="1"/>
    <col min="3077" max="3077" width="16.85546875" style="552" customWidth="1"/>
    <col min="3078" max="3078" width="16.42578125" style="552" customWidth="1"/>
    <col min="3079" max="3080" width="9.5703125" style="552" bestFit="1" customWidth="1"/>
    <col min="3081" max="3081" width="16.42578125" style="552" customWidth="1"/>
    <col min="3082" max="3082" width="9.5703125" style="552" bestFit="1" customWidth="1"/>
    <col min="3083" max="3328" width="9.140625" style="552"/>
    <col min="3329" max="3329" width="21.140625" style="552" customWidth="1"/>
    <col min="3330" max="3330" width="19.28515625" style="552" customWidth="1"/>
    <col min="3331" max="3331" width="17" style="552" customWidth="1"/>
    <col min="3332" max="3332" width="16.28515625" style="552" customWidth="1"/>
    <col min="3333" max="3333" width="16.85546875" style="552" customWidth="1"/>
    <col min="3334" max="3334" width="16.42578125" style="552" customWidth="1"/>
    <col min="3335" max="3336" width="9.5703125" style="552" bestFit="1" customWidth="1"/>
    <col min="3337" max="3337" width="16.42578125" style="552" customWidth="1"/>
    <col min="3338" max="3338" width="9.5703125" style="552" bestFit="1" customWidth="1"/>
    <col min="3339" max="3584" width="9.140625" style="552"/>
    <col min="3585" max="3585" width="21.140625" style="552" customWidth="1"/>
    <col min="3586" max="3586" width="19.28515625" style="552" customWidth="1"/>
    <col min="3587" max="3587" width="17" style="552" customWidth="1"/>
    <col min="3588" max="3588" width="16.28515625" style="552" customWidth="1"/>
    <col min="3589" max="3589" width="16.85546875" style="552" customWidth="1"/>
    <col min="3590" max="3590" width="16.42578125" style="552" customWidth="1"/>
    <col min="3591" max="3592" width="9.5703125" style="552" bestFit="1" customWidth="1"/>
    <col min="3593" max="3593" width="16.42578125" style="552" customWidth="1"/>
    <col min="3594" max="3594" width="9.5703125" style="552" bestFit="1" customWidth="1"/>
    <col min="3595" max="3840" width="9.140625" style="552"/>
    <col min="3841" max="3841" width="21.140625" style="552" customWidth="1"/>
    <col min="3842" max="3842" width="19.28515625" style="552" customWidth="1"/>
    <col min="3843" max="3843" width="17" style="552" customWidth="1"/>
    <col min="3844" max="3844" width="16.28515625" style="552" customWidth="1"/>
    <col min="3845" max="3845" width="16.85546875" style="552" customWidth="1"/>
    <col min="3846" max="3846" width="16.42578125" style="552" customWidth="1"/>
    <col min="3847" max="3848" width="9.5703125" style="552" bestFit="1" customWidth="1"/>
    <col min="3849" max="3849" width="16.42578125" style="552" customWidth="1"/>
    <col min="3850" max="3850" width="9.5703125" style="552" bestFit="1" customWidth="1"/>
    <col min="3851" max="4096" width="9.140625" style="552"/>
    <col min="4097" max="4097" width="21.140625" style="552" customWidth="1"/>
    <col min="4098" max="4098" width="19.28515625" style="552" customWidth="1"/>
    <col min="4099" max="4099" width="17" style="552" customWidth="1"/>
    <col min="4100" max="4100" width="16.28515625" style="552" customWidth="1"/>
    <col min="4101" max="4101" width="16.85546875" style="552" customWidth="1"/>
    <col min="4102" max="4102" width="16.42578125" style="552" customWidth="1"/>
    <col min="4103" max="4104" width="9.5703125" style="552" bestFit="1" customWidth="1"/>
    <col min="4105" max="4105" width="16.42578125" style="552" customWidth="1"/>
    <col min="4106" max="4106" width="9.5703125" style="552" bestFit="1" customWidth="1"/>
    <col min="4107" max="4352" width="9.140625" style="552"/>
    <col min="4353" max="4353" width="21.140625" style="552" customWidth="1"/>
    <col min="4354" max="4354" width="19.28515625" style="552" customWidth="1"/>
    <col min="4355" max="4355" width="17" style="552" customWidth="1"/>
    <col min="4356" max="4356" width="16.28515625" style="552" customWidth="1"/>
    <col min="4357" max="4357" width="16.85546875" style="552" customWidth="1"/>
    <col min="4358" max="4358" width="16.42578125" style="552" customWidth="1"/>
    <col min="4359" max="4360" width="9.5703125" style="552" bestFit="1" customWidth="1"/>
    <col min="4361" max="4361" width="16.42578125" style="552" customWidth="1"/>
    <col min="4362" max="4362" width="9.5703125" style="552" bestFit="1" customWidth="1"/>
    <col min="4363" max="4608" width="9.140625" style="552"/>
    <col min="4609" max="4609" width="21.140625" style="552" customWidth="1"/>
    <col min="4610" max="4610" width="19.28515625" style="552" customWidth="1"/>
    <col min="4611" max="4611" width="17" style="552" customWidth="1"/>
    <col min="4612" max="4612" width="16.28515625" style="552" customWidth="1"/>
    <col min="4613" max="4613" width="16.85546875" style="552" customWidth="1"/>
    <col min="4614" max="4614" width="16.42578125" style="552" customWidth="1"/>
    <col min="4615" max="4616" width="9.5703125" style="552" bestFit="1" customWidth="1"/>
    <col min="4617" max="4617" width="16.42578125" style="552" customWidth="1"/>
    <col min="4618" max="4618" width="9.5703125" style="552" bestFit="1" customWidth="1"/>
    <col min="4619" max="4864" width="9.140625" style="552"/>
    <col min="4865" max="4865" width="21.140625" style="552" customWidth="1"/>
    <col min="4866" max="4866" width="19.28515625" style="552" customWidth="1"/>
    <col min="4867" max="4867" width="17" style="552" customWidth="1"/>
    <col min="4868" max="4868" width="16.28515625" style="552" customWidth="1"/>
    <col min="4869" max="4869" width="16.85546875" style="552" customWidth="1"/>
    <col min="4870" max="4870" width="16.42578125" style="552" customWidth="1"/>
    <col min="4871" max="4872" width="9.5703125" style="552" bestFit="1" customWidth="1"/>
    <col min="4873" max="4873" width="16.42578125" style="552" customWidth="1"/>
    <col min="4874" max="4874" width="9.5703125" style="552" bestFit="1" customWidth="1"/>
    <col min="4875" max="5120" width="9.140625" style="552"/>
    <col min="5121" max="5121" width="21.140625" style="552" customWidth="1"/>
    <col min="5122" max="5122" width="19.28515625" style="552" customWidth="1"/>
    <col min="5123" max="5123" width="17" style="552" customWidth="1"/>
    <col min="5124" max="5124" width="16.28515625" style="552" customWidth="1"/>
    <col min="5125" max="5125" width="16.85546875" style="552" customWidth="1"/>
    <col min="5126" max="5126" width="16.42578125" style="552" customWidth="1"/>
    <col min="5127" max="5128" width="9.5703125" style="552" bestFit="1" customWidth="1"/>
    <col min="5129" max="5129" width="16.42578125" style="552" customWidth="1"/>
    <col min="5130" max="5130" width="9.5703125" style="552" bestFit="1" customWidth="1"/>
    <col min="5131" max="5376" width="9.140625" style="552"/>
    <col min="5377" max="5377" width="21.140625" style="552" customWidth="1"/>
    <col min="5378" max="5378" width="19.28515625" style="552" customWidth="1"/>
    <col min="5379" max="5379" width="17" style="552" customWidth="1"/>
    <col min="5380" max="5380" width="16.28515625" style="552" customWidth="1"/>
    <col min="5381" max="5381" width="16.85546875" style="552" customWidth="1"/>
    <col min="5382" max="5382" width="16.42578125" style="552" customWidth="1"/>
    <col min="5383" max="5384" width="9.5703125" style="552" bestFit="1" customWidth="1"/>
    <col min="5385" max="5385" width="16.42578125" style="552" customWidth="1"/>
    <col min="5386" max="5386" width="9.5703125" style="552" bestFit="1" customWidth="1"/>
    <col min="5387" max="5632" width="9.140625" style="552"/>
    <col min="5633" max="5633" width="21.140625" style="552" customWidth="1"/>
    <col min="5634" max="5634" width="19.28515625" style="552" customWidth="1"/>
    <col min="5635" max="5635" width="17" style="552" customWidth="1"/>
    <col min="5636" max="5636" width="16.28515625" style="552" customWidth="1"/>
    <col min="5637" max="5637" width="16.85546875" style="552" customWidth="1"/>
    <col min="5638" max="5638" width="16.42578125" style="552" customWidth="1"/>
    <col min="5639" max="5640" width="9.5703125" style="552" bestFit="1" customWidth="1"/>
    <col min="5641" max="5641" width="16.42578125" style="552" customWidth="1"/>
    <col min="5642" max="5642" width="9.5703125" style="552" bestFit="1" customWidth="1"/>
    <col min="5643" max="5888" width="9.140625" style="552"/>
    <col min="5889" max="5889" width="21.140625" style="552" customWidth="1"/>
    <col min="5890" max="5890" width="19.28515625" style="552" customWidth="1"/>
    <col min="5891" max="5891" width="17" style="552" customWidth="1"/>
    <col min="5892" max="5892" width="16.28515625" style="552" customWidth="1"/>
    <col min="5893" max="5893" width="16.85546875" style="552" customWidth="1"/>
    <col min="5894" max="5894" width="16.42578125" style="552" customWidth="1"/>
    <col min="5895" max="5896" width="9.5703125" style="552" bestFit="1" customWidth="1"/>
    <col min="5897" max="5897" width="16.42578125" style="552" customWidth="1"/>
    <col min="5898" max="5898" width="9.5703125" style="552" bestFit="1" customWidth="1"/>
    <col min="5899" max="6144" width="9.140625" style="552"/>
    <col min="6145" max="6145" width="21.140625" style="552" customWidth="1"/>
    <col min="6146" max="6146" width="19.28515625" style="552" customWidth="1"/>
    <col min="6147" max="6147" width="17" style="552" customWidth="1"/>
    <col min="6148" max="6148" width="16.28515625" style="552" customWidth="1"/>
    <col min="6149" max="6149" width="16.85546875" style="552" customWidth="1"/>
    <col min="6150" max="6150" width="16.42578125" style="552" customWidth="1"/>
    <col min="6151" max="6152" width="9.5703125" style="552" bestFit="1" customWidth="1"/>
    <col min="6153" max="6153" width="16.42578125" style="552" customWidth="1"/>
    <col min="6154" max="6154" width="9.5703125" style="552" bestFit="1" customWidth="1"/>
    <col min="6155" max="6400" width="9.140625" style="552"/>
    <col min="6401" max="6401" width="21.140625" style="552" customWidth="1"/>
    <col min="6402" max="6402" width="19.28515625" style="552" customWidth="1"/>
    <col min="6403" max="6403" width="17" style="552" customWidth="1"/>
    <col min="6404" max="6404" width="16.28515625" style="552" customWidth="1"/>
    <col min="6405" max="6405" width="16.85546875" style="552" customWidth="1"/>
    <col min="6406" max="6406" width="16.42578125" style="552" customWidth="1"/>
    <col min="6407" max="6408" width="9.5703125" style="552" bestFit="1" customWidth="1"/>
    <col min="6409" max="6409" width="16.42578125" style="552" customWidth="1"/>
    <col min="6410" max="6410" width="9.5703125" style="552" bestFit="1" customWidth="1"/>
    <col min="6411" max="6656" width="9.140625" style="552"/>
    <col min="6657" max="6657" width="21.140625" style="552" customWidth="1"/>
    <col min="6658" max="6658" width="19.28515625" style="552" customWidth="1"/>
    <col min="6659" max="6659" width="17" style="552" customWidth="1"/>
    <col min="6660" max="6660" width="16.28515625" style="552" customWidth="1"/>
    <col min="6661" max="6661" width="16.85546875" style="552" customWidth="1"/>
    <col min="6662" max="6662" width="16.42578125" style="552" customWidth="1"/>
    <col min="6663" max="6664" width="9.5703125" style="552" bestFit="1" customWidth="1"/>
    <col min="6665" max="6665" width="16.42578125" style="552" customWidth="1"/>
    <col min="6666" max="6666" width="9.5703125" style="552" bestFit="1" customWidth="1"/>
    <col min="6667" max="6912" width="9.140625" style="552"/>
    <col min="6913" max="6913" width="21.140625" style="552" customWidth="1"/>
    <col min="6914" max="6914" width="19.28515625" style="552" customWidth="1"/>
    <col min="6915" max="6915" width="17" style="552" customWidth="1"/>
    <col min="6916" max="6916" width="16.28515625" style="552" customWidth="1"/>
    <col min="6917" max="6917" width="16.85546875" style="552" customWidth="1"/>
    <col min="6918" max="6918" width="16.42578125" style="552" customWidth="1"/>
    <col min="6919" max="6920" width="9.5703125" style="552" bestFit="1" customWidth="1"/>
    <col min="6921" max="6921" width="16.42578125" style="552" customWidth="1"/>
    <col min="6922" max="6922" width="9.5703125" style="552" bestFit="1" customWidth="1"/>
    <col min="6923" max="7168" width="9.140625" style="552"/>
    <col min="7169" max="7169" width="21.140625" style="552" customWidth="1"/>
    <col min="7170" max="7170" width="19.28515625" style="552" customWidth="1"/>
    <col min="7171" max="7171" width="17" style="552" customWidth="1"/>
    <col min="7172" max="7172" width="16.28515625" style="552" customWidth="1"/>
    <col min="7173" max="7173" width="16.85546875" style="552" customWidth="1"/>
    <col min="7174" max="7174" width="16.42578125" style="552" customWidth="1"/>
    <col min="7175" max="7176" width="9.5703125" style="552" bestFit="1" customWidth="1"/>
    <col min="7177" max="7177" width="16.42578125" style="552" customWidth="1"/>
    <col min="7178" max="7178" width="9.5703125" style="552" bestFit="1" customWidth="1"/>
    <col min="7179" max="7424" width="9.140625" style="552"/>
    <col min="7425" max="7425" width="21.140625" style="552" customWidth="1"/>
    <col min="7426" max="7426" width="19.28515625" style="552" customWidth="1"/>
    <col min="7427" max="7427" width="17" style="552" customWidth="1"/>
    <col min="7428" max="7428" width="16.28515625" style="552" customWidth="1"/>
    <col min="7429" max="7429" width="16.85546875" style="552" customWidth="1"/>
    <col min="7430" max="7430" width="16.42578125" style="552" customWidth="1"/>
    <col min="7431" max="7432" width="9.5703125" style="552" bestFit="1" customWidth="1"/>
    <col min="7433" max="7433" width="16.42578125" style="552" customWidth="1"/>
    <col min="7434" max="7434" width="9.5703125" style="552" bestFit="1" customWidth="1"/>
    <col min="7435" max="7680" width="9.140625" style="552"/>
    <col min="7681" max="7681" width="21.140625" style="552" customWidth="1"/>
    <col min="7682" max="7682" width="19.28515625" style="552" customWidth="1"/>
    <col min="7683" max="7683" width="17" style="552" customWidth="1"/>
    <col min="7684" max="7684" width="16.28515625" style="552" customWidth="1"/>
    <col min="7685" max="7685" width="16.85546875" style="552" customWidth="1"/>
    <col min="7686" max="7686" width="16.42578125" style="552" customWidth="1"/>
    <col min="7687" max="7688" width="9.5703125" style="552" bestFit="1" customWidth="1"/>
    <col min="7689" max="7689" width="16.42578125" style="552" customWidth="1"/>
    <col min="7690" max="7690" width="9.5703125" style="552" bestFit="1" customWidth="1"/>
    <col min="7691" max="7936" width="9.140625" style="552"/>
    <col min="7937" max="7937" width="21.140625" style="552" customWidth="1"/>
    <col min="7938" max="7938" width="19.28515625" style="552" customWidth="1"/>
    <col min="7939" max="7939" width="17" style="552" customWidth="1"/>
    <col min="7940" max="7940" width="16.28515625" style="552" customWidth="1"/>
    <col min="7941" max="7941" width="16.85546875" style="552" customWidth="1"/>
    <col min="7942" max="7942" width="16.42578125" style="552" customWidth="1"/>
    <col min="7943" max="7944" width="9.5703125" style="552" bestFit="1" customWidth="1"/>
    <col min="7945" max="7945" width="16.42578125" style="552" customWidth="1"/>
    <col min="7946" max="7946" width="9.5703125" style="552" bestFit="1" customWidth="1"/>
    <col min="7947" max="8192" width="9.140625" style="552"/>
    <col min="8193" max="8193" width="21.140625" style="552" customWidth="1"/>
    <col min="8194" max="8194" width="19.28515625" style="552" customWidth="1"/>
    <col min="8195" max="8195" width="17" style="552" customWidth="1"/>
    <col min="8196" max="8196" width="16.28515625" style="552" customWidth="1"/>
    <col min="8197" max="8197" width="16.85546875" style="552" customWidth="1"/>
    <col min="8198" max="8198" width="16.42578125" style="552" customWidth="1"/>
    <col min="8199" max="8200" width="9.5703125" style="552" bestFit="1" customWidth="1"/>
    <col min="8201" max="8201" width="16.42578125" style="552" customWidth="1"/>
    <col min="8202" max="8202" width="9.5703125" style="552" bestFit="1" customWidth="1"/>
    <col min="8203" max="8448" width="9.140625" style="552"/>
    <col min="8449" max="8449" width="21.140625" style="552" customWidth="1"/>
    <col min="8450" max="8450" width="19.28515625" style="552" customWidth="1"/>
    <col min="8451" max="8451" width="17" style="552" customWidth="1"/>
    <col min="8452" max="8452" width="16.28515625" style="552" customWidth="1"/>
    <col min="8453" max="8453" width="16.85546875" style="552" customWidth="1"/>
    <col min="8454" max="8454" width="16.42578125" style="552" customWidth="1"/>
    <col min="8455" max="8456" width="9.5703125" style="552" bestFit="1" customWidth="1"/>
    <col min="8457" max="8457" width="16.42578125" style="552" customWidth="1"/>
    <col min="8458" max="8458" width="9.5703125" style="552" bestFit="1" customWidth="1"/>
    <col min="8459" max="8704" width="9.140625" style="552"/>
    <col min="8705" max="8705" width="21.140625" style="552" customWidth="1"/>
    <col min="8706" max="8706" width="19.28515625" style="552" customWidth="1"/>
    <col min="8707" max="8707" width="17" style="552" customWidth="1"/>
    <col min="8708" max="8708" width="16.28515625" style="552" customWidth="1"/>
    <col min="8709" max="8709" width="16.85546875" style="552" customWidth="1"/>
    <col min="8710" max="8710" width="16.42578125" style="552" customWidth="1"/>
    <col min="8711" max="8712" width="9.5703125" style="552" bestFit="1" customWidth="1"/>
    <col min="8713" max="8713" width="16.42578125" style="552" customWidth="1"/>
    <col min="8714" max="8714" width="9.5703125" style="552" bestFit="1" customWidth="1"/>
    <col min="8715" max="8960" width="9.140625" style="552"/>
    <col min="8961" max="8961" width="21.140625" style="552" customWidth="1"/>
    <col min="8962" max="8962" width="19.28515625" style="552" customWidth="1"/>
    <col min="8963" max="8963" width="17" style="552" customWidth="1"/>
    <col min="8964" max="8964" width="16.28515625" style="552" customWidth="1"/>
    <col min="8965" max="8965" width="16.85546875" style="552" customWidth="1"/>
    <col min="8966" max="8966" width="16.42578125" style="552" customWidth="1"/>
    <col min="8967" max="8968" width="9.5703125" style="552" bestFit="1" customWidth="1"/>
    <col min="8969" max="8969" width="16.42578125" style="552" customWidth="1"/>
    <col min="8970" max="8970" width="9.5703125" style="552" bestFit="1" customWidth="1"/>
    <col min="8971" max="9216" width="9.140625" style="552"/>
    <col min="9217" max="9217" width="21.140625" style="552" customWidth="1"/>
    <col min="9218" max="9218" width="19.28515625" style="552" customWidth="1"/>
    <col min="9219" max="9219" width="17" style="552" customWidth="1"/>
    <col min="9220" max="9220" width="16.28515625" style="552" customWidth="1"/>
    <col min="9221" max="9221" width="16.85546875" style="552" customWidth="1"/>
    <col min="9222" max="9222" width="16.42578125" style="552" customWidth="1"/>
    <col min="9223" max="9224" width="9.5703125" style="552" bestFit="1" customWidth="1"/>
    <col min="9225" max="9225" width="16.42578125" style="552" customWidth="1"/>
    <col min="9226" max="9226" width="9.5703125" style="552" bestFit="1" customWidth="1"/>
    <col min="9227" max="9472" width="9.140625" style="552"/>
    <col min="9473" max="9473" width="21.140625" style="552" customWidth="1"/>
    <col min="9474" max="9474" width="19.28515625" style="552" customWidth="1"/>
    <col min="9475" max="9475" width="17" style="552" customWidth="1"/>
    <col min="9476" max="9476" width="16.28515625" style="552" customWidth="1"/>
    <col min="9477" max="9477" width="16.85546875" style="552" customWidth="1"/>
    <col min="9478" max="9478" width="16.42578125" style="552" customWidth="1"/>
    <col min="9479" max="9480" width="9.5703125" style="552" bestFit="1" customWidth="1"/>
    <col min="9481" max="9481" width="16.42578125" style="552" customWidth="1"/>
    <col min="9482" max="9482" width="9.5703125" style="552" bestFit="1" customWidth="1"/>
    <col min="9483" max="9728" width="9.140625" style="552"/>
    <col min="9729" max="9729" width="21.140625" style="552" customWidth="1"/>
    <col min="9730" max="9730" width="19.28515625" style="552" customWidth="1"/>
    <col min="9731" max="9731" width="17" style="552" customWidth="1"/>
    <col min="9732" max="9732" width="16.28515625" style="552" customWidth="1"/>
    <col min="9733" max="9733" width="16.85546875" style="552" customWidth="1"/>
    <col min="9734" max="9734" width="16.42578125" style="552" customWidth="1"/>
    <col min="9735" max="9736" width="9.5703125" style="552" bestFit="1" customWidth="1"/>
    <col min="9737" max="9737" width="16.42578125" style="552" customWidth="1"/>
    <col min="9738" max="9738" width="9.5703125" style="552" bestFit="1" customWidth="1"/>
    <col min="9739" max="9984" width="9.140625" style="552"/>
    <col min="9985" max="9985" width="21.140625" style="552" customWidth="1"/>
    <col min="9986" max="9986" width="19.28515625" style="552" customWidth="1"/>
    <col min="9987" max="9987" width="17" style="552" customWidth="1"/>
    <col min="9988" max="9988" width="16.28515625" style="552" customWidth="1"/>
    <col min="9989" max="9989" width="16.85546875" style="552" customWidth="1"/>
    <col min="9990" max="9990" width="16.42578125" style="552" customWidth="1"/>
    <col min="9991" max="9992" width="9.5703125" style="552" bestFit="1" customWidth="1"/>
    <col min="9993" max="9993" width="16.42578125" style="552" customWidth="1"/>
    <col min="9994" max="9994" width="9.5703125" style="552" bestFit="1" customWidth="1"/>
    <col min="9995" max="10240" width="9.140625" style="552"/>
    <col min="10241" max="10241" width="21.140625" style="552" customWidth="1"/>
    <col min="10242" max="10242" width="19.28515625" style="552" customWidth="1"/>
    <col min="10243" max="10243" width="17" style="552" customWidth="1"/>
    <col min="10244" max="10244" width="16.28515625" style="552" customWidth="1"/>
    <col min="10245" max="10245" width="16.85546875" style="552" customWidth="1"/>
    <col min="10246" max="10246" width="16.42578125" style="552" customWidth="1"/>
    <col min="10247" max="10248" width="9.5703125" style="552" bestFit="1" customWidth="1"/>
    <col min="10249" max="10249" width="16.42578125" style="552" customWidth="1"/>
    <col min="10250" max="10250" width="9.5703125" style="552" bestFit="1" customWidth="1"/>
    <col min="10251" max="10496" width="9.140625" style="552"/>
    <col min="10497" max="10497" width="21.140625" style="552" customWidth="1"/>
    <col min="10498" max="10498" width="19.28515625" style="552" customWidth="1"/>
    <col min="10499" max="10499" width="17" style="552" customWidth="1"/>
    <col min="10500" max="10500" width="16.28515625" style="552" customWidth="1"/>
    <col min="10501" max="10501" width="16.85546875" style="552" customWidth="1"/>
    <col min="10502" max="10502" width="16.42578125" style="552" customWidth="1"/>
    <col min="10503" max="10504" width="9.5703125" style="552" bestFit="1" customWidth="1"/>
    <col min="10505" max="10505" width="16.42578125" style="552" customWidth="1"/>
    <col min="10506" max="10506" width="9.5703125" style="552" bestFit="1" customWidth="1"/>
    <col min="10507" max="10752" width="9.140625" style="552"/>
    <col min="10753" max="10753" width="21.140625" style="552" customWidth="1"/>
    <col min="10754" max="10754" width="19.28515625" style="552" customWidth="1"/>
    <col min="10755" max="10755" width="17" style="552" customWidth="1"/>
    <col min="10756" max="10756" width="16.28515625" style="552" customWidth="1"/>
    <col min="10757" max="10757" width="16.85546875" style="552" customWidth="1"/>
    <col min="10758" max="10758" width="16.42578125" style="552" customWidth="1"/>
    <col min="10759" max="10760" width="9.5703125" style="552" bestFit="1" customWidth="1"/>
    <col min="10761" max="10761" width="16.42578125" style="552" customWidth="1"/>
    <col min="10762" max="10762" width="9.5703125" style="552" bestFit="1" customWidth="1"/>
    <col min="10763" max="11008" width="9.140625" style="552"/>
    <col min="11009" max="11009" width="21.140625" style="552" customWidth="1"/>
    <col min="11010" max="11010" width="19.28515625" style="552" customWidth="1"/>
    <col min="11011" max="11011" width="17" style="552" customWidth="1"/>
    <col min="11012" max="11012" width="16.28515625" style="552" customWidth="1"/>
    <col min="11013" max="11013" width="16.85546875" style="552" customWidth="1"/>
    <col min="11014" max="11014" width="16.42578125" style="552" customWidth="1"/>
    <col min="11015" max="11016" width="9.5703125" style="552" bestFit="1" customWidth="1"/>
    <col min="11017" max="11017" width="16.42578125" style="552" customWidth="1"/>
    <col min="11018" max="11018" width="9.5703125" style="552" bestFit="1" customWidth="1"/>
    <col min="11019" max="11264" width="9.140625" style="552"/>
    <col min="11265" max="11265" width="21.140625" style="552" customWidth="1"/>
    <col min="11266" max="11266" width="19.28515625" style="552" customWidth="1"/>
    <col min="11267" max="11267" width="17" style="552" customWidth="1"/>
    <col min="11268" max="11268" width="16.28515625" style="552" customWidth="1"/>
    <col min="11269" max="11269" width="16.85546875" style="552" customWidth="1"/>
    <col min="11270" max="11270" width="16.42578125" style="552" customWidth="1"/>
    <col min="11271" max="11272" width="9.5703125" style="552" bestFit="1" customWidth="1"/>
    <col min="11273" max="11273" width="16.42578125" style="552" customWidth="1"/>
    <col min="11274" max="11274" width="9.5703125" style="552" bestFit="1" customWidth="1"/>
    <col min="11275" max="11520" width="9.140625" style="552"/>
    <col min="11521" max="11521" width="21.140625" style="552" customWidth="1"/>
    <col min="11522" max="11522" width="19.28515625" style="552" customWidth="1"/>
    <col min="11523" max="11523" width="17" style="552" customWidth="1"/>
    <col min="11524" max="11524" width="16.28515625" style="552" customWidth="1"/>
    <col min="11525" max="11525" width="16.85546875" style="552" customWidth="1"/>
    <col min="11526" max="11526" width="16.42578125" style="552" customWidth="1"/>
    <col min="11527" max="11528" width="9.5703125" style="552" bestFit="1" customWidth="1"/>
    <col min="11529" max="11529" width="16.42578125" style="552" customWidth="1"/>
    <col min="11530" max="11530" width="9.5703125" style="552" bestFit="1" customWidth="1"/>
    <col min="11531" max="11776" width="9.140625" style="552"/>
    <col min="11777" max="11777" width="21.140625" style="552" customWidth="1"/>
    <col min="11778" max="11778" width="19.28515625" style="552" customWidth="1"/>
    <col min="11779" max="11779" width="17" style="552" customWidth="1"/>
    <col min="11780" max="11780" width="16.28515625" style="552" customWidth="1"/>
    <col min="11781" max="11781" width="16.85546875" style="552" customWidth="1"/>
    <col min="11782" max="11782" width="16.42578125" style="552" customWidth="1"/>
    <col min="11783" max="11784" width="9.5703125" style="552" bestFit="1" customWidth="1"/>
    <col min="11785" max="11785" width="16.42578125" style="552" customWidth="1"/>
    <col min="11786" max="11786" width="9.5703125" style="552" bestFit="1" customWidth="1"/>
    <col min="11787" max="12032" width="9.140625" style="552"/>
    <col min="12033" max="12033" width="21.140625" style="552" customWidth="1"/>
    <col min="12034" max="12034" width="19.28515625" style="552" customWidth="1"/>
    <col min="12035" max="12035" width="17" style="552" customWidth="1"/>
    <col min="12036" max="12036" width="16.28515625" style="552" customWidth="1"/>
    <col min="12037" max="12037" width="16.85546875" style="552" customWidth="1"/>
    <col min="12038" max="12038" width="16.42578125" style="552" customWidth="1"/>
    <col min="12039" max="12040" width="9.5703125" style="552" bestFit="1" customWidth="1"/>
    <col min="12041" max="12041" width="16.42578125" style="552" customWidth="1"/>
    <col min="12042" max="12042" width="9.5703125" style="552" bestFit="1" customWidth="1"/>
    <col min="12043" max="12288" width="9.140625" style="552"/>
    <col min="12289" max="12289" width="21.140625" style="552" customWidth="1"/>
    <col min="12290" max="12290" width="19.28515625" style="552" customWidth="1"/>
    <col min="12291" max="12291" width="17" style="552" customWidth="1"/>
    <col min="12292" max="12292" width="16.28515625" style="552" customWidth="1"/>
    <col min="12293" max="12293" width="16.85546875" style="552" customWidth="1"/>
    <col min="12294" max="12294" width="16.42578125" style="552" customWidth="1"/>
    <col min="12295" max="12296" width="9.5703125" style="552" bestFit="1" customWidth="1"/>
    <col min="12297" max="12297" width="16.42578125" style="552" customWidth="1"/>
    <col min="12298" max="12298" width="9.5703125" style="552" bestFit="1" customWidth="1"/>
    <col min="12299" max="12544" width="9.140625" style="552"/>
    <col min="12545" max="12545" width="21.140625" style="552" customWidth="1"/>
    <col min="12546" max="12546" width="19.28515625" style="552" customWidth="1"/>
    <col min="12547" max="12547" width="17" style="552" customWidth="1"/>
    <col min="12548" max="12548" width="16.28515625" style="552" customWidth="1"/>
    <col min="12549" max="12549" width="16.85546875" style="552" customWidth="1"/>
    <col min="12550" max="12550" width="16.42578125" style="552" customWidth="1"/>
    <col min="12551" max="12552" width="9.5703125" style="552" bestFit="1" customWidth="1"/>
    <col min="12553" max="12553" width="16.42578125" style="552" customWidth="1"/>
    <col min="12554" max="12554" width="9.5703125" style="552" bestFit="1" customWidth="1"/>
    <col min="12555" max="12800" width="9.140625" style="552"/>
    <col min="12801" max="12801" width="21.140625" style="552" customWidth="1"/>
    <col min="12802" max="12802" width="19.28515625" style="552" customWidth="1"/>
    <col min="12803" max="12803" width="17" style="552" customWidth="1"/>
    <col min="12804" max="12804" width="16.28515625" style="552" customWidth="1"/>
    <col min="12805" max="12805" width="16.85546875" style="552" customWidth="1"/>
    <col min="12806" max="12806" width="16.42578125" style="552" customWidth="1"/>
    <col min="12807" max="12808" width="9.5703125" style="552" bestFit="1" customWidth="1"/>
    <col min="12809" max="12809" width="16.42578125" style="552" customWidth="1"/>
    <col min="12810" max="12810" width="9.5703125" style="552" bestFit="1" customWidth="1"/>
    <col min="12811" max="13056" width="9.140625" style="552"/>
    <col min="13057" max="13057" width="21.140625" style="552" customWidth="1"/>
    <col min="13058" max="13058" width="19.28515625" style="552" customWidth="1"/>
    <col min="13059" max="13059" width="17" style="552" customWidth="1"/>
    <col min="13060" max="13060" width="16.28515625" style="552" customWidth="1"/>
    <col min="13061" max="13061" width="16.85546875" style="552" customWidth="1"/>
    <col min="13062" max="13062" width="16.42578125" style="552" customWidth="1"/>
    <col min="13063" max="13064" width="9.5703125" style="552" bestFit="1" customWidth="1"/>
    <col min="13065" max="13065" width="16.42578125" style="552" customWidth="1"/>
    <col min="13066" max="13066" width="9.5703125" style="552" bestFit="1" customWidth="1"/>
    <col min="13067" max="13312" width="9.140625" style="552"/>
    <col min="13313" max="13313" width="21.140625" style="552" customWidth="1"/>
    <col min="13314" max="13314" width="19.28515625" style="552" customWidth="1"/>
    <col min="13315" max="13315" width="17" style="552" customWidth="1"/>
    <col min="13316" max="13316" width="16.28515625" style="552" customWidth="1"/>
    <col min="13317" max="13317" width="16.85546875" style="552" customWidth="1"/>
    <col min="13318" max="13318" width="16.42578125" style="552" customWidth="1"/>
    <col min="13319" max="13320" width="9.5703125" style="552" bestFit="1" customWidth="1"/>
    <col min="13321" max="13321" width="16.42578125" style="552" customWidth="1"/>
    <col min="13322" max="13322" width="9.5703125" style="552" bestFit="1" customWidth="1"/>
    <col min="13323" max="13568" width="9.140625" style="552"/>
    <col min="13569" max="13569" width="21.140625" style="552" customWidth="1"/>
    <col min="13570" max="13570" width="19.28515625" style="552" customWidth="1"/>
    <col min="13571" max="13571" width="17" style="552" customWidth="1"/>
    <col min="13572" max="13572" width="16.28515625" style="552" customWidth="1"/>
    <col min="13573" max="13573" width="16.85546875" style="552" customWidth="1"/>
    <col min="13574" max="13574" width="16.42578125" style="552" customWidth="1"/>
    <col min="13575" max="13576" width="9.5703125" style="552" bestFit="1" customWidth="1"/>
    <col min="13577" max="13577" width="16.42578125" style="552" customWidth="1"/>
    <col min="13578" max="13578" width="9.5703125" style="552" bestFit="1" customWidth="1"/>
    <col min="13579" max="13824" width="9.140625" style="552"/>
    <col min="13825" max="13825" width="21.140625" style="552" customWidth="1"/>
    <col min="13826" max="13826" width="19.28515625" style="552" customWidth="1"/>
    <col min="13827" max="13827" width="17" style="552" customWidth="1"/>
    <col min="13828" max="13828" width="16.28515625" style="552" customWidth="1"/>
    <col min="13829" max="13829" width="16.85546875" style="552" customWidth="1"/>
    <col min="13830" max="13830" width="16.42578125" style="552" customWidth="1"/>
    <col min="13831" max="13832" width="9.5703125" style="552" bestFit="1" customWidth="1"/>
    <col min="13833" max="13833" width="16.42578125" style="552" customWidth="1"/>
    <col min="13834" max="13834" width="9.5703125" style="552" bestFit="1" customWidth="1"/>
    <col min="13835" max="14080" width="9.140625" style="552"/>
    <col min="14081" max="14081" width="21.140625" style="552" customWidth="1"/>
    <col min="14082" max="14082" width="19.28515625" style="552" customWidth="1"/>
    <col min="14083" max="14083" width="17" style="552" customWidth="1"/>
    <col min="14084" max="14084" width="16.28515625" style="552" customWidth="1"/>
    <col min="14085" max="14085" width="16.85546875" style="552" customWidth="1"/>
    <col min="14086" max="14086" width="16.42578125" style="552" customWidth="1"/>
    <col min="14087" max="14088" width="9.5703125" style="552" bestFit="1" customWidth="1"/>
    <col min="14089" max="14089" width="16.42578125" style="552" customWidth="1"/>
    <col min="14090" max="14090" width="9.5703125" style="552" bestFit="1" customWidth="1"/>
    <col min="14091" max="14336" width="9.140625" style="552"/>
    <col min="14337" max="14337" width="21.140625" style="552" customWidth="1"/>
    <col min="14338" max="14338" width="19.28515625" style="552" customWidth="1"/>
    <col min="14339" max="14339" width="17" style="552" customWidth="1"/>
    <col min="14340" max="14340" width="16.28515625" style="552" customWidth="1"/>
    <col min="14341" max="14341" width="16.85546875" style="552" customWidth="1"/>
    <col min="14342" max="14342" width="16.42578125" style="552" customWidth="1"/>
    <col min="14343" max="14344" width="9.5703125" style="552" bestFit="1" customWidth="1"/>
    <col min="14345" max="14345" width="16.42578125" style="552" customWidth="1"/>
    <col min="14346" max="14346" width="9.5703125" style="552" bestFit="1" customWidth="1"/>
    <col min="14347" max="14592" width="9.140625" style="552"/>
    <col min="14593" max="14593" width="21.140625" style="552" customWidth="1"/>
    <col min="14594" max="14594" width="19.28515625" style="552" customWidth="1"/>
    <col min="14595" max="14595" width="17" style="552" customWidth="1"/>
    <col min="14596" max="14596" width="16.28515625" style="552" customWidth="1"/>
    <col min="14597" max="14597" width="16.85546875" style="552" customWidth="1"/>
    <col min="14598" max="14598" width="16.42578125" style="552" customWidth="1"/>
    <col min="14599" max="14600" width="9.5703125" style="552" bestFit="1" customWidth="1"/>
    <col min="14601" max="14601" width="16.42578125" style="552" customWidth="1"/>
    <col min="14602" max="14602" width="9.5703125" style="552" bestFit="1" customWidth="1"/>
    <col min="14603" max="14848" width="9.140625" style="552"/>
    <col min="14849" max="14849" width="21.140625" style="552" customWidth="1"/>
    <col min="14850" max="14850" width="19.28515625" style="552" customWidth="1"/>
    <col min="14851" max="14851" width="17" style="552" customWidth="1"/>
    <col min="14852" max="14852" width="16.28515625" style="552" customWidth="1"/>
    <col min="14853" max="14853" width="16.85546875" style="552" customWidth="1"/>
    <col min="14854" max="14854" width="16.42578125" style="552" customWidth="1"/>
    <col min="14855" max="14856" width="9.5703125" style="552" bestFit="1" customWidth="1"/>
    <col min="14857" max="14857" width="16.42578125" style="552" customWidth="1"/>
    <col min="14858" max="14858" width="9.5703125" style="552" bestFit="1" customWidth="1"/>
    <col min="14859" max="15104" width="9.140625" style="552"/>
    <col min="15105" max="15105" width="21.140625" style="552" customWidth="1"/>
    <col min="15106" max="15106" width="19.28515625" style="552" customWidth="1"/>
    <col min="15107" max="15107" width="17" style="552" customWidth="1"/>
    <col min="15108" max="15108" width="16.28515625" style="552" customWidth="1"/>
    <col min="15109" max="15109" width="16.85546875" style="552" customWidth="1"/>
    <col min="15110" max="15110" width="16.42578125" style="552" customWidth="1"/>
    <col min="15111" max="15112" width="9.5703125" style="552" bestFit="1" customWidth="1"/>
    <col min="15113" max="15113" width="16.42578125" style="552" customWidth="1"/>
    <col min="15114" max="15114" width="9.5703125" style="552" bestFit="1" customWidth="1"/>
    <col min="15115" max="15360" width="9.140625" style="552"/>
    <col min="15361" max="15361" width="21.140625" style="552" customWidth="1"/>
    <col min="15362" max="15362" width="19.28515625" style="552" customWidth="1"/>
    <col min="15363" max="15363" width="17" style="552" customWidth="1"/>
    <col min="15364" max="15364" width="16.28515625" style="552" customWidth="1"/>
    <col min="15365" max="15365" width="16.85546875" style="552" customWidth="1"/>
    <col min="15366" max="15366" width="16.42578125" style="552" customWidth="1"/>
    <col min="15367" max="15368" width="9.5703125" style="552" bestFit="1" customWidth="1"/>
    <col min="15369" max="15369" width="16.42578125" style="552" customWidth="1"/>
    <col min="15370" max="15370" width="9.5703125" style="552" bestFit="1" customWidth="1"/>
    <col min="15371" max="15616" width="9.140625" style="552"/>
    <col min="15617" max="15617" width="21.140625" style="552" customWidth="1"/>
    <col min="15618" max="15618" width="19.28515625" style="552" customWidth="1"/>
    <col min="15619" max="15619" width="17" style="552" customWidth="1"/>
    <col min="15620" max="15620" width="16.28515625" style="552" customWidth="1"/>
    <col min="15621" max="15621" width="16.85546875" style="552" customWidth="1"/>
    <col min="15622" max="15622" width="16.42578125" style="552" customWidth="1"/>
    <col min="15623" max="15624" width="9.5703125" style="552" bestFit="1" customWidth="1"/>
    <col min="15625" max="15625" width="16.42578125" style="552" customWidth="1"/>
    <col min="15626" max="15626" width="9.5703125" style="552" bestFit="1" customWidth="1"/>
    <col min="15627" max="15872" width="9.140625" style="552"/>
    <col min="15873" max="15873" width="21.140625" style="552" customWidth="1"/>
    <col min="15874" max="15874" width="19.28515625" style="552" customWidth="1"/>
    <col min="15875" max="15875" width="17" style="552" customWidth="1"/>
    <col min="15876" max="15876" width="16.28515625" style="552" customWidth="1"/>
    <col min="15877" max="15877" width="16.85546875" style="552" customWidth="1"/>
    <col min="15878" max="15878" width="16.42578125" style="552" customWidth="1"/>
    <col min="15879" max="15880" width="9.5703125" style="552" bestFit="1" customWidth="1"/>
    <col min="15881" max="15881" width="16.42578125" style="552" customWidth="1"/>
    <col min="15882" max="15882" width="9.5703125" style="552" bestFit="1" customWidth="1"/>
    <col min="15883" max="16128" width="9.140625" style="552"/>
    <col min="16129" max="16129" width="21.140625" style="552" customWidth="1"/>
    <col min="16130" max="16130" width="19.28515625" style="552" customWidth="1"/>
    <col min="16131" max="16131" width="17" style="552" customWidth="1"/>
    <col min="16132" max="16132" width="16.28515625" style="552" customWidth="1"/>
    <col min="16133" max="16133" width="16.85546875" style="552" customWidth="1"/>
    <col min="16134" max="16134" width="16.42578125" style="552" customWidth="1"/>
    <col min="16135" max="16136" width="9.5703125" style="552" bestFit="1" customWidth="1"/>
    <col min="16137" max="16137" width="16.42578125" style="552" customWidth="1"/>
    <col min="16138" max="16138" width="9.5703125" style="552" bestFit="1" customWidth="1"/>
    <col min="16139" max="16384" width="9.140625" style="552"/>
  </cols>
  <sheetData>
    <row r="1" spans="1:10" ht="37.5" customHeight="1">
      <c r="A1" s="1048" t="s">
        <v>1143</v>
      </c>
      <c r="B1" s="1048"/>
      <c r="C1" s="1048"/>
      <c r="D1" s="1048"/>
      <c r="E1" s="1048"/>
      <c r="F1" s="1048"/>
    </row>
    <row r="2" spans="1:10" ht="15.75" customHeight="1" thickBot="1">
      <c r="A2" s="553"/>
      <c r="B2" s="553"/>
      <c r="C2" s="553"/>
      <c r="F2" s="601" t="s">
        <v>1136</v>
      </c>
    </row>
    <row r="3" spans="1:10" ht="54.75" customHeight="1" thickBot="1">
      <c r="A3" s="567" t="s">
        <v>1112</v>
      </c>
      <c r="B3" s="569" t="s">
        <v>32</v>
      </c>
      <c r="C3" s="569" t="s">
        <v>1139</v>
      </c>
      <c r="D3" s="569" t="s">
        <v>1140</v>
      </c>
      <c r="E3" s="569" t="s">
        <v>1141</v>
      </c>
      <c r="F3" s="569" t="s">
        <v>1142</v>
      </c>
    </row>
    <row r="4" spans="1:10" ht="26.25" customHeight="1" thickBot="1">
      <c r="A4" s="625" t="s">
        <v>32</v>
      </c>
      <c r="B4" s="626">
        <f>SUM(C4:F4)</f>
        <v>5902425347</v>
      </c>
      <c r="C4" s="626">
        <f>SUM(C5:C39)</f>
        <v>4616975513</v>
      </c>
      <c r="D4" s="626">
        <v>1148120834</v>
      </c>
      <c r="E4" s="626">
        <f>SUM(E5:E39)</f>
        <v>3151350</v>
      </c>
      <c r="F4" s="626">
        <f>SUM(F5:F39)</f>
        <v>134177650</v>
      </c>
      <c r="G4" s="561"/>
      <c r="J4" s="561"/>
    </row>
    <row r="5" spans="1:10" ht="18.95" customHeight="1" thickBot="1">
      <c r="A5" s="573" t="s">
        <v>1114</v>
      </c>
      <c r="B5" s="627">
        <f>SUM(C5:F5)</f>
        <v>4561460498</v>
      </c>
      <c r="C5" s="611">
        <v>4560356559</v>
      </c>
      <c r="D5" s="576">
        <v>0</v>
      </c>
      <c r="E5" s="612">
        <v>-313</v>
      </c>
      <c r="F5" s="613">
        <v>1104252</v>
      </c>
    </row>
    <row r="6" spans="1:10" ht="18.95" customHeight="1" thickBot="1">
      <c r="A6" s="579" t="s">
        <v>1144</v>
      </c>
      <c r="B6" s="627">
        <f t="shared" ref="B6:B39" si="0">SUM(C6:F6)</f>
        <v>0</v>
      </c>
      <c r="C6" s="581">
        <v>0</v>
      </c>
      <c r="D6" s="576" t="s">
        <v>1145</v>
      </c>
      <c r="E6" s="581">
        <v>0</v>
      </c>
      <c r="F6" s="577">
        <v>0</v>
      </c>
      <c r="H6" s="561"/>
      <c r="I6" s="858"/>
    </row>
    <row r="7" spans="1:10" ht="18.95" customHeight="1" thickBot="1">
      <c r="A7" s="579" t="s">
        <v>1116</v>
      </c>
      <c r="B7" s="627">
        <f t="shared" si="0"/>
        <v>9272938</v>
      </c>
      <c r="C7" s="581">
        <v>3415048</v>
      </c>
      <c r="D7" s="576">
        <v>0</v>
      </c>
      <c r="E7" s="581">
        <v>74775</v>
      </c>
      <c r="F7" s="577">
        <v>5783115</v>
      </c>
      <c r="H7" s="561"/>
    </row>
    <row r="8" spans="1:10" ht="18.95" customHeight="1" thickBot="1">
      <c r="A8" s="579" t="s">
        <v>1117</v>
      </c>
      <c r="B8" s="627">
        <f t="shared" si="0"/>
        <v>4888469</v>
      </c>
      <c r="C8" s="581">
        <v>1225784</v>
      </c>
      <c r="D8" s="576">
        <v>0</v>
      </c>
      <c r="E8" s="581">
        <v>73112</v>
      </c>
      <c r="F8" s="577">
        <v>3589573</v>
      </c>
      <c r="H8" s="561"/>
    </row>
    <row r="9" spans="1:10" ht="18.95" customHeight="1" thickBot="1">
      <c r="A9" s="579" t="s">
        <v>13</v>
      </c>
      <c r="B9" s="627">
        <f t="shared" si="0"/>
        <v>3029568</v>
      </c>
      <c r="C9" s="581">
        <v>684318</v>
      </c>
      <c r="D9" s="576">
        <v>0</v>
      </c>
      <c r="E9" s="581">
        <v>33577</v>
      </c>
      <c r="F9" s="577">
        <v>2311673</v>
      </c>
      <c r="H9" s="561"/>
    </row>
    <row r="10" spans="1:10" ht="18.95" customHeight="1" thickBot="1">
      <c r="A10" s="579" t="s">
        <v>1118</v>
      </c>
      <c r="B10" s="627">
        <f t="shared" si="0"/>
        <v>14421494</v>
      </c>
      <c r="C10" s="581">
        <v>5831141</v>
      </c>
      <c r="D10" s="576">
        <v>0</v>
      </c>
      <c r="E10" s="581">
        <v>196678</v>
      </c>
      <c r="F10" s="577">
        <v>8393675</v>
      </c>
    </row>
    <row r="11" spans="1:10" ht="18.95" customHeight="1" thickBot="1">
      <c r="A11" s="579" t="s">
        <v>33</v>
      </c>
      <c r="B11" s="627">
        <f t="shared" si="0"/>
        <v>6909495</v>
      </c>
      <c r="C11" s="581">
        <v>3058055</v>
      </c>
      <c r="D11" s="576">
        <v>0</v>
      </c>
      <c r="E11" s="581">
        <v>28480</v>
      </c>
      <c r="F11" s="577">
        <v>3822960</v>
      </c>
    </row>
    <row r="12" spans="1:10" ht="18.95" customHeight="1" thickBot="1">
      <c r="A12" s="579" t="s">
        <v>15</v>
      </c>
      <c r="B12" s="627">
        <f t="shared" si="0"/>
        <v>1556146</v>
      </c>
      <c r="C12" s="581">
        <v>220489</v>
      </c>
      <c r="D12" s="576">
        <v>0</v>
      </c>
      <c r="E12" s="581">
        <v>24316</v>
      </c>
      <c r="F12" s="577">
        <v>1311341</v>
      </c>
      <c r="G12" s="561"/>
      <c r="H12" s="561"/>
    </row>
    <row r="13" spans="1:10" ht="18.95" customHeight="1" thickBot="1">
      <c r="A13" s="579" t="s">
        <v>16</v>
      </c>
      <c r="B13" s="627">
        <f t="shared" si="0"/>
        <v>4710724</v>
      </c>
      <c r="C13" s="581">
        <v>505405</v>
      </c>
      <c r="D13" s="576">
        <v>0</v>
      </c>
      <c r="E13" s="581">
        <v>29691</v>
      </c>
      <c r="F13" s="577">
        <v>4175628</v>
      </c>
      <c r="G13" s="561"/>
    </row>
    <row r="14" spans="1:10" ht="18.95" customHeight="1" thickBot="1">
      <c r="A14" s="579" t="s">
        <v>1119</v>
      </c>
      <c r="B14" s="627">
        <f t="shared" si="0"/>
        <v>2531320</v>
      </c>
      <c r="C14" s="581">
        <v>605775</v>
      </c>
      <c r="D14" s="576">
        <v>0</v>
      </c>
      <c r="E14" s="581">
        <v>4138</v>
      </c>
      <c r="F14" s="577">
        <v>1921407</v>
      </c>
      <c r="G14" s="561"/>
    </row>
    <row r="15" spans="1:10" ht="18.95" customHeight="1" thickBot="1">
      <c r="A15" s="579" t="s">
        <v>214</v>
      </c>
      <c r="B15" s="627">
        <f t="shared" si="0"/>
        <v>1721299</v>
      </c>
      <c r="C15" s="581">
        <v>232337</v>
      </c>
      <c r="D15" s="576">
        <v>0</v>
      </c>
      <c r="E15" s="581">
        <v>54634</v>
      </c>
      <c r="F15" s="577">
        <v>1434328</v>
      </c>
      <c r="G15" s="561"/>
    </row>
    <row r="16" spans="1:10" ht="18.95" customHeight="1" thickBot="1">
      <c r="A16" s="579" t="s">
        <v>30</v>
      </c>
      <c r="B16" s="627">
        <f t="shared" si="0"/>
        <v>10910497</v>
      </c>
      <c r="C16" s="581">
        <v>3125549</v>
      </c>
      <c r="D16" s="576">
        <v>0</v>
      </c>
      <c r="E16" s="581">
        <v>109934</v>
      </c>
      <c r="F16" s="577">
        <v>7675014</v>
      </c>
      <c r="G16" s="561"/>
    </row>
    <row r="17" spans="1:7" ht="18.95" customHeight="1" thickBot="1">
      <c r="A17" s="579" t="s">
        <v>216</v>
      </c>
      <c r="B17" s="627">
        <f t="shared" si="0"/>
        <v>1700753</v>
      </c>
      <c r="C17" s="581">
        <v>273824</v>
      </c>
      <c r="D17" s="576">
        <v>0</v>
      </c>
      <c r="E17" s="581">
        <v>12662</v>
      </c>
      <c r="F17" s="577">
        <v>1414267</v>
      </c>
      <c r="G17" s="561"/>
    </row>
    <row r="18" spans="1:7" ht="18.95" customHeight="1" thickBot="1">
      <c r="A18" s="579" t="s">
        <v>17</v>
      </c>
      <c r="B18" s="627">
        <f t="shared" si="0"/>
        <v>13096056</v>
      </c>
      <c r="C18" s="581">
        <v>3504761</v>
      </c>
      <c r="D18" s="576">
        <v>0</v>
      </c>
      <c r="E18" s="581">
        <v>201623</v>
      </c>
      <c r="F18" s="577">
        <v>9389672</v>
      </c>
      <c r="G18" s="561"/>
    </row>
    <row r="19" spans="1:7" ht="18.95" customHeight="1" thickBot="1">
      <c r="A19" s="579" t="s">
        <v>18</v>
      </c>
      <c r="B19" s="627">
        <f t="shared" si="0"/>
        <v>2215615</v>
      </c>
      <c r="C19" s="581">
        <v>502921</v>
      </c>
      <c r="D19" s="576">
        <v>0</v>
      </c>
      <c r="E19" s="581">
        <v>33236</v>
      </c>
      <c r="F19" s="577">
        <v>1679458</v>
      </c>
      <c r="G19" s="561"/>
    </row>
    <row r="20" spans="1:7" ht="18.95" customHeight="1" thickBot="1">
      <c r="A20" s="579" t="s">
        <v>19</v>
      </c>
      <c r="B20" s="627">
        <f t="shared" si="0"/>
        <v>2580566</v>
      </c>
      <c r="C20" s="581">
        <v>604081</v>
      </c>
      <c r="D20" s="576">
        <v>0</v>
      </c>
      <c r="E20" s="581">
        <v>44373</v>
      </c>
      <c r="F20" s="577">
        <v>1932112</v>
      </c>
      <c r="G20" s="561"/>
    </row>
    <row r="21" spans="1:7" ht="18.95" customHeight="1" thickBot="1">
      <c r="A21" s="579" t="s">
        <v>1146</v>
      </c>
      <c r="B21" s="627">
        <f t="shared" si="0"/>
        <v>2851241</v>
      </c>
      <c r="C21" s="581">
        <v>340596</v>
      </c>
      <c r="D21" s="576">
        <v>0</v>
      </c>
      <c r="E21" s="581">
        <v>160508</v>
      </c>
      <c r="F21" s="577">
        <v>2350137</v>
      </c>
      <c r="G21" s="561"/>
    </row>
    <row r="22" spans="1:7" ht="18.95" customHeight="1" thickBot="1">
      <c r="A22" s="579" t="s">
        <v>124</v>
      </c>
      <c r="B22" s="627">
        <f t="shared" si="0"/>
        <v>14155891</v>
      </c>
      <c r="C22" s="581">
        <v>4189020</v>
      </c>
      <c r="D22" s="576">
        <v>0</v>
      </c>
      <c r="E22" s="581">
        <v>398474</v>
      </c>
      <c r="F22" s="577">
        <v>9568397</v>
      </c>
      <c r="G22" s="561"/>
    </row>
    <row r="23" spans="1:7" ht="18.95" customHeight="1" thickBot="1">
      <c r="A23" s="579" t="s">
        <v>1120</v>
      </c>
      <c r="B23" s="627">
        <f t="shared" si="0"/>
        <v>8257348</v>
      </c>
      <c r="C23" s="581">
        <v>2855988</v>
      </c>
      <c r="D23" s="576">
        <v>0</v>
      </c>
      <c r="E23" s="581">
        <v>129809</v>
      </c>
      <c r="F23" s="577">
        <v>5271551</v>
      </c>
      <c r="G23" s="561"/>
    </row>
    <row r="24" spans="1:7" ht="18.95" customHeight="1" thickBot="1">
      <c r="A24" s="579" t="s">
        <v>126</v>
      </c>
      <c r="B24" s="627">
        <f t="shared" si="0"/>
        <v>14027006</v>
      </c>
      <c r="C24" s="581">
        <v>4503653</v>
      </c>
      <c r="D24" s="576">
        <v>0</v>
      </c>
      <c r="E24" s="581">
        <v>422874</v>
      </c>
      <c r="F24" s="577">
        <v>9100479</v>
      </c>
      <c r="G24" s="561"/>
    </row>
    <row r="25" spans="1:7" ht="18.95" customHeight="1" thickBot="1">
      <c r="A25" s="579" t="s">
        <v>20</v>
      </c>
      <c r="B25" s="627">
        <f t="shared" si="0"/>
        <v>10621505</v>
      </c>
      <c r="C25" s="581">
        <v>3283719</v>
      </c>
      <c r="D25" s="576">
        <v>0</v>
      </c>
      <c r="E25" s="581">
        <v>329967</v>
      </c>
      <c r="F25" s="577">
        <v>7007819</v>
      </c>
      <c r="G25" s="561"/>
    </row>
    <row r="26" spans="1:7" ht="18.95" customHeight="1" thickBot="1">
      <c r="A26" s="579" t="s">
        <v>21</v>
      </c>
      <c r="B26" s="627">
        <f t="shared" si="0"/>
        <v>4626358</v>
      </c>
      <c r="C26" s="581">
        <v>1681321</v>
      </c>
      <c r="D26" s="576">
        <v>0</v>
      </c>
      <c r="E26" s="581">
        <v>16022</v>
      </c>
      <c r="F26" s="577">
        <v>2929015</v>
      </c>
      <c r="G26" s="561"/>
    </row>
    <row r="27" spans="1:7" ht="18.95" customHeight="1" thickBot="1">
      <c r="A27" s="579" t="s">
        <v>22</v>
      </c>
      <c r="B27" s="627">
        <f t="shared" si="0"/>
        <v>2431952</v>
      </c>
      <c r="C27" s="581">
        <v>779532</v>
      </c>
      <c r="D27" s="576">
        <v>0</v>
      </c>
      <c r="E27" s="581">
        <v>22540</v>
      </c>
      <c r="F27" s="577">
        <v>1629880</v>
      </c>
      <c r="G27" s="561"/>
    </row>
    <row r="28" spans="1:7" ht="18.95" customHeight="1" thickBot="1">
      <c r="A28" s="579" t="s">
        <v>219</v>
      </c>
      <c r="B28" s="627">
        <f t="shared" si="0"/>
        <v>2501514</v>
      </c>
      <c r="C28" s="581">
        <v>486829</v>
      </c>
      <c r="D28" s="576">
        <v>0</v>
      </c>
      <c r="E28" s="581">
        <v>18598</v>
      </c>
      <c r="F28" s="577">
        <v>1996087</v>
      </c>
      <c r="G28" s="561"/>
    </row>
    <row r="29" spans="1:7" ht="18.95" customHeight="1" thickBot="1">
      <c r="A29" s="579" t="s">
        <v>220</v>
      </c>
      <c r="B29" s="627">
        <f t="shared" si="0"/>
        <v>6669858</v>
      </c>
      <c r="C29" s="581">
        <v>1710869</v>
      </c>
      <c r="D29" s="576">
        <v>0</v>
      </c>
      <c r="E29" s="581">
        <v>169094</v>
      </c>
      <c r="F29" s="577">
        <v>4789895</v>
      </c>
      <c r="G29" s="561"/>
    </row>
    <row r="30" spans="1:7" ht="18.95" customHeight="1" thickBot="1">
      <c r="A30" s="579" t="s">
        <v>221</v>
      </c>
      <c r="B30" s="627">
        <f t="shared" si="0"/>
        <v>3861855</v>
      </c>
      <c r="C30" s="581">
        <v>815042</v>
      </c>
      <c r="D30" s="576">
        <v>0</v>
      </c>
      <c r="E30" s="581">
        <v>49237</v>
      </c>
      <c r="F30" s="577">
        <v>2997576</v>
      </c>
      <c r="G30" s="561"/>
    </row>
    <row r="31" spans="1:7" ht="18.95" customHeight="1" thickBot="1">
      <c r="A31" s="579" t="s">
        <v>1147</v>
      </c>
      <c r="B31" s="627">
        <f t="shared" si="0"/>
        <v>1638959</v>
      </c>
      <c r="C31" s="581">
        <v>247749</v>
      </c>
      <c r="D31" s="576">
        <v>0</v>
      </c>
      <c r="E31" s="581">
        <v>21476</v>
      </c>
      <c r="F31" s="577">
        <v>1369734</v>
      </c>
      <c r="G31" s="561"/>
    </row>
    <row r="32" spans="1:7" ht="18.95" customHeight="1" thickBot="1">
      <c r="A32" s="579" t="s">
        <v>131</v>
      </c>
      <c r="B32" s="627">
        <f t="shared" si="0"/>
        <v>3828875</v>
      </c>
      <c r="C32" s="581">
        <v>944021</v>
      </c>
      <c r="D32" s="576">
        <v>0</v>
      </c>
      <c r="E32" s="581">
        <v>33493</v>
      </c>
      <c r="F32" s="577">
        <v>2851361</v>
      </c>
      <c r="G32" s="561"/>
    </row>
    <row r="33" spans="1:7" ht="18.95" customHeight="1" thickBot="1">
      <c r="A33" s="579" t="s">
        <v>23</v>
      </c>
      <c r="B33" s="627">
        <f t="shared" si="0"/>
        <v>8244340</v>
      </c>
      <c r="C33" s="581">
        <v>3063454</v>
      </c>
      <c r="D33" s="576">
        <v>0</v>
      </c>
      <c r="E33" s="581">
        <v>79442</v>
      </c>
      <c r="F33" s="577">
        <v>5101444</v>
      </c>
      <c r="G33" s="561"/>
    </row>
    <row r="34" spans="1:7" ht="18.95" customHeight="1" thickBot="1">
      <c r="A34" s="579" t="s">
        <v>24</v>
      </c>
      <c r="B34" s="627">
        <f t="shared" si="0"/>
        <v>3817599</v>
      </c>
      <c r="C34" s="581">
        <v>1015549</v>
      </c>
      <c r="D34" s="576">
        <v>0</v>
      </c>
      <c r="E34" s="581">
        <v>78231</v>
      </c>
      <c r="F34" s="577">
        <v>2723819</v>
      </c>
      <c r="G34" s="561"/>
    </row>
    <row r="35" spans="1:7" ht="18.95" customHeight="1" thickBot="1">
      <c r="A35" s="579" t="s">
        <v>25</v>
      </c>
      <c r="B35" s="627">
        <f t="shared" si="0"/>
        <v>9438386</v>
      </c>
      <c r="C35" s="581">
        <v>3275904</v>
      </c>
      <c r="D35" s="576">
        <v>0</v>
      </c>
      <c r="E35" s="581">
        <v>82132</v>
      </c>
      <c r="F35" s="577">
        <v>6080350</v>
      </c>
      <c r="G35" s="561"/>
    </row>
    <row r="36" spans="1:7" ht="18.95" customHeight="1" thickBot="1">
      <c r="A36" s="579" t="s">
        <v>223</v>
      </c>
      <c r="B36" s="627">
        <f t="shared" si="0"/>
        <v>4637370</v>
      </c>
      <c r="C36" s="581">
        <v>1577669</v>
      </c>
      <c r="D36" s="576">
        <v>0</v>
      </c>
      <c r="E36" s="581">
        <v>23308</v>
      </c>
      <c r="F36" s="577">
        <v>3036393</v>
      </c>
      <c r="G36" s="561"/>
    </row>
    <row r="37" spans="1:7" ht="18.95" customHeight="1" thickBot="1">
      <c r="A37" s="579" t="s">
        <v>1122</v>
      </c>
      <c r="B37" s="627">
        <f t="shared" si="0"/>
        <v>3981662</v>
      </c>
      <c r="C37" s="581">
        <v>494384</v>
      </c>
      <c r="D37" s="576">
        <v>0</v>
      </c>
      <c r="E37" s="581">
        <v>67528</v>
      </c>
      <c r="F37" s="577">
        <v>3419750</v>
      </c>
      <c r="G37" s="561"/>
    </row>
    <row r="38" spans="1:7" ht="18.95" customHeight="1" thickBot="1">
      <c r="A38" s="579" t="s">
        <v>1123</v>
      </c>
      <c r="B38" s="627">
        <f t="shared" si="0"/>
        <v>3416548</v>
      </c>
      <c r="C38" s="581">
        <v>700213</v>
      </c>
      <c r="D38" s="576">
        <v>0</v>
      </c>
      <c r="E38" s="581">
        <v>82946</v>
      </c>
      <c r="F38" s="577">
        <v>2633389</v>
      </c>
      <c r="G38" s="561"/>
    </row>
    <row r="39" spans="1:7" ht="18.95" customHeight="1" thickBot="1">
      <c r="A39" s="579" t="s">
        <v>12</v>
      </c>
      <c r="B39" s="627">
        <f t="shared" si="0"/>
        <v>4290808</v>
      </c>
      <c r="C39" s="581">
        <v>863954</v>
      </c>
      <c r="D39" s="576">
        <v>0</v>
      </c>
      <c r="E39" s="581">
        <v>44755</v>
      </c>
      <c r="F39" s="577">
        <v>3382099</v>
      </c>
      <c r="G39" s="561"/>
    </row>
    <row r="40" spans="1:7" ht="20.25" customHeight="1">
      <c r="A40" s="1055" t="s">
        <v>1124</v>
      </c>
      <c r="B40" s="1055"/>
      <c r="C40" s="1055"/>
      <c r="D40" s="1055"/>
      <c r="E40" s="1055"/>
      <c r="F40" s="1055"/>
    </row>
    <row r="41" spans="1:7">
      <c r="A41" s="1056"/>
      <c r="B41" s="1056"/>
      <c r="C41" s="1056"/>
      <c r="D41" s="1056"/>
      <c r="E41" s="1056"/>
      <c r="F41" s="1056"/>
    </row>
    <row r="42" spans="1:7">
      <c r="D42" s="561"/>
    </row>
    <row r="43" spans="1:7">
      <c r="B43" s="561"/>
      <c r="F43" s="561"/>
    </row>
    <row r="44" spans="1:7">
      <c r="B44" s="561"/>
    </row>
  </sheetData>
  <mergeCells count="3">
    <mergeCell ref="A1:F1"/>
    <mergeCell ref="A40:F40"/>
    <mergeCell ref="A41:F41"/>
  </mergeCells>
  <printOptions horizontalCentered="1"/>
  <pageMargins left="0.59055118110236227" right="0.59055118110236227" top="0.98425196850393704" bottom="0.78740157480314965" header="0" footer="0"/>
  <pageSetup paperSize="9" scale="87"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9511B-23B9-4D5E-B30D-94A110A5C3D8}">
  <sheetPr>
    <tabColor rgb="FF00B0F0"/>
    <pageSetUpPr fitToPage="1"/>
  </sheetPr>
  <dimension ref="A1:F40"/>
  <sheetViews>
    <sheetView rightToLeft="1" zoomScaleNormal="100" workbookViewId="0">
      <selection activeCell="J20" sqref="J20"/>
    </sheetView>
  </sheetViews>
  <sheetFormatPr defaultColWidth="9.140625" defaultRowHeight="15.75"/>
  <cols>
    <col min="1" max="1" width="46.7109375" style="552" customWidth="1"/>
    <col min="2" max="2" width="49.140625" style="552" customWidth="1"/>
    <col min="3" max="256" width="9.140625" style="552"/>
    <col min="257" max="257" width="46.7109375" style="552" customWidth="1"/>
    <col min="258" max="258" width="49.140625" style="552" customWidth="1"/>
    <col min="259" max="512" width="9.140625" style="552"/>
    <col min="513" max="513" width="46.7109375" style="552" customWidth="1"/>
    <col min="514" max="514" width="49.140625" style="552" customWidth="1"/>
    <col min="515" max="768" width="9.140625" style="552"/>
    <col min="769" max="769" width="46.7109375" style="552" customWidth="1"/>
    <col min="770" max="770" width="49.140625" style="552" customWidth="1"/>
    <col min="771" max="1024" width="9.140625" style="552"/>
    <col min="1025" max="1025" width="46.7109375" style="552" customWidth="1"/>
    <col min="1026" max="1026" width="49.140625" style="552" customWidth="1"/>
    <col min="1027" max="1280" width="9.140625" style="552"/>
    <col min="1281" max="1281" width="46.7109375" style="552" customWidth="1"/>
    <col min="1282" max="1282" width="49.140625" style="552" customWidth="1"/>
    <col min="1283" max="1536" width="9.140625" style="552"/>
    <col min="1537" max="1537" width="46.7109375" style="552" customWidth="1"/>
    <col min="1538" max="1538" width="49.140625" style="552" customWidth="1"/>
    <col min="1539" max="1792" width="9.140625" style="552"/>
    <col min="1793" max="1793" width="46.7109375" style="552" customWidth="1"/>
    <col min="1794" max="1794" width="49.140625" style="552" customWidth="1"/>
    <col min="1795" max="2048" width="9.140625" style="552"/>
    <col min="2049" max="2049" width="46.7109375" style="552" customWidth="1"/>
    <col min="2050" max="2050" width="49.140625" style="552" customWidth="1"/>
    <col min="2051" max="2304" width="9.140625" style="552"/>
    <col min="2305" max="2305" width="46.7109375" style="552" customWidth="1"/>
    <col min="2306" max="2306" width="49.140625" style="552" customWidth="1"/>
    <col min="2307" max="2560" width="9.140625" style="552"/>
    <col min="2561" max="2561" width="46.7109375" style="552" customWidth="1"/>
    <col min="2562" max="2562" width="49.140625" style="552" customWidth="1"/>
    <col min="2563" max="2816" width="9.140625" style="552"/>
    <col min="2817" max="2817" width="46.7109375" style="552" customWidth="1"/>
    <col min="2818" max="2818" width="49.140625" style="552" customWidth="1"/>
    <col min="2819" max="3072" width="9.140625" style="552"/>
    <col min="3073" max="3073" width="46.7109375" style="552" customWidth="1"/>
    <col min="3074" max="3074" width="49.140625" style="552" customWidth="1"/>
    <col min="3075" max="3328" width="9.140625" style="552"/>
    <col min="3329" max="3329" width="46.7109375" style="552" customWidth="1"/>
    <col min="3330" max="3330" width="49.140625" style="552" customWidth="1"/>
    <col min="3331" max="3584" width="9.140625" style="552"/>
    <col min="3585" max="3585" width="46.7109375" style="552" customWidth="1"/>
    <col min="3586" max="3586" width="49.140625" style="552" customWidth="1"/>
    <col min="3587" max="3840" width="9.140625" style="552"/>
    <col min="3841" max="3841" width="46.7109375" style="552" customWidth="1"/>
    <col min="3842" max="3842" width="49.140625" style="552" customWidth="1"/>
    <col min="3843" max="4096" width="9.140625" style="552"/>
    <col min="4097" max="4097" width="46.7109375" style="552" customWidth="1"/>
    <col min="4098" max="4098" width="49.140625" style="552" customWidth="1"/>
    <col min="4099" max="4352" width="9.140625" style="552"/>
    <col min="4353" max="4353" width="46.7109375" style="552" customWidth="1"/>
    <col min="4354" max="4354" width="49.140625" style="552" customWidth="1"/>
    <col min="4355" max="4608" width="9.140625" style="552"/>
    <col min="4609" max="4609" width="46.7109375" style="552" customWidth="1"/>
    <col min="4610" max="4610" width="49.140625" style="552" customWidth="1"/>
    <col min="4611" max="4864" width="9.140625" style="552"/>
    <col min="4865" max="4865" width="46.7109375" style="552" customWidth="1"/>
    <col min="4866" max="4866" width="49.140625" style="552" customWidth="1"/>
    <col min="4867" max="5120" width="9.140625" style="552"/>
    <col min="5121" max="5121" width="46.7109375" style="552" customWidth="1"/>
    <col min="5122" max="5122" width="49.140625" style="552" customWidth="1"/>
    <col min="5123" max="5376" width="9.140625" style="552"/>
    <col min="5377" max="5377" width="46.7109375" style="552" customWidth="1"/>
    <col min="5378" max="5378" width="49.140625" style="552" customWidth="1"/>
    <col min="5379" max="5632" width="9.140625" style="552"/>
    <col min="5633" max="5633" width="46.7109375" style="552" customWidth="1"/>
    <col min="5634" max="5634" width="49.140625" style="552" customWidth="1"/>
    <col min="5635" max="5888" width="9.140625" style="552"/>
    <col min="5889" max="5889" width="46.7109375" style="552" customWidth="1"/>
    <col min="5890" max="5890" width="49.140625" style="552" customWidth="1"/>
    <col min="5891" max="6144" width="9.140625" style="552"/>
    <col min="6145" max="6145" width="46.7109375" style="552" customWidth="1"/>
    <col min="6146" max="6146" width="49.140625" style="552" customWidth="1"/>
    <col min="6147" max="6400" width="9.140625" style="552"/>
    <col min="6401" max="6401" width="46.7109375" style="552" customWidth="1"/>
    <col min="6402" max="6402" width="49.140625" style="552" customWidth="1"/>
    <col min="6403" max="6656" width="9.140625" style="552"/>
    <col min="6657" max="6657" width="46.7109375" style="552" customWidth="1"/>
    <col min="6658" max="6658" width="49.140625" style="552" customWidth="1"/>
    <col min="6659" max="6912" width="9.140625" style="552"/>
    <col min="6913" max="6913" width="46.7109375" style="552" customWidth="1"/>
    <col min="6914" max="6914" width="49.140625" style="552" customWidth="1"/>
    <col min="6915" max="7168" width="9.140625" style="552"/>
    <col min="7169" max="7169" width="46.7109375" style="552" customWidth="1"/>
    <col min="7170" max="7170" width="49.140625" style="552" customWidth="1"/>
    <col min="7171" max="7424" width="9.140625" style="552"/>
    <col min="7425" max="7425" width="46.7109375" style="552" customWidth="1"/>
    <col min="7426" max="7426" width="49.140625" style="552" customWidth="1"/>
    <col min="7427" max="7680" width="9.140625" style="552"/>
    <col min="7681" max="7681" width="46.7109375" style="552" customWidth="1"/>
    <col min="7682" max="7682" width="49.140625" style="552" customWidth="1"/>
    <col min="7683" max="7936" width="9.140625" style="552"/>
    <col min="7937" max="7937" width="46.7109375" style="552" customWidth="1"/>
    <col min="7938" max="7938" width="49.140625" style="552" customWidth="1"/>
    <col min="7939" max="8192" width="9.140625" style="552"/>
    <col min="8193" max="8193" width="46.7109375" style="552" customWidth="1"/>
    <col min="8194" max="8194" width="49.140625" style="552" customWidth="1"/>
    <col min="8195" max="8448" width="9.140625" style="552"/>
    <col min="8449" max="8449" width="46.7109375" style="552" customWidth="1"/>
    <col min="8450" max="8450" width="49.140625" style="552" customWidth="1"/>
    <col min="8451" max="8704" width="9.140625" style="552"/>
    <col min="8705" max="8705" width="46.7109375" style="552" customWidth="1"/>
    <col min="8706" max="8706" width="49.140625" style="552" customWidth="1"/>
    <col min="8707" max="8960" width="9.140625" style="552"/>
    <col min="8961" max="8961" width="46.7109375" style="552" customWidth="1"/>
    <col min="8962" max="8962" width="49.140625" style="552" customWidth="1"/>
    <col min="8963" max="9216" width="9.140625" style="552"/>
    <col min="9217" max="9217" width="46.7109375" style="552" customWidth="1"/>
    <col min="9218" max="9218" width="49.140625" style="552" customWidth="1"/>
    <col min="9219" max="9472" width="9.140625" style="552"/>
    <col min="9473" max="9473" width="46.7109375" style="552" customWidth="1"/>
    <col min="9474" max="9474" width="49.140625" style="552" customWidth="1"/>
    <col min="9475" max="9728" width="9.140625" style="552"/>
    <col min="9729" max="9729" width="46.7109375" style="552" customWidth="1"/>
    <col min="9730" max="9730" width="49.140625" style="552" customWidth="1"/>
    <col min="9731" max="9984" width="9.140625" style="552"/>
    <col min="9985" max="9985" width="46.7109375" style="552" customWidth="1"/>
    <col min="9986" max="9986" width="49.140625" style="552" customWidth="1"/>
    <col min="9987" max="10240" width="9.140625" style="552"/>
    <col min="10241" max="10241" width="46.7109375" style="552" customWidth="1"/>
    <col min="10242" max="10242" width="49.140625" style="552" customWidth="1"/>
    <col min="10243" max="10496" width="9.140625" style="552"/>
    <col min="10497" max="10497" width="46.7109375" style="552" customWidth="1"/>
    <col min="10498" max="10498" width="49.140625" style="552" customWidth="1"/>
    <col min="10499" max="10752" width="9.140625" style="552"/>
    <col min="10753" max="10753" width="46.7109375" style="552" customWidth="1"/>
    <col min="10754" max="10754" width="49.140625" style="552" customWidth="1"/>
    <col min="10755" max="11008" width="9.140625" style="552"/>
    <col min="11009" max="11009" width="46.7109375" style="552" customWidth="1"/>
    <col min="11010" max="11010" width="49.140625" style="552" customWidth="1"/>
    <col min="11011" max="11264" width="9.140625" style="552"/>
    <col min="11265" max="11265" width="46.7109375" style="552" customWidth="1"/>
    <col min="11266" max="11266" width="49.140625" style="552" customWidth="1"/>
    <col min="11267" max="11520" width="9.140625" style="552"/>
    <col min="11521" max="11521" width="46.7109375" style="552" customWidth="1"/>
    <col min="11522" max="11522" width="49.140625" style="552" customWidth="1"/>
    <col min="11523" max="11776" width="9.140625" style="552"/>
    <col min="11777" max="11777" width="46.7109375" style="552" customWidth="1"/>
    <col min="11778" max="11778" width="49.140625" style="552" customWidth="1"/>
    <col min="11779" max="12032" width="9.140625" style="552"/>
    <col min="12033" max="12033" width="46.7109375" style="552" customWidth="1"/>
    <col min="12034" max="12034" width="49.140625" style="552" customWidth="1"/>
    <col min="12035" max="12288" width="9.140625" style="552"/>
    <col min="12289" max="12289" width="46.7109375" style="552" customWidth="1"/>
    <col min="12290" max="12290" width="49.140625" style="552" customWidth="1"/>
    <col min="12291" max="12544" width="9.140625" style="552"/>
    <col min="12545" max="12545" width="46.7109375" style="552" customWidth="1"/>
    <col min="12546" max="12546" width="49.140625" style="552" customWidth="1"/>
    <col min="12547" max="12800" width="9.140625" style="552"/>
    <col min="12801" max="12801" width="46.7109375" style="552" customWidth="1"/>
    <col min="12802" max="12802" width="49.140625" style="552" customWidth="1"/>
    <col min="12803" max="13056" width="9.140625" style="552"/>
    <col min="13057" max="13057" width="46.7109375" style="552" customWidth="1"/>
    <col min="13058" max="13058" width="49.140625" style="552" customWidth="1"/>
    <col min="13059" max="13312" width="9.140625" style="552"/>
    <col min="13313" max="13313" width="46.7109375" style="552" customWidth="1"/>
    <col min="13314" max="13314" width="49.140625" style="552" customWidth="1"/>
    <col min="13315" max="13568" width="9.140625" style="552"/>
    <col min="13569" max="13569" width="46.7109375" style="552" customWidth="1"/>
    <col min="13570" max="13570" width="49.140625" style="552" customWidth="1"/>
    <col min="13571" max="13824" width="9.140625" style="552"/>
    <col min="13825" max="13825" width="46.7109375" style="552" customWidth="1"/>
    <col min="13826" max="13826" width="49.140625" style="552" customWidth="1"/>
    <col min="13827" max="14080" width="9.140625" style="552"/>
    <col min="14081" max="14081" width="46.7109375" style="552" customWidth="1"/>
    <col min="14082" max="14082" width="49.140625" style="552" customWidth="1"/>
    <col min="14083" max="14336" width="9.140625" style="552"/>
    <col min="14337" max="14337" width="46.7109375" style="552" customWidth="1"/>
    <col min="14338" max="14338" width="49.140625" style="552" customWidth="1"/>
    <col min="14339" max="14592" width="9.140625" style="552"/>
    <col min="14593" max="14593" width="46.7109375" style="552" customWidth="1"/>
    <col min="14594" max="14594" width="49.140625" style="552" customWidth="1"/>
    <col min="14595" max="14848" width="9.140625" style="552"/>
    <col min="14849" max="14849" width="46.7109375" style="552" customWidth="1"/>
    <col min="14850" max="14850" width="49.140625" style="552" customWidth="1"/>
    <col min="14851" max="15104" width="9.140625" style="552"/>
    <col min="15105" max="15105" width="46.7109375" style="552" customWidth="1"/>
    <col min="15106" max="15106" width="49.140625" style="552" customWidth="1"/>
    <col min="15107" max="15360" width="9.140625" style="552"/>
    <col min="15361" max="15361" width="46.7109375" style="552" customWidth="1"/>
    <col min="15362" max="15362" width="49.140625" style="552" customWidth="1"/>
    <col min="15363" max="15616" width="9.140625" style="552"/>
    <col min="15617" max="15617" width="46.7109375" style="552" customWidth="1"/>
    <col min="15618" max="15618" width="49.140625" style="552" customWidth="1"/>
    <col min="15619" max="15872" width="9.140625" style="552"/>
    <col min="15873" max="15873" width="46.7109375" style="552" customWidth="1"/>
    <col min="15874" max="15874" width="49.140625" style="552" customWidth="1"/>
    <col min="15875" max="16128" width="9.140625" style="552"/>
    <col min="16129" max="16129" width="46.7109375" style="552" customWidth="1"/>
    <col min="16130" max="16130" width="49.140625" style="552" customWidth="1"/>
    <col min="16131" max="16384" width="9.140625" style="552"/>
  </cols>
  <sheetData>
    <row r="1" spans="1:3" ht="33" customHeight="1">
      <c r="A1" s="1048" t="s">
        <v>1148</v>
      </c>
      <c r="B1" s="1048"/>
    </row>
    <row r="2" spans="1:3" ht="15.75" customHeight="1" thickBot="1">
      <c r="A2" s="553"/>
      <c r="B2" s="601" t="s">
        <v>1136</v>
      </c>
    </row>
    <row r="3" spans="1:3" ht="42.75" customHeight="1" thickBot="1">
      <c r="A3" s="567" t="s">
        <v>1036</v>
      </c>
      <c r="B3" s="569" t="s">
        <v>1149</v>
      </c>
    </row>
    <row r="4" spans="1:3" ht="26.25" customHeight="1" thickBot="1">
      <c r="A4" s="628" t="s">
        <v>32</v>
      </c>
      <c r="B4" s="629">
        <f>SUM(B5:B37)</f>
        <v>1148120834</v>
      </c>
    </row>
    <row r="5" spans="1:3" ht="26.25" customHeight="1" thickBot="1">
      <c r="A5" s="582" t="s">
        <v>1150</v>
      </c>
      <c r="B5" s="576">
        <v>108421147</v>
      </c>
      <c r="C5" s="561"/>
    </row>
    <row r="6" spans="1:3" ht="18.95" customHeight="1" thickBot="1">
      <c r="A6" s="582" t="s">
        <v>1116</v>
      </c>
      <c r="B6" s="577">
        <v>50589536</v>
      </c>
    </row>
    <row r="7" spans="1:3" ht="18.95" customHeight="1" thickBot="1">
      <c r="A7" s="582" t="s">
        <v>1117</v>
      </c>
      <c r="B7" s="577">
        <v>26600884</v>
      </c>
    </row>
    <row r="8" spans="1:3" ht="18.95" customHeight="1" thickBot="1">
      <c r="A8" s="582" t="s">
        <v>13</v>
      </c>
      <c r="B8" s="577">
        <v>19047992</v>
      </c>
    </row>
    <row r="9" spans="1:3" ht="18.95" customHeight="1" thickBot="1">
      <c r="A9" s="582" t="s">
        <v>1118</v>
      </c>
      <c r="B9" s="577">
        <v>86136567</v>
      </c>
    </row>
    <row r="10" spans="1:3" ht="18.95" customHeight="1" thickBot="1">
      <c r="A10" s="582" t="s">
        <v>33</v>
      </c>
      <c r="B10" s="577">
        <v>30687699</v>
      </c>
    </row>
    <row r="11" spans="1:3" ht="18.95" customHeight="1" thickBot="1">
      <c r="A11" s="582" t="s">
        <v>15</v>
      </c>
      <c r="B11" s="577">
        <v>6667382</v>
      </c>
    </row>
    <row r="12" spans="1:3" ht="18.95" customHeight="1" thickBot="1">
      <c r="A12" s="582" t="s">
        <v>16</v>
      </c>
      <c r="B12" s="577">
        <v>20874509</v>
      </c>
    </row>
    <row r="13" spans="1:3" ht="18.95" customHeight="1" thickBot="1">
      <c r="A13" s="582" t="s">
        <v>475</v>
      </c>
      <c r="B13" s="577">
        <v>240066402</v>
      </c>
    </row>
    <row r="14" spans="1:3" ht="18.95" customHeight="1" thickBot="1">
      <c r="A14" s="582" t="s">
        <v>1119</v>
      </c>
      <c r="B14" s="577">
        <v>15376815</v>
      </c>
    </row>
    <row r="15" spans="1:3" ht="18.95" customHeight="1" thickBot="1">
      <c r="A15" s="582" t="s">
        <v>214</v>
      </c>
      <c r="B15" s="577">
        <v>7229556</v>
      </c>
    </row>
    <row r="16" spans="1:3" ht="18.95" customHeight="1" thickBot="1">
      <c r="A16" s="582" t="s">
        <v>30</v>
      </c>
      <c r="B16" s="577">
        <v>52338468</v>
      </c>
    </row>
    <row r="17" spans="1:2" ht="18.95" customHeight="1" thickBot="1">
      <c r="A17" s="582" t="s">
        <v>216</v>
      </c>
      <c r="B17" s="577">
        <v>7349273</v>
      </c>
    </row>
    <row r="18" spans="1:2" ht="18.95" customHeight="1" thickBot="1">
      <c r="A18" s="582" t="s">
        <v>17</v>
      </c>
      <c r="B18" s="577">
        <v>62058462</v>
      </c>
    </row>
    <row r="19" spans="1:2" ht="18.95" customHeight="1" thickBot="1">
      <c r="A19" s="582" t="s">
        <v>18</v>
      </c>
      <c r="B19" s="577">
        <v>14126509</v>
      </c>
    </row>
    <row r="20" spans="1:2" ht="18.95" customHeight="1" thickBot="1">
      <c r="A20" s="582" t="s">
        <v>19</v>
      </c>
      <c r="B20" s="577">
        <v>11365140</v>
      </c>
    </row>
    <row r="21" spans="1:2" ht="18.95" customHeight="1" thickBot="1">
      <c r="A21" s="582" t="s">
        <v>217</v>
      </c>
      <c r="B21" s="577">
        <v>13401724</v>
      </c>
    </row>
    <row r="22" spans="1:2" ht="18.95" customHeight="1" thickBot="1">
      <c r="A22" s="582" t="s">
        <v>20</v>
      </c>
      <c r="B22" s="577">
        <v>47850540</v>
      </c>
    </row>
    <row r="23" spans="1:2" ht="18.95" customHeight="1" thickBot="1">
      <c r="A23" s="582" t="s">
        <v>21</v>
      </c>
      <c r="B23" s="577">
        <v>18847309</v>
      </c>
    </row>
    <row r="24" spans="1:2" ht="18.95" customHeight="1" thickBot="1">
      <c r="A24" s="582" t="s">
        <v>22</v>
      </c>
      <c r="B24" s="577">
        <v>15917319</v>
      </c>
    </row>
    <row r="25" spans="1:2" ht="18.95" customHeight="1" thickBot="1">
      <c r="A25" s="582" t="s">
        <v>1151</v>
      </c>
      <c r="B25" s="577">
        <v>10310345</v>
      </c>
    </row>
    <row r="26" spans="1:2" ht="18.95" customHeight="1" thickBot="1">
      <c r="A26" s="582" t="s">
        <v>219</v>
      </c>
      <c r="B26" s="577">
        <v>11970897</v>
      </c>
    </row>
    <row r="27" spans="1:2" ht="18.95" customHeight="1" thickBot="1">
      <c r="A27" s="582" t="s">
        <v>220</v>
      </c>
      <c r="B27" s="577">
        <v>33391533</v>
      </c>
    </row>
    <row r="28" spans="1:2" ht="18.95" customHeight="1" thickBot="1">
      <c r="A28" s="582" t="s">
        <v>221</v>
      </c>
      <c r="B28" s="577">
        <v>18903903</v>
      </c>
    </row>
    <row r="29" spans="1:2" ht="18.95" customHeight="1" thickBot="1">
      <c r="A29" s="582" t="s">
        <v>1121</v>
      </c>
      <c r="B29" s="577">
        <v>8608542</v>
      </c>
    </row>
    <row r="30" spans="1:2" ht="18.95" customHeight="1" thickBot="1">
      <c r="A30" s="582" t="s">
        <v>131</v>
      </c>
      <c r="B30" s="577">
        <v>19367578</v>
      </c>
    </row>
    <row r="31" spans="1:2" ht="18.95" customHeight="1" thickBot="1">
      <c r="A31" s="582" t="s">
        <v>23</v>
      </c>
      <c r="B31" s="577">
        <v>33020742</v>
      </c>
    </row>
    <row r="32" spans="1:2" ht="18.95" customHeight="1" thickBot="1">
      <c r="A32" s="582" t="s">
        <v>24</v>
      </c>
      <c r="B32" s="577">
        <v>21736779</v>
      </c>
    </row>
    <row r="33" spans="1:6" ht="18.95" customHeight="1" thickBot="1">
      <c r="A33" s="582" t="s">
        <v>25</v>
      </c>
      <c r="B33" s="577">
        <v>46827377</v>
      </c>
    </row>
    <row r="34" spans="1:6" ht="18.95" customHeight="1" thickBot="1">
      <c r="A34" s="582" t="s">
        <v>223</v>
      </c>
      <c r="B34" s="577">
        <v>19841900</v>
      </c>
    </row>
    <row r="35" spans="1:6" ht="18.95" customHeight="1" thickBot="1">
      <c r="A35" s="582" t="s">
        <v>1122</v>
      </c>
      <c r="B35" s="577">
        <v>16442829</v>
      </c>
    </row>
    <row r="36" spans="1:6" ht="18.95" customHeight="1" thickBot="1">
      <c r="A36" s="582" t="s">
        <v>1123</v>
      </c>
      <c r="B36" s="577">
        <v>21525363</v>
      </c>
    </row>
    <row r="37" spans="1:6" ht="18.95" customHeight="1" thickBot="1">
      <c r="A37" s="582" t="s">
        <v>12</v>
      </c>
      <c r="B37" s="577">
        <v>31219813</v>
      </c>
    </row>
    <row r="38" spans="1:6" ht="38.25" customHeight="1">
      <c r="A38" s="1057" t="s">
        <v>1152</v>
      </c>
      <c r="B38" s="1057"/>
      <c r="C38" s="630"/>
      <c r="D38" s="630"/>
      <c r="E38" s="630"/>
      <c r="F38" s="630"/>
    </row>
    <row r="39" spans="1:6">
      <c r="B39" s="561"/>
    </row>
    <row r="40" spans="1:6">
      <c r="B40" s="561"/>
    </row>
  </sheetData>
  <mergeCells count="2">
    <mergeCell ref="A1:B1"/>
    <mergeCell ref="A38:B38"/>
  </mergeCells>
  <printOptions horizontalCentered="1"/>
  <pageMargins left="0.59055118110236227" right="0.59055118110236227" top="0.98425196850393704" bottom="0.78740157480314965" header="0" footer="0"/>
  <pageSetup paperSize="9" scale="92"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7A924-4EDF-429B-B948-DA8A35BA1991}">
  <sheetPr>
    <tabColor rgb="FF00B0F0"/>
    <pageSetUpPr fitToPage="1"/>
  </sheetPr>
  <dimension ref="A1:K15"/>
  <sheetViews>
    <sheetView rightToLeft="1" zoomScaleNormal="100" zoomScaleSheetLayoutView="100" workbookViewId="0">
      <selection activeCell="J20" sqref="J20"/>
    </sheetView>
  </sheetViews>
  <sheetFormatPr defaultColWidth="9.140625" defaultRowHeight="15.75"/>
  <cols>
    <col min="1" max="1" width="9.85546875" style="552" customWidth="1"/>
    <col min="2" max="2" width="15.42578125" style="552" customWidth="1"/>
    <col min="3" max="3" width="13.140625" style="552" customWidth="1"/>
    <col min="4" max="4" width="13.85546875" style="552" customWidth="1"/>
    <col min="5" max="5" width="11.85546875" style="552" customWidth="1"/>
    <col min="6" max="6" width="14" style="552" customWidth="1"/>
    <col min="7" max="7" width="12.140625" style="552" customWidth="1"/>
    <col min="8" max="8" width="12.7109375" style="552" customWidth="1"/>
    <col min="9" max="11" width="9.5703125" style="552" bestFit="1" customWidth="1"/>
    <col min="12" max="256" width="9.140625" style="552"/>
    <col min="257" max="257" width="9.85546875" style="552" customWidth="1"/>
    <col min="258" max="258" width="15.42578125" style="552" customWidth="1"/>
    <col min="259" max="259" width="13.140625" style="552" customWidth="1"/>
    <col min="260" max="260" width="13.85546875" style="552" customWidth="1"/>
    <col min="261" max="261" width="11.85546875" style="552" customWidth="1"/>
    <col min="262" max="262" width="14" style="552" customWidth="1"/>
    <col min="263" max="263" width="12.140625" style="552" customWidth="1"/>
    <col min="264" max="264" width="12.7109375" style="552" customWidth="1"/>
    <col min="265" max="267" width="9.5703125" style="552" bestFit="1" customWidth="1"/>
    <col min="268" max="512" width="9.140625" style="552"/>
    <col min="513" max="513" width="9.85546875" style="552" customWidth="1"/>
    <col min="514" max="514" width="15.42578125" style="552" customWidth="1"/>
    <col min="515" max="515" width="13.140625" style="552" customWidth="1"/>
    <col min="516" max="516" width="13.85546875" style="552" customWidth="1"/>
    <col min="517" max="517" width="11.85546875" style="552" customWidth="1"/>
    <col min="518" max="518" width="14" style="552" customWidth="1"/>
    <col min="519" max="519" width="12.140625" style="552" customWidth="1"/>
    <col min="520" max="520" width="12.7109375" style="552" customWidth="1"/>
    <col min="521" max="523" width="9.5703125" style="552" bestFit="1" customWidth="1"/>
    <col min="524" max="768" width="9.140625" style="552"/>
    <col min="769" max="769" width="9.85546875" style="552" customWidth="1"/>
    <col min="770" max="770" width="15.42578125" style="552" customWidth="1"/>
    <col min="771" max="771" width="13.140625" style="552" customWidth="1"/>
    <col min="772" max="772" width="13.85546875" style="552" customWidth="1"/>
    <col min="773" max="773" width="11.85546875" style="552" customWidth="1"/>
    <col min="774" max="774" width="14" style="552" customWidth="1"/>
    <col min="775" max="775" width="12.140625" style="552" customWidth="1"/>
    <col min="776" max="776" width="12.7109375" style="552" customWidth="1"/>
    <col min="777" max="779" width="9.5703125" style="552" bestFit="1" customWidth="1"/>
    <col min="780" max="1024" width="9.140625" style="552"/>
    <col min="1025" max="1025" width="9.85546875" style="552" customWidth="1"/>
    <col min="1026" max="1026" width="15.42578125" style="552" customWidth="1"/>
    <col min="1027" max="1027" width="13.140625" style="552" customWidth="1"/>
    <col min="1028" max="1028" width="13.85546875" style="552" customWidth="1"/>
    <col min="1029" max="1029" width="11.85546875" style="552" customWidth="1"/>
    <col min="1030" max="1030" width="14" style="552" customWidth="1"/>
    <col min="1031" max="1031" width="12.140625" style="552" customWidth="1"/>
    <col min="1032" max="1032" width="12.7109375" style="552" customWidth="1"/>
    <col min="1033" max="1035" width="9.5703125" style="552" bestFit="1" customWidth="1"/>
    <col min="1036" max="1280" width="9.140625" style="552"/>
    <col min="1281" max="1281" width="9.85546875" style="552" customWidth="1"/>
    <col min="1282" max="1282" width="15.42578125" style="552" customWidth="1"/>
    <col min="1283" max="1283" width="13.140625" style="552" customWidth="1"/>
    <col min="1284" max="1284" width="13.85546875" style="552" customWidth="1"/>
    <col min="1285" max="1285" width="11.85546875" style="552" customWidth="1"/>
    <col min="1286" max="1286" width="14" style="552" customWidth="1"/>
    <col min="1287" max="1287" width="12.140625" style="552" customWidth="1"/>
    <col min="1288" max="1288" width="12.7109375" style="552" customWidth="1"/>
    <col min="1289" max="1291" width="9.5703125" style="552" bestFit="1" customWidth="1"/>
    <col min="1292" max="1536" width="9.140625" style="552"/>
    <col min="1537" max="1537" width="9.85546875" style="552" customWidth="1"/>
    <col min="1538" max="1538" width="15.42578125" style="552" customWidth="1"/>
    <col min="1539" max="1539" width="13.140625" style="552" customWidth="1"/>
    <col min="1540" max="1540" width="13.85546875" style="552" customWidth="1"/>
    <col min="1541" max="1541" width="11.85546875" style="552" customWidth="1"/>
    <col min="1542" max="1542" width="14" style="552" customWidth="1"/>
    <col min="1543" max="1543" width="12.140625" style="552" customWidth="1"/>
    <col min="1544" max="1544" width="12.7109375" style="552" customWidth="1"/>
    <col min="1545" max="1547" width="9.5703125" style="552" bestFit="1" customWidth="1"/>
    <col min="1548" max="1792" width="9.140625" style="552"/>
    <col min="1793" max="1793" width="9.85546875" style="552" customWidth="1"/>
    <col min="1794" max="1794" width="15.42578125" style="552" customWidth="1"/>
    <col min="1795" max="1795" width="13.140625" style="552" customWidth="1"/>
    <col min="1796" max="1796" width="13.85546875" style="552" customWidth="1"/>
    <col min="1797" max="1797" width="11.85546875" style="552" customWidth="1"/>
    <col min="1798" max="1798" width="14" style="552" customWidth="1"/>
    <col min="1799" max="1799" width="12.140625" style="552" customWidth="1"/>
    <col min="1800" max="1800" width="12.7109375" style="552" customWidth="1"/>
    <col min="1801" max="1803" width="9.5703125" style="552" bestFit="1" customWidth="1"/>
    <col min="1804" max="2048" width="9.140625" style="552"/>
    <col min="2049" max="2049" width="9.85546875" style="552" customWidth="1"/>
    <col min="2050" max="2050" width="15.42578125" style="552" customWidth="1"/>
    <col min="2051" max="2051" width="13.140625" style="552" customWidth="1"/>
    <col min="2052" max="2052" width="13.85546875" style="552" customWidth="1"/>
    <col min="2053" max="2053" width="11.85546875" style="552" customWidth="1"/>
    <col min="2054" max="2054" width="14" style="552" customWidth="1"/>
    <col min="2055" max="2055" width="12.140625" style="552" customWidth="1"/>
    <col min="2056" max="2056" width="12.7109375" style="552" customWidth="1"/>
    <col min="2057" max="2059" width="9.5703125" style="552" bestFit="1" customWidth="1"/>
    <col min="2060" max="2304" width="9.140625" style="552"/>
    <col min="2305" max="2305" width="9.85546875" style="552" customWidth="1"/>
    <col min="2306" max="2306" width="15.42578125" style="552" customWidth="1"/>
    <col min="2307" max="2307" width="13.140625" style="552" customWidth="1"/>
    <col min="2308" max="2308" width="13.85546875" style="552" customWidth="1"/>
    <col min="2309" max="2309" width="11.85546875" style="552" customWidth="1"/>
    <col min="2310" max="2310" width="14" style="552" customWidth="1"/>
    <col min="2311" max="2311" width="12.140625" style="552" customWidth="1"/>
    <col min="2312" max="2312" width="12.7109375" style="552" customWidth="1"/>
    <col min="2313" max="2315" width="9.5703125" style="552" bestFit="1" customWidth="1"/>
    <col min="2316" max="2560" width="9.140625" style="552"/>
    <col min="2561" max="2561" width="9.85546875" style="552" customWidth="1"/>
    <col min="2562" max="2562" width="15.42578125" style="552" customWidth="1"/>
    <col min="2563" max="2563" width="13.140625" style="552" customWidth="1"/>
    <col min="2564" max="2564" width="13.85546875" style="552" customWidth="1"/>
    <col min="2565" max="2565" width="11.85546875" style="552" customWidth="1"/>
    <col min="2566" max="2566" width="14" style="552" customWidth="1"/>
    <col min="2567" max="2567" width="12.140625" style="552" customWidth="1"/>
    <col min="2568" max="2568" width="12.7109375" style="552" customWidth="1"/>
    <col min="2569" max="2571" width="9.5703125" style="552" bestFit="1" customWidth="1"/>
    <col min="2572" max="2816" width="9.140625" style="552"/>
    <col min="2817" max="2817" width="9.85546875" style="552" customWidth="1"/>
    <col min="2818" max="2818" width="15.42578125" style="552" customWidth="1"/>
    <col min="2819" max="2819" width="13.140625" style="552" customWidth="1"/>
    <col min="2820" max="2820" width="13.85546875" style="552" customWidth="1"/>
    <col min="2821" max="2821" width="11.85546875" style="552" customWidth="1"/>
    <col min="2822" max="2822" width="14" style="552" customWidth="1"/>
    <col min="2823" max="2823" width="12.140625" style="552" customWidth="1"/>
    <col min="2824" max="2824" width="12.7109375" style="552" customWidth="1"/>
    <col min="2825" max="2827" width="9.5703125" style="552" bestFit="1" customWidth="1"/>
    <col min="2828" max="3072" width="9.140625" style="552"/>
    <col min="3073" max="3073" width="9.85546875" style="552" customWidth="1"/>
    <col min="3074" max="3074" width="15.42578125" style="552" customWidth="1"/>
    <col min="3075" max="3075" width="13.140625" style="552" customWidth="1"/>
    <col min="3076" max="3076" width="13.85546875" style="552" customWidth="1"/>
    <col min="3077" max="3077" width="11.85546875" style="552" customWidth="1"/>
    <col min="3078" max="3078" width="14" style="552" customWidth="1"/>
    <col min="3079" max="3079" width="12.140625" style="552" customWidth="1"/>
    <col min="3080" max="3080" width="12.7109375" style="552" customWidth="1"/>
    <col min="3081" max="3083" width="9.5703125" style="552" bestFit="1" customWidth="1"/>
    <col min="3084" max="3328" width="9.140625" style="552"/>
    <col min="3329" max="3329" width="9.85546875" style="552" customWidth="1"/>
    <col min="3330" max="3330" width="15.42578125" style="552" customWidth="1"/>
    <col min="3331" max="3331" width="13.140625" style="552" customWidth="1"/>
    <col min="3332" max="3332" width="13.85546875" style="552" customWidth="1"/>
    <col min="3333" max="3333" width="11.85546875" style="552" customWidth="1"/>
    <col min="3334" max="3334" width="14" style="552" customWidth="1"/>
    <col min="3335" max="3335" width="12.140625" style="552" customWidth="1"/>
    <col min="3336" max="3336" width="12.7109375" style="552" customWidth="1"/>
    <col min="3337" max="3339" width="9.5703125" style="552" bestFit="1" customWidth="1"/>
    <col min="3340" max="3584" width="9.140625" style="552"/>
    <col min="3585" max="3585" width="9.85546875" style="552" customWidth="1"/>
    <col min="3586" max="3586" width="15.42578125" style="552" customWidth="1"/>
    <col min="3587" max="3587" width="13.140625" style="552" customWidth="1"/>
    <col min="3588" max="3588" width="13.85546875" style="552" customWidth="1"/>
    <col min="3589" max="3589" width="11.85546875" style="552" customWidth="1"/>
    <col min="3590" max="3590" width="14" style="552" customWidth="1"/>
    <col min="3591" max="3591" width="12.140625" style="552" customWidth="1"/>
    <col min="3592" max="3592" width="12.7109375" style="552" customWidth="1"/>
    <col min="3593" max="3595" width="9.5703125" style="552" bestFit="1" customWidth="1"/>
    <col min="3596" max="3840" width="9.140625" style="552"/>
    <col min="3841" max="3841" width="9.85546875" style="552" customWidth="1"/>
    <col min="3842" max="3842" width="15.42578125" style="552" customWidth="1"/>
    <col min="3843" max="3843" width="13.140625" style="552" customWidth="1"/>
    <col min="3844" max="3844" width="13.85546875" style="552" customWidth="1"/>
    <col min="3845" max="3845" width="11.85546875" style="552" customWidth="1"/>
    <col min="3846" max="3846" width="14" style="552" customWidth="1"/>
    <col min="3847" max="3847" width="12.140625" style="552" customWidth="1"/>
    <col min="3848" max="3848" width="12.7109375" style="552" customWidth="1"/>
    <col min="3849" max="3851" width="9.5703125" style="552" bestFit="1" customWidth="1"/>
    <col min="3852" max="4096" width="9.140625" style="552"/>
    <col min="4097" max="4097" width="9.85546875" style="552" customWidth="1"/>
    <col min="4098" max="4098" width="15.42578125" style="552" customWidth="1"/>
    <col min="4099" max="4099" width="13.140625" style="552" customWidth="1"/>
    <col min="4100" max="4100" width="13.85546875" style="552" customWidth="1"/>
    <col min="4101" max="4101" width="11.85546875" style="552" customWidth="1"/>
    <col min="4102" max="4102" width="14" style="552" customWidth="1"/>
    <col min="4103" max="4103" width="12.140625" style="552" customWidth="1"/>
    <col min="4104" max="4104" width="12.7109375" style="552" customWidth="1"/>
    <col min="4105" max="4107" width="9.5703125" style="552" bestFit="1" customWidth="1"/>
    <col min="4108" max="4352" width="9.140625" style="552"/>
    <col min="4353" max="4353" width="9.85546875" style="552" customWidth="1"/>
    <col min="4354" max="4354" width="15.42578125" style="552" customWidth="1"/>
    <col min="4355" max="4355" width="13.140625" style="552" customWidth="1"/>
    <col min="4356" max="4356" width="13.85546875" style="552" customWidth="1"/>
    <col min="4357" max="4357" width="11.85546875" style="552" customWidth="1"/>
    <col min="4358" max="4358" width="14" style="552" customWidth="1"/>
    <col min="4359" max="4359" width="12.140625" style="552" customWidth="1"/>
    <col min="4360" max="4360" width="12.7109375" style="552" customWidth="1"/>
    <col min="4361" max="4363" width="9.5703125" style="552" bestFit="1" customWidth="1"/>
    <col min="4364" max="4608" width="9.140625" style="552"/>
    <col min="4609" max="4609" width="9.85546875" style="552" customWidth="1"/>
    <col min="4610" max="4610" width="15.42578125" style="552" customWidth="1"/>
    <col min="4611" max="4611" width="13.140625" style="552" customWidth="1"/>
    <col min="4612" max="4612" width="13.85546875" style="552" customWidth="1"/>
    <col min="4613" max="4613" width="11.85546875" style="552" customWidth="1"/>
    <col min="4614" max="4614" width="14" style="552" customWidth="1"/>
    <col min="4615" max="4615" width="12.140625" style="552" customWidth="1"/>
    <col min="4616" max="4616" width="12.7109375" style="552" customWidth="1"/>
    <col min="4617" max="4619" width="9.5703125" style="552" bestFit="1" customWidth="1"/>
    <col min="4620" max="4864" width="9.140625" style="552"/>
    <col min="4865" max="4865" width="9.85546875" style="552" customWidth="1"/>
    <col min="4866" max="4866" width="15.42578125" style="552" customWidth="1"/>
    <col min="4867" max="4867" width="13.140625" style="552" customWidth="1"/>
    <col min="4868" max="4868" width="13.85546875" style="552" customWidth="1"/>
    <col min="4869" max="4869" width="11.85546875" style="552" customWidth="1"/>
    <col min="4870" max="4870" width="14" style="552" customWidth="1"/>
    <col min="4871" max="4871" width="12.140625" style="552" customWidth="1"/>
    <col min="4872" max="4872" width="12.7109375" style="552" customWidth="1"/>
    <col min="4873" max="4875" width="9.5703125" style="552" bestFit="1" customWidth="1"/>
    <col min="4876" max="5120" width="9.140625" style="552"/>
    <col min="5121" max="5121" width="9.85546875" style="552" customWidth="1"/>
    <col min="5122" max="5122" width="15.42578125" style="552" customWidth="1"/>
    <col min="5123" max="5123" width="13.140625" style="552" customWidth="1"/>
    <col min="5124" max="5124" width="13.85546875" style="552" customWidth="1"/>
    <col min="5125" max="5125" width="11.85546875" style="552" customWidth="1"/>
    <col min="5126" max="5126" width="14" style="552" customWidth="1"/>
    <col min="5127" max="5127" width="12.140625" style="552" customWidth="1"/>
    <col min="5128" max="5128" width="12.7109375" style="552" customWidth="1"/>
    <col min="5129" max="5131" width="9.5703125" style="552" bestFit="1" customWidth="1"/>
    <col min="5132" max="5376" width="9.140625" style="552"/>
    <col min="5377" max="5377" width="9.85546875" style="552" customWidth="1"/>
    <col min="5378" max="5378" width="15.42578125" style="552" customWidth="1"/>
    <col min="5379" max="5379" width="13.140625" style="552" customWidth="1"/>
    <col min="5380" max="5380" width="13.85546875" style="552" customWidth="1"/>
    <col min="5381" max="5381" width="11.85546875" style="552" customWidth="1"/>
    <col min="5382" max="5382" width="14" style="552" customWidth="1"/>
    <col min="5383" max="5383" width="12.140625" style="552" customWidth="1"/>
    <col min="5384" max="5384" width="12.7109375" style="552" customWidth="1"/>
    <col min="5385" max="5387" width="9.5703125" style="552" bestFit="1" customWidth="1"/>
    <col min="5388" max="5632" width="9.140625" style="552"/>
    <col min="5633" max="5633" width="9.85546875" style="552" customWidth="1"/>
    <col min="5634" max="5634" width="15.42578125" style="552" customWidth="1"/>
    <col min="5635" max="5635" width="13.140625" style="552" customWidth="1"/>
    <col min="5636" max="5636" width="13.85546875" style="552" customWidth="1"/>
    <col min="5637" max="5637" width="11.85546875" style="552" customWidth="1"/>
    <col min="5638" max="5638" width="14" style="552" customWidth="1"/>
    <col min="5639" max="5639" width="12.140625" style="552" customWidth="1"/>
    <col min="5640" max="5640" width="12.7109375" style="552" customWidth="1"/>
    <col min="5641" max="5643" width="9.5703125" style="552" bestFit="1" customWidth="1"/>
    <col min="5644" max="5888" width="9.140625" style="552"/>
    <col min="5889" max="5889" width="9.85546875" style="552" customWidth="1"/>
    <col min="5890" max="5890" width="15.42578125" style="552" customWidth="1"/>
    <col min="5891" max="5891" width="13.140625" style="552" customWidth="1"/>
    <col min="5892" max="5892" width="13.85546875" style="552" customWidth="1"/>
    <col min="5893" max="5893" width="11.85546875" style="552" customWidth="1"/>
    <col min="5894" max="5894" width="14" style="552" customWidth="1"/>
    <col min="5895" max="5895" width="12.140625" style="552" customWidth="1"/>
    <col min="5896" max="5896" width="12.7109375" style="552" customWidth="1"/>
    <col min="5897" max="5899" width="9.5703125" style="552" bestFit="1" customWidth="1"/>
    <col min="5900" max="6144" width="9.140625" style="552"/>
    <col min="6145" max="6145" width="9.85546875" style="552" customWidth="1"/>
    <col min="6146" max="6146" width="15.42578125" style="552" customWidth="1"/>
    <col min="6147" max="6147" width="13.140625" style="552" customWidth="1"/>
    <col min="6148" max="6148" width="13.85546875" style="552" customWidth="1"/>
    <col min="6149" max="6149" width="11.85546875" style="552" customWidth="1"/>
    <col min="6150" max="6150" width="14" style="552" customWidth="1"/>
    <col min="6151" max="6151" width="12.140625" style="552" customWidth="1"/>
    <col min="6152" max="6152" width="12.7109375" style="552" customWidth="1"/>
    <col min="6153" max="6155" width="9.5703125" style="552" bestFit="1" customWidth="1"/>
    <col min="6156" max="6400" width="9.140625" style="552"/>
    <col min="6401" max="6401" width="9.85546875" style="552" customWidth="1"/>
    <col min="6402" max="6402" width="15.42578125" style="552" customWidth="1"/>
    <col min="6403" max="6403" width="13.140625" style="552" customWidth="1"/>
    <col min="6404" max="6404" width="13.85546875" style="552" customWidth="1"/>
    <col min="6405" max="6405" width="11.85546875" style="552" customWidth="1"/>
    <col min="6406" max="6406" width="14" style="552" customWidth="1"/>
    <col min="6407" max="6407" width="12.140625" style="552" customWidth="1"/>
    <col min="6408" max="6408" width="12.7109375" style="552" customWidth="1"/>
    <col min="6409" max="6411" width="9.5703125" style="552" bestFit="1" customWidth="1"/>
    <col min="6412" max="6656" width="9.140625" style="552"/>
    <col min="6657" max="6657" width="9.85546875" style="552" customWidth="1"/>
    <col min="6658" max="6658" width="15.42578125" style="552" customWidth="1"/>
    <col min="6659" max="6659" width="13.140625" style="552" customWidth="1"/>
    <col min="6660" max="6660" width="13.85546875" style="552" customWidth="1"/>
    <col min="6661" max="6661" width="11.85546875" style="552" customWidth="1"/>
    <col min="6662" max="6662" width="14" style="552" customWidth="1"/>
    <col min="6663" max="6663" width="12.140625" style="552" customWidth="1"/>
    <col min="6664" max="6664" width="12.7109375" style="552" customWidth="1"/>
    <col min="6665" max="6667" width="9.5703125" style="552" bestFit="1" customWidth="1"/>
    <col min="6668" max="6912" width="9.140625" style="552"/>
    <col min="6913" max="6913" width="9.85546875" style="552" customWidth="1"/>
    <col min="6914" max="6914" width="15.42578125" style="552" customWidth="1"/>
    <col min="6915" max="6915" width="13.140625" style="552" customWidth="1"/>
    <col min="6916" max="6916" width="13.85546875" style="552" customWidth="1"/>
    <col min="6917" max="6917" width="11.85546875" style="552" customWidth="1"/>
    <col min="6918" max="6918" width="14" style="552" customWidth="1"/>
    <col min="6919" max="6919" width="12.140625" style="552" customWidth="1"/>
    <col min="6920" max="6920" width="12.7109375" style="552" customWidth="1"/>
    <col min="6921" max="6923" width="9.5703125" style="552" bestFit="1" customWidth="1"/>
    <col min="6924" max="7168" width="9.140625" style="552"/>
    <col min="7169" max="7169" width="9.85546875" style="552" customWidth="1"/>
    <col min="7170" max="7170" width="15.42578125" style="552" customWidth="1"/>
    <col min="7171" max="7171" width="13.140625" style="552" customWidth="1"/>
    <col min="7172" max="7172" width="13.85546875" style="552" customWidth="1"/>
    <col min="7173" max="7173" width="11.85546875" style="552" customWidth="1"/>
    <col min="7174" max="7174" width="14" style="552" customWidth="1"/>
    <col min="7175" max="7175" width="12.140625" style="552" customWidth="1"/>
    <col min="7176" max="7176" width="12.7109375" style="552" customWidth="1"/>
    <col min="7177" max="7179" width="9.5703125" style="552" bestFit="1" customWidth="1"/>
    <col min="7180" max="7424" width="9.140625" style="552"/>
    <col min="7425" max="7425" width="9.85546875" style="552" customWidth="1"/>
    <col min="7426" max="7426" width="15.42578125" style="552" customWidth="1"/>
    <col min="7427" max="7427" width="13.140625" style="552" customWidth="1"/>
    <col min="7428" max="7428" width="13.85546875" style="552" customWidth="1"/>
    <col min="7429" max="7429" width="11.85546875" style="552" customWidth="1"/>
    <col min="7430" max="7430" width="14" style="552" customWidth="1"/>
    <col min="7431" max="7431" width="12.140625" style="552" customWidth="1"/>
    <col min="7432" max="7432" width="12.7109375" style="552" customWidth="1"/>
    <col min="7433" max="7435" width="9.5703125" style="552" bestFit="1" customWidth="1"/>
    <col min="7436" max="7680" width="9.140625" style="552"/>
    <col min="7681" max="7681" width="9.85546875" style="552" customWidth="1"/>
    <col min="7682" max="7682" width="15.42578125" style="552" customWidth="1"/>
    <col min="7683" max="7683" width="13.140625" style="552" customWidth="1"/>
    <col min="7684" max="7684" width="13.85546875" style="552" customWidth="1"/>
    <col min="7685" max="7685" width="11.85546875" style="552" customWidth="1"/>
    <col min="7686" max="7686" width="14" style="552" customWidth="1"/>
    <col min="7687" max="7687" width="12.140625" style="552" customWidth="1"/>
    <col min="7688" max="7688" width="12.7109375" style="552" customWidth="1"/>
    <col min="7689" max="7691" width="9.5703125" style="552" bestFit="1" customWidth="1"/>
    <col min="7692" max="7936" width="9.140625" style="552"/>
    <col min="7937" max="7937" width="9.85546875" style="552" customWidth="1"/>
    <col min="7938" max="7938" width="15.42578125" style="552" customWidth="1"/>
    <col min="7939" max="7939" width="13.140625" style="552" customWidth="1"/>
    <col min="7940" max="7940" width="13.85546875" style="552" customWidth="1"/>
    <col min="7941" max="7941" width="11.85546875" style="552" customWidth="1"/>
    <col min="7942" max="7942" width="14" style="552" customWidth="1"/>
    <col min="7943" max="7943" width="12.140625" style="552" customWidth="1"/>
    <col min="7944" max="7944" width="12.7109375" style="552" customWidth="1"/>
    <col min="7945" max="7947" width="9.5703125" style="552" bestFit="1" customWidth="1"/>
    <col min="7948" max="8192" width="9.140625" style="552"/>
    <col min="8193" max="8193" width="9.85546875" style="552" customWidth="1"/>
    <col min="8194" max="8194" width="15.42578125" style="552" customWidth="1"/>
    <col min="8195" max="8195" width="13.140625" style="552" customWidth="1"/>
    <col min="8196" max="8196" width="13.85546875" style="552" customWidth="1"/>
    <col min="8197" max="8197" width="11.85546875" style="552" customWidth="1"/>
    <col min="8198" max="8198" width="14" style="552" customWidth="1"/>
    <col min="8199" max="8199" width="12.140625" style="552" customWidth="1"/>
    <col min="8200" max="8200" width="12.7109375" style="552" customWidth="1"/>
    <col min="8201" max="8203" width="9.5703125" style="552" bestFit="1" customWidth="1"/>
    <col min="8204" max="8448" width="9.140625" style="552"/>
    <col min="8449" max="8449" width="9.85546875" style="552" customWidth="1"/>
    <col min="8450" max="8450" width="15.42578125" style="552" customWidth="1"/>
    <col min="8451" max="8451" width="13.140625" style="552" customWidth="1"/>
    <col min="8452" max="8452" width="13.85546875" style="552" customWidth="1"/>
    <col min="8453" max="8453" width="11.85546875" style="552" customWidth="1"/>
    <col min="8454" max="8454" width="14" style="552" customWidth="1"/>
    <col min="8455" max="8455" width="12.140625" style="552" customWidth="1"/>
    <col min="8456" max="8456" width="12.7109375" style="552" customWidth="1"/>
    <col min="8457" max="8459" width="9.5703125" style="552" bestFit="1" customWidth="1"/>
    <col min="8460" max="8704" width="9.140625" style="552"/>
    <col min="8705" max="8705" width="9.85546875" style="552" customWidth="1"/>
    <col min="8706" max="8706" width="15.42578125" style="552" customWidth="1"/>
    <col min="8707" max="8707" width="13.140625" style="552" customWidth="1"/>
    <col min="8708" max="8708" width="13.85546875" style="552" customWidth="1"/>
    <col min="8709" max="8709" width="11.85546875" style="552" customWidth="1"/>
    <col min="8710" max="8710" width="14" style="552" customWidth="1"/>
    <col min="8711" max="8711" width="12.140625" style="552" customWidth="1"/>
    <col min="8712" max="8712" width="12.7109375" style="552" customWidth="1"/>
    <col min="8713" max="8715" width="9.5703125" style="552" bestFit="1" customWidth="1"/>
    <col min="8716" max="8960" width="9.140625" style="552"/>
    <col min="8961" max="8961" width="9.85546875" style="552" customWidth="1"/>
    <col min="8962" max="8962" width="15.42578125" style="552" customWidth="1"/>
    <col min="8963" max="8963" width="13.140625" style="552" customWidth="1"/>
    <col min="8964" max="8964" width="13.85546875" style="552" customWidth="1"/>
    <col min="8965" max="8965" width="11.85546875" style="552" customWidth="1"/>
    <col min="8966" max="8966" width="14" style="552" customWidth="1"/>
    <col min="8967" max="8967" width="12.140625" style="552" customWidth="1"/>
    <col min="8968" max="8968" width="12.7109375" style="552" customWidth="1"/>
    <col min="8969" max="8971" width="9.5703125" style="552" bestFit="1" customWidth="1"/>
    <col min="8972" max="9216" width="9.140625" style="552"/>
    <col min="9217" max="9217" width="9.85546875" style="552" customWidth="1"/>
    <col min="9218" max="9218" width="15.42578125" style="552" customWidth="1"/>
    <col min="9219" max="9219" width="13.140625" style="552" customWidth="1"/>
    <col min="9220" max="9220" width="13.85546875" style="552" customWidth="1"/>
    <col min="9221" max="9221" width="11.85546875" style="552" customWidth="1"/>
    <col min="9222" max="9222" width="14" style="552" customWidth="1"/>
    <col min="9223" max="9223" width="12.140625" style="552" customWidth="1"/>
    <col min="9224" max="9224" width="12.7109375" style="552" customWidth="1"/>
    <col min="9225" max="9227" width="9.5703125" style="552" bestFit="1" customWidth="1"/>
    <col min="9228" max="9472" width="9.140625" style="552"/>
    <col min="9473" max="9473" width="9.85546875" style="552" customWidth="1"/>
    <col min="9474" max="9474" width="15.42578125" style="552" customWidth="1"/>
    <col min="9475" max="9475" width="13.140625" style="552" customWidth="1"/>
    <col min="9476" max="9476" width="13.85546875" style="552" customWidth="1"/>
    <col min="9477" max="9477" width="11.85546875" style="552" customWidth="1"/>
    <col min="9478" max="9478" width="14" style="552" customWidth="1"/>
    <col min="9479" max="9479" width="12.140625" style="552" customWidth="1"/>
    <col min="9480" max="9480" width="12.7109375" style="552" customWidth="1"/>
    <col min="9481" max="9483" width="9.5703125" style="552" bestFit="1" customWidth="1"/>
    <col min="9484" max="9728" width="9.140625" style="552"/>
    <col min="9729" max="9729" width="9.85546875" style="552" customWidth="1"/>
    <col min="9730" max="9730" width="15.42578125" style="552" customWidth="1"/>
    <col min="9731" max="9731" width="13.140625" style="552" customWidth="1"/>
    <col min="9732" max="9732" width="13.85546875" style="552" customWidth="1"/>
    <col min="9733" max="9733" width="11.85546875" style="552" customWidth="1"/>
    <col min="9734" max="9734" width="14" style="552" customWidth="1"/>
    <col min="9735" max="9735" width="12.140625" style="552" customWidth="1"/>
    <col min="9736" max="9736" width="12.7109375" style="552" customWidth="1"/>
    <col min="9737" max="9739" width="9.5703125" style="552" bestFit="1" customWidth="1"/>
    <col min="9740" max="9984" width="9.140625" style="552"/>
    <col min="9985" max="9985" width="9.85546875" style="552" customWidth="1"/>
    <col min="9986" max="9986" width="15.42578125" style="552" customWidth="1"/>
    <col min="9987" max="9987" width="13.140625" style="552" customWidth="1"/>
    <col min="9988" max="9988" width="13.85546875" style="552" customWidth="1"/>
    <col min="9989" max="9989" width="11.85546875" style="552" customWidth="1"/>
    <col min="9990" max="9990" width="14" style="552" customWidth="1"/>
    <col min="9991" max="9991" width="12.140625" style="552" customWidth="1"/>
    <col min="9992" max="9992" width="12.7109375" style="552" customWidth="1"/>
    <col min="9993" max="9995" width="9.5703125" style="552" bestFit="1" customWidth="1"/>
    <col min="9996" max="10240" width="9.140625" style="552"/>
    <col min="10241" max="10241" width="9.85546875" style="552" customWidth="1"/>
    <col min="10242" max="10242" width="15.42578125" style="552" customWidth="1"/>
    <col min="10243" max="10243" width="13.140625" style="552" customWidth="1"/>
    <col min="10244" max="10244" width="13.85546875" style="552" customWidth="1"/>
    <col min="10245" max="10245" width="11.85546875" style="552" customWidth="1"/>
    <col min="10246" max="10246" width="14" style="552" customWidth="1"/>
    <col min="10247" max="10247" width="12.140625" style="552" customWidth="1"/>
    <col min="10248" max="10248" width="12.7109375" style="552" customWidth="1"/>
    <col min="10249" max="10251" width="9.5703125" style="552" bestFit="1" customWidth="1"/>
    <col min="10252" max="10496" width="9.140625" style="552"/>
    <col min="10497" max="10497" width="9.85546875" style="552" customWidth="1"/>
    <col min="10498" max="10498" width="15.42578125" style="552" customWidth="1"/>
    <col min="10499" max="10499" width="13.140625" style="552" customWidth="1"/>
    <col min="10500" max="10500" width="13.85546875" style="552" customWidth="1"/>
    <col min="10501" max="10501" width="11.85546875" style="552" customWidth="1"/>
    <col min="10502" max="10502" width="14" style="552" customWidth="1"/>
    <col min="10503" max="10503" width="12.140625" style="552" customWidth="1"/>
    <col min="10504" max="10504" width="12.7109375" style="552" customWidth="1"/>
    <col min="10505" max="10507" width="9.5703125" style="552" bestFit="1" customWidth="1"/>
    <col min="10508" max="10752" width="9.140625" style="552"/>
    <col min="10753" max="10753" width="9.85546875" style="552" customWidth="1"/>
    <col min="10754" max="10754" width="15.42578125" style="552" customWidth="1"/>
    <col min="10755" max="10755" width="13.140625" style="552" customWidth="1"/>
    <col min="10756" max="10756" width="13.85546875" style="552" customWidth="1"/>
    <col min="10757" max="10757" width="11.85546875" style="552" customWidth="1"/>
    <col min="10758" max="10758" width="14" style="552" customWidth="1"/>
    <col min="10759" max="10759" width="12.140625" style="552" customWidth="1"/>
    <col min="10760" max="10760" width="12.7109375" style="552" customWidth="1"/>
    <col min="10761" max="10763" width="9.5703125" style="552" bestFit="1" customWidth="1"/>
    <col min="10764" max="11008" width="9.140625" style="552"/>
    <col min="11009" max="11009" width="9.85546875" style="552" customWidth="1"/>
    <col min="11010" max="11010" width="15.42578125" style="552" customWidth="1"/>
    <col min="11011" max="11011" width="13.140625" style="552" customWidth="1"/>
    <col min="11012" max="11012" width="13.85546875" style="552" customWidth="1"/>
    <col min="11013" max="11013" width="11.85546875" style="552" customWidth="1"/>
    <col min="11014" max="11014" width="14" style="552" customWidth="1"/>
    <col min="11015" max="11015" width="12.140625" style="552" customWidth="1"/>
    <col min="11016" max="11016" width="12.7109375" style="552" customWidth="1"/>
    <col min="11017" max="11019" width="9.5703125" style="552" bestFit="1" customWidth="1"/>
    <col min="11020" max="11264" width="9.140625" style="552"/>
    <col min="11265" max="11265" width="9.85546875" style="552" customWidth="1"/>
    <col min="11266" max="11266" width="15.42578125" style="552" customWidth="1"/>
    <col min="11267" max="11267" width="13.140625" style="552" customWidth="1"/>
    <col min="11268" max="11268" width="13.85546875" style="552" customWidth="1"/>
    <col min="11269" max="11269" width="11.85546875" style="552" customWidth="1"/>
    <col min="11270" max="11270" width="14" style="552" customWidth="1"/>
    <col min="11271" max="11271" width="12.140625" style="552" customWidth="1"/>
    <col min="11272" max="11272" width="12.7109375" style="552" customWidth="1"/>
    <col min="11273" max="11275" width="9.5703125" style="552" bestFit="1" customWidth="1"/>
    <col min="11276" max="11520" width="9.140625" style="552"/>
    <col min="11521" max="11521" width="9.85546875" style="552" customWidth="1"/>
    <col min="11522" max="11522" width="15.42578125" style="552" customWidth="1"/>
    <col min="11523" max="11523" width="13.140625" style="552" customWidth="1"/>
    <col min="11524" max="11524" width="13.85546875" style="552" customWidth="1"/>
    <col min="11525" max="11525" width="11.85546875" style="552" customWidth="1"/>
    <col min="11526" max="11526" width="14" style="552" customWidth="1"/>
    <col min="11527" max="11527" width="12.140625" style="552" customWidth="1"/>
    <col min="11528" max="11528" width="12.7109375" style="552" customWidth="1"/>
    <col min="11529" max="11531" width="9.5703125" style="552" bestFit="1" customWidth="1"/>
    <col min="11532" max="11776" width="9.140625" style="552"/>
    <col min="11777" max="11777" width="9.85546875" style="552" customWidth="1"/>
    <col min="11778" max="11778" width="15.42578125" style="552" customWidth="1"/>
    <col min="11779" max="11779" width="13.140625" style="552" customWidth="1"/>
    <col min="11780" max="11780" width="13.85546875" style="552" customWidth="1"/>
    <col min="11781" max="11781" width="11.85546875" style="552" customWidth="1"/>
    <col min="11782" max="11782" width="14" style="552" customWidth="1"/>
    <col min="11783" max="11783" width="12.140625" style="552" customWidth="1"/>
    <col min="11784" max="11784" width="12.7109375" style="552" customWidth="1"/>
    <col min="11785" max="11787" width="9.5703125" style="552" bestFit="1" customWidth="1"/>
    <col min="11788" max="12032" width="9.140625" style="552"/>
    <col min="12033" max="12033" width="9.85546875" style="552" customWidth="1"/>
    <col min="12034" max="12034" width="15.42578125" style="552" customWidth="1"/>
    <col min="12035" max="12035" width="13.140625" style="552" customWidth="1"/>
    <col min="12036" max="12036" width="13.85546875" style="552" customWidth="1"/>
    <col min="12037" max="12037" width="11.85546875" style="552" customWidth="1"/>
    <col min="12038" max="12038" width="14" style="552" customWidth="1"/>
    <col min="12039" max="12039" width="12.140625" style="552" customWidth="1"/>
    <col min="12040" max="12040" width="12.7109375" style="552" customWidth="1"/>
    <col min="12041" max="12043" width="9.5703125" style="552" bestFit="1" customWidth="1"/>
    <col min="12044" max="12288" width="9.140625" style="552"/>
    <col min="12289" max="12289" width="9.85546875" style="552" customWidth="1"/>
    <col min="12290" max="12290" width="15.42578125" style="552" customWidth="1"/>
    <col min="12291" max="12291" width="13.140625" style="552" customWidth="1"/>
    <col min="12292" max="12292" width="13.85546875" style="552" customWidth="1"/>
    <col min="12293" max="12293" width="11.85546875" style="552" customWidth="1"/>
    <col min="12294" max="12294" width="14" style="552" customWidth="1"/>
    <col min="12295" max="12295" width="12.140625" style="552" customWidth="1"/>
    <col min="12296" max="12296" width="12.7109375" style="552" customWidth="1"/>
    <col min="12297" max="12299" width="9.5703125" style="552" bestFit="1" customWidth="1"/>
    <col min="12300" max="12544" width="9.140625" style="552"/>
    <col min="12545" max="12545" width="9.85546875" style="552" customWidth="1"/>
    <col min="12546" max="12546" width="15.42578125" style="552" customWidth="1"/>
    <col min="12547" max="12547" width="13.140625" style="552" customWidth="1"/>
    <col min="12548" max="12548" width="13.85546875" style="552" customWidth="1"/>
    <col min="12549" max="12549" width="11.85546875" style="552" customWidth="1"/>
    <col min="12550" max="12550" width="14" style="552" customWidth="1"/>
    <col min="12551" max="12551" width="12.140625" style="552" customWidth="1"/>
    <col min="12552" max="12552" width="12.7109375" style="552" customWidth="1"/>
    <col min="12553" max="12555" width="9.5703125" style="552" bestFit="1" customWidth="1"/>
    <col min="12556" max="12800" width="9.140625" style="552"/>
    <col min="12801" max="12801" width="9.85546875" style="552" customWidth="1"/>
    <col min="12802" max="12802" width="15.42578125" style="552" customWidth="1"/>
    <col min="12803" max="12803" width="13.140625" style="552" customWidth="1"/>
    <col min="12804" max="12804" width="13.85546875" style="552" customWidth="1"/>
    <col min="12805" max="12805" width="11.85546875" style="552" customWidth="1"/>
    <col min="12806" max="12806" width="14" style="552" customWidth="1"/>
    <col min="12807" max="12807" width="12.140625" style="552" customWidth="1"/>
    <col min="12808" max="12808" width="12.7109375" style="552" customWidth="1"/>
    <col min="12809" max="12811" width="9.5703125" style="552" bestFit="1" customWidth="1"/>
    <col min="12812" max="13056" width="9.140625" style="552"/>
    <col min="13057" max="13057" width="9.85546875" style="552" customWidth="1"/>
    <col min="13058" max="13058" width="15.42578125" style="552" customWidth="1"/>
    <col min="13059" max="13059" width="13.140625" style="552" customWidth="1"/>
    <col min="13060" max="13060" width="13.85546875" style="552" customWidth="1"/>
    <col min="13061" max="13061" width="11.85546875" style="552" customWidth="1"/>
    <col min="13062" max="13062" width="14" style="552" customWidth="1"/>
    <col min="13063" max="13063" width="12.140625" style="552" customWidth="1"/>
    <col min="13064" max="13064" width="12.7109375" style="552" customWidth="1"/>
    <col min="13065" max="13067" width="9.5703125" style="552" bestFit="1" customWidth="1"/>
    <col min="13068" max="13312" width="9.140625" style="552"/>
    <col min="13313" max="13313" width="9.85546875" style="552" customWidth="1"/>
    <col min="13314" max="13314" width="15.42578125" style="552" customWidth="1"/>
    <col min="13315" max="13315" width="13.140625" style="552" customWidth="1"/>
    <col min="13316" max="13316" width="13.85546875" style="552" customWidth="1"/>
    <col min="13317" max="13317" width="11.85546875" style="552" customWidth="1"/>
    <col min="13318" max="13318" width="14" style="552" customWidth="1"/>
    <col min="13319" max="13319" width="12.140625" style="552" customWidth="1"/>
    <col min="13320" max="13320" width="12.7109375" style="552" customWidth="1"/>
    <col min="13321" max="13323" width="9.5703125" style="552" bestFit="1" customWidth="1"/>
    <col min="13324" max="13568" width="9.140625" style="552"/>
    <col min="13569" max="13569" width="9.85546875" style="552" customWidth="1"/>
    <col min="13570" max="13570" width="15.42578125" style="552" customWidth="1"/>
    <col min="13571" max="13571" width="13.140625" style="552" customWidth="1"/>
    <col min="13572" max="13572" width="13.85546875" style="552" customWidth="1"/>
    <col min="13573" max="13573" width="11.85546875" style="552" customWidth="1"/>
    <col min="13574" max="13574" width="14" style="552" customWidth="1"/>
    <col min="13575" max="13575" width="12.140625" style="552" customWidth="1"/>
    <col min="13576" max="13576" width="12.7109375" style="552" customWidth="1"/>
    <col min="13577" max="13579" width="9.5703125" style="552" bestFit="1" customWidth="1"/>
    <col min="13580" max="13824" width="9.140625" style="552"/>
    <col min="13825" max="13825" width="9.85546875" style="552" customWidth="1"/>
    <col min="13826" max="13826" width="15.42578125" style="552" customWidth="1"/>
    <col min="13827" max="13827" width="13.140625" style="552" customWidth="1"/>
    <col min="13828" max="13828" width="13.85546875" style="552" customWidth="1"/>
    <col min="13829" max="13829" width="11.85546875" style="552" customWidth="1"/>
    <col min="13830" max="13830" width="14" style="552" customWidth="1"/>
    <col min="13831" max="13831" width="12.140625" style="552" customWidth="1"/>
    <col min="13832" max="13832" width="12.7109375" style="552" customWidth="1"/>
    <col min="13833" max="13835" width="9.5703125" style="552" bestFit="1" customWidth="1"/>
    <col min="13836" max="14080" width="9.140625" style="552"/>
    <col min="14081" max="14081" width="9.85546875" style="552" customWidth="1"/>
    <col min="14082" max="14082" width="15.42578125" style="552" customWidth="1"/>
    <col min="14083" max="14083" width="13.140625" style="552" customWidth="1"/>
    <col min="14084" max="14084" width="13.85546875" style="552" customWidth="1"/>
    <col min="14085" max="14085" width="11.85546875" style="552" customWidth="1"/>
    <col min="14086" max="14086" width="14" style="552" customWidth="1"/>
    <col min="14087" max="14087" width="12.140625" style="552" customWidth="1"/>
    <col min="14088" max="14088" width="12.7109375" style="552" customWidth="1"/>
    <col min="14089" max="14091" width="9.5703125" style="552" bestFit="1" customWidth="1"/>
    <col min="14092" max="14336" width="9.140625" style="552"/>
    <col min="14337" max="14337" width="9.85546875" style="552" customWidth="1"/>
    <col min="14338" max="14338" width="15.42578125" style="552" customWidth="1"/>
    <col min="14339" max="14339" width="13.140625" style="552" customWidth="1"/>
    <col min="14340" max="14340" width="13.85546875" style="552" customWidth="1"/>
    <col min="14341" max="14341" width="11.85546875" style="552" customWidth="1"/>
    <col min="14342" max="14342" width="14" style="552" customWidth="1"/>
    <col min="14343" max="14343" width="12.140625" style="552" customWidth="1"/>
    <col min="14344" max="14344" width="12.7109375" style="552" customWidth="1"/>
    <col min="14345" max="14347" width="9.5703125" style="552" bestFit="1" customWidth="1"/>
    <col min="14348" max="14592" width="9.140625" style="552"/>
    <col min="14593" max="14593" width="9.85546875" style="552" customWidth="1"/>
    <col min="14594" max="14594" width="15.42578125" style="552" customWidth="1"/>
    <col min="14595" max="14595" width="13.140625" style="552" customWidth="1"/>
    <col min="14596" max="14596" width="13.85546875" style="552" customWidth="1"/>
    <col min="14597" max="14597" width="11.85546875" style="552" customWidth="1"/>
    <col min="14598" max="14598" width="14" style="552" customWidth="1"/>
    <col min="14599" max="14599" width="12.140625" style="552" customWidth="1"/>
    <col min="14600" max="14600" width="12.7109375" style="552" customWidth="1"/>
    <col min="14601" max="14603" width="9.5703125" style="552" bestFit="1" customWidth="1"/>
    <col min="14604" max="14848" width="9.140625" style="552"/>
    <col min="14849" max="14849" width="9.85546875" style="552" customWidth="1"/>
    <col min="14850" max="14850" width="15.42578125" style="552" customWidth="1"/>
    <col min="14851" max="14851" width="13.140625" style="552" customWidth="1"/>
    <col min="14852" max="14852" width="13.85546875" style="552" customWidth="1"/>
    <col min="14853" max="14853" width="11.85546875" style="552" customWidth="1"/>
    <col min="14854" max="14854" width="14" style="552" customWidth="1"/>
    <col min="14855" max="14855" width="12.140625" style="552" customWidth="1"/>
    <col min="14856" max="14856" width="12.7109375" style="552" customWidth="1"/>
    <col min="14857" max="14859" width="9.5703125" style="552" bestFit="1" customWidth="1"/>
    <col min="14860" max="15104" width="9.140625" style="552"/>
    <col min="15105" max="15105" width="9.85546875" style="552" customWidth="1"/>
    <col min="15106" max="15106" width="15.42578125" style="552" customWidth="1"/>
    <col min="15107" max="15107" width="13.140625" style="552" customWidth="1"/>
    <col min="15108" max="15108" width="13.85546875" style="552" customWidth="1"/>
    <col min="15109" max="15109" width="11.85546875" style="552" customWidth="1"/>
    <col min="15110" max="15110" width="14" style="552" customWidth="1"/>
    <col min="15111" max="15111" width="12.140625" style="552" customWidth="1"/>
    <col min="15112" max="15112" width="12.7109375" style="552" customWidth="1"/>
    <col min="15113" max="15115" width="9.5703125" style="552" bestFit="1" customWidth="1"/>
    <col min="15116" max="15360" width="9.140625" style="552"/>
    <col min="15361" max="15361" width="9.85546875" style="552" customWidth="1"/>
    <col min="15362" max="15362" width="15.42578125" style="552" customWidth="1"/>
    <col min="15363" max="15363" width="13.140625" style="552" customWidth="1"/>
    <col min="15364" max="15364" width="13.85546875" style="552" customWidth="1"/>
    <col min="15365" max="15365" width="11.85546875" style="552" customWidth="1"/>
    <col min="15366" max="15366" width="14" style="552" customWidth="1"/>
    <col min="15367" max="15367" width="12.140625" style="552" customWidth="1"/>
    <col min="15368" max="15368" width="12.7109375" style="552" customWidth="1"/>
    <col min="15369" max="15371" width="9.5703125" style="552" bestFit="1" customWidth="1"/>
    <col min="15372" max="15616" width="9.140625" style="552"/>
    <col min="15617" max="15617" width="9.85546875" style="552" customWidth="1"/>
    <col min="15618" max="15618" width="15.42578125" style="552" customWidth="1"/>
    <col min="15619" max="15619" width="13.140625" style="552" customWidth="1"/>
    <col min="15620" max="15620" width="13.85546875" style="552" customWidth="1"/>
    <col min="15621" max="15621" width="11.85546875" style="552" customWidth="1"/>
    <col min="15622" max="15622" width="14" style="552" customWidth="1"/>
    <col min="15623" max="15623" width="12.140625" style="552" customWidth="1"/>
    <col min="15624" max="15624" width="12.7109375" style="552" customWidth="1"/>
    <col min="15625" max="15627" width="9.5703125" style="552" bestFit="1" customWidth="1"/>
    <col min="15628" max="15872" width="9.140625" style="552"/>
    <col min="15873" max="15873" width="9.85546875" style="552" customWidth="1"/>
    <col min="15874" max="15874" width="15.42578125" style="552" customWidth="1"/>
    <col min="15875" max="15875" width="13.140625" style="552" customWidth="1"/>
    <col min="15876" max="15876" width="13.85546875" style="552" customWidth="1"/>
    <col min="15877" max="15877" width="11.85546875" style="552" customWidth="1"/>
    <col min="15878" max="15878" width="14" style="552" customWidth="1"/>
    <col min="15879" max="15879" width="12.140625" style="552" customWidth="1"/>
    <col min="15880" max="15880" width="12.7109375" style="552" customWidth="1"/>
    <col min="15881" max="15883" width="9.5703125" style="552" bestFit="1" customWidth="1"/>
    <col min="15884" max="16128" width="9.140625" style="552"/>
    <col min="16129" max="16129" width="9.85546875" style="552" customWidth="1"/>
    <col min="16130" max="16130" width="15.42578125" style="552" customWidth="1"/>
    <col min="16131" max="16131" width="13.140625" style="552" customWidth="1"/>
    <col min="16132" max="16132" width="13.85546875" style="552" customWidth="1"/>
    <col min="16133" max="16133" width="11.85546875" style="552" customWidth="1"/>
    <col min="16134" max="16134" width="14" style="552" customWidth="1"/>
    <col min="16135" max="16135" width="12.140625" style="552" customWidth="1"/>
    <col min="16136" max="16136" width="12.7109375" style="552" customWidth="1"/>
    <col min="16137" max="16139" width="9.5703125" style="552" bestFit="1" customWidth="1"/>
    <col min="16140" max="16384" width="9.140625" style="552"/>
  </cols>
  <sheetData>
    <row r="1" spans="1:11" ht="55.5" customHeight="1">
      <c r="A1" s="1048" t="s">
        <v>1153</v>
      </c>
      <c r="B1" s="1048"/>
      <c r="C1" s="1048"/>
      <c r="D1" s="1048"/>
      <c r="E1" s="1048"/>
      <c r="F1" s="1048"/>
      <c r="G1" s="1048"/>
      <c r="H1" s="1048"/>
    </row>
    <row r="2" spans="1:11" ht="18" customHeight="1" thickBot="1">
      <c r="A2" s="553"/>
      <c r="B2" s="553"/>
      <c r="C2" s="553"/>
      <c r="F2" s="631"/>
      <c r="H2" s="554" t="s">
        <v>1106</v>
      </c>
    </row>
    <row r="3" spans="1:11" ht="99.75" customHeight="1" thickBot="1">
      <c r="A3" s="555" t="s">
        <v>1107</v>
      </c>
      <c r="B3" s="556" t="s">
        <v>32</v>
      </c>
      <c r="C3" s="632" t="s">
        <v>1154</v>
      </c>
      <c r="D3" s="632" t="s">
        <v>1155</v>
      </c>
      <c r="E3" s="632" t="s">
        <v>410</v>
      </c>
      <c r="F3" s="587" t="s">
        <v>1156</v>
      </c>
      <c r="G3" s="632" t="s">
        <v>1157</v>
      </c>
      <c r="H3" s="632" t="s">
        <v>1158</v>
      </c>
    </row>
    <row r="4" spans="1:11" ht="24.95" customHeight="1" thickBot="1">
      <c r="A4" s="633">
        <v>1396</v>
      </c>
      <c r="B4" s="588">
        <f>SUM(C4:H4)</f>
        <v>481980526</v>
      </c>
      <c r="C4" s="634">
        <v>305554883</v>
      </c>
      <c r="D4" s="635">
        <v>94292595</v>
      </c>
      <c r="E4" s="636">
        <v>1281361</v>
      </c>
      <c r="F4" s="635">
        <v>59609865</v>
      </c>
      <c r="G4" s="636">
        <v>14321815</v>
      </c>
      <c r="H4" s="635">
        <v>6920007</v>
      </c>
      <c r="I4" s="561"/>
      <c r="J4" s="561"/>
      <c r="K4" s="561"/>
    </row>
    <row r="5" spans="1:11" ht="24.95" customHeight="1" thickBot="1">
      <c r="A5" s="633">
        <v>1397</v>
      </c>
      <c r="B5" s="588">
        <f t="shared" ref="B5:B10" si="0">SUM(C5:H5)</f>
        <v>598049378</v>
      </c>
      <c r="C5" s="634">
        <v>383287300</v>
      </c>
      <c r="D5" s="635">
        <v>117154106</v>
      </c>
      <c r="E5" s="636">
        <v>1372977</v>
      </c>
      <c r="F5" s="635">
        <v>71505948</v>
      </c>
      <c r="G5" s="636">
        <v>17534875</v>
      </c>
      <c r="H5" s="635">
        <v>7194172</v>
      </c>
      <c r="I5" s="561"/>
      <c r="K5" s="561"/>
    </row>
    <row r="6" spans="1:11" ht="24.95" customHeight="1" thickBot="1">
      <c r="A6" s="633">
        <v>1398</v>
      </c>
      <c r="B6" s="588">
        <f t="shared" si="0"/>
        <v>818200667</v>
      </c>
      <c r="C6" s="634">
        <v>530987874</v>
      </c>
      <c r="D6" s="635">
        <v>166264410</v>
      </c>
      <c r="E6" s="636">
        <v>1621205</v>
      </c>
      <c r="F6" s="635">
        <v>84956263</v>
      </c>
      <c r="G6" s="636">
        <v>24533725</v>
      </c>
      <c r="H6" s="635">
        <v>9837190</v>
      </c>
      <c r="I6" s="561"/>
      <c r="K6" s="561"/>
    </row>
    <row r="7" spans="1:11" ht="24.95" customHeight="1" thickBot="1">
      <c r="A7" s="633">
        <v>1399</v>
      </c>
      <c r="B7" s="588">
        <f t="shared" si="0"/>
        <v>1141059832</v>
      </c>
      <c r="C7" s="634">
        <v>698218390</v>
      </c>
      <c r="D7" s="635">
        <v>221511154</v>
      </c>
      <c r="E7" s="636">
        <v>3873134</v>
      </c>
      <c r="F7" s="635">
        <v>174498468</v>
      </c>
      <c r="G7" s="636">
        <v>31681816</v>
      </c>
      <c r="H7" s="635">
        <v>11276870</v>
      </c>
      <c r="I7" s="561"/>
      <c r="K7" s="561"/>
    </row>
    <row r="8" spans="1:11" ht="24.95" customHeight="1" thickBot="1">
      <c r="A8" s="633">
        <v>1400</v>
      </c>
      <c r="B8" s="588">
        <f t="shared" si="0"/>
        <v>1594146779</v>
      </c>
      <c r="C8" s="634">
        <v>1013728351</v>
      </c>
      <c r="D8" s="635">
        <v>331782329</v>
      </c>
      <c r="E8" s="636">
        <v>3397641</v>
      </c>
      <c r="F8" s="635">
        <v>179130930</v>
      </c>
      <c r="G8" s="636">
        <v>43891461</v>
      </c>
      <c r="H8" s="635">
        <v>22216067</v>
      </c>
      <c r="I8" s="561"/>
      <c r="K8" s="561"/>
    </row>
    <row r="9" spans="1:11" ht="21.75" thickBot="1">
      <c r="A9" s="633">
        <v>1401</v>
      </c>
      <c r="B9" s="588">
        <f t="shared" si="0"/>
        <v>3090022782</v>
      </c>
      <c r="C9" s="634">
        <v>1975618160</v>
      </c>
      <c r="D9" s="635">
        <v>631790315</v>
      </c>
      <c r="E9" s="636">
        <v>4799274</v>
      </c>
      <c r="F9" s="635">
        <v>372897429</v>
      </c>
      <c r="G9" s="636">
        <v>77696483</v>
      </c>
      <c r="H9" s="635">
        <v>27221121</v>
      </c>
      <c r="I9" s="561"/>
      <c r="J9" s="561"/>
    </row>
    <row r="10" spans="1:11" ht="21.75" thickBot="1">
      <c r="A10" s="633">
        <v>1402</v>
      </c>
      <c r="B10" s="588">
        <f t="shared" si="0"/>
        <v>4616975513</v>
      </c>
      <c r="C10" s="634">
        <v>2815779747</v>
      </c>
      <c r="D10" s="635">
        <v>891211040</v>
      </c>
      <c r="E10" s="636">
        <v>7015745</v>
      </c>
      <c r="F10" s="635">
        <v>763730218</v>
      </c>
      <c r="G10" s="636">
        <v>100542927</v>
      </c>
      <c r="H10" s="635">
        <v>38695836</v>
      </c>
    </row>
    <row r="11" spans="1:11">
      <c r="I11" s="561"/>
    </row>
    <row r="13" spans="1:11">
      <c r="J13" s="561"/>
    </row>
    <row r="15" spans="1:11">
      <c r="J15" s="561"/>
    </row>
  </sheetData>
  <mergeCells count="1">
    <mergeCell ref="A1:H1"/>
  </mergeCells>
  <printOptions horizontalCentered="1"/>
  <pageMargins left="0.59055118110236227" right="0.59055118110236227" top="0.98425196850393704" bottom="0.78740157480314965" header="0" footer="0"/>
  <pageSetup paperSize="9" scale="9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108</vt:i4>
      </vt:variant>
      <vt:variant>
        <vt:lpstr>Named Ranges</vt:lpstr>
      </vt:variant>
      <vt:variant>
        <vt:i4>79</vt:i4>
      </vt:variant>
    </vt:vector>
  </HeadingPairs>
  <TitlesOfParts>
    <vt:vector size="187" baseType="lpstr">
      <vt:lpstr>فهرست (2)</vt:lpstr>
      <vt:lpstr>فهرست</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 (2)</vt:lpstr>
      <vt:lpstr>18-1 (2)</vt:lpstr>
      <vt:lpstr>19</vt:lpstr>
      <vt:lpstr>19-1</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2-1</vt:lpstr>
      <vt:lpstr>2-2</vt:lpstr>
      <vt:lpstr>2-2-1</vt:lpstr>
      <vt:lpstr>2-3</vt:lpstr>
      <vt:lpstr>2-3-1</vt:lpstr>
      <vt:lpstr>2-4</vt:lpstr>
      <vt:lpstr>2-5</vt:lpstr>
      <vt:lpstr>2-6</vt:lpstr>
      <vt:lpstr>2-6-1</vt:lpstr>
      <vt:lpstr>2-7</vt:lpstr>
      <vt:lpstr>2-7-1</vt:lpstr>
      <vt:lpstr>2-8</vt:lpstr>
      <vt:lpstr>2-8-1</vt:lpstr>
      <vt:lpstr>2-9</vt:lpstr>
      <vt:lpstr>2-9-1</vt:lpstr>
      <vt:lpstr>2-10</vt:lpstr>
      <vt:lpstr>2-10-1</vt:lpstr>
      <vt:lpstr>2-11</vt:lpstr>
      <vt:lpstr>2-11-1</vt:lpstr>
      <vt:lpstr>2-12</vt:lpstr>
      <vt:lpstr>2-12-1</vt:lpstr>
      <vt:lpstr>2-13</vt:lpstr>
      <vt:lpstr>2-13-1</vt:lpstr>
      <vt:lpstr>2-14</vt:lpstr>
      <vt:lpstr>2-14-1</vt:lpstr>
      <vt:lpstr>2-15</vt:lpstr>
      <vt:lpstr>2-16</vt:lpstr>
      <vt:lpstr>2-17</vt:lpstr>
      <vt:lpstr>2-18</vt:lpstr>
      <vt:lpstr>2-19</vt:lpstr>
      <vt:lpstr>2-20</vt:lpstr>
      <vt:lpstr>2-21</vt:lpstr>
      <vt:lpstr>2-22</vt:lpstr>
      <vt:lpstr>جدول 1</vt:lpstr>
      <vt:lpstr>جدول 2 </vt:lpstr>
      <vt:lpstr>جدول3 </vt:lpstr>
      <vt:lpstr>جدول4</vt:lpstr>
      <vt:lpstr>جدول5</vt:lpstr>
      <vt:lpstr>جدول6</vt:lpstr>
      <vt:lpstr>جدول 7</vt:lpstr>
      <vt:lpstr>جدول8</vt:lpstr>
      <vt:lpstr>جدول 9</vt:lpstr>
      <vt:lpstr>جدول 10</vt:lpstr>
      <vt:lpstr>جمعیت کشور</vt:lpstr>
      <vt:lpstr>جمعیت نیروی کار </vt:lpstr>
      <vt:lpstr>جمعیت بیکار </vt:lpstr>
      <vt:lpstr>امید زندگی </vt:lpstr>
      <vt:lpstr>سن بازنشستگی </vt:lpstr>
      <vt:lpstr>نرخ جایگزینی </vt:lpstr>
      <vt:lpstr>تعداد مستمری بگیران </vt:lpstr>
      <vt:lpstr>درآمد و هزینه درمان</vt:lpstr>
      <vt:lpstr>'1'!Print_Area</vt:lpstr>
      <vt:lpstr>'10'!Print_Area</vt:lpstr>
      <vt:lpstr>'11'!Print_Area</vt:lpstr>
      <vt:lpstr>'12'!Print_Area</vt:lpstr>
      <vt:lpstr>'13'!Print_Area</vt:lpstr>
      <vt:lpstr>'14'!Print_Area</vt:lpstr>
      <vt:lpstr>'15'!Print_Area</vt:lpstr>
      <vt:lpstr>'16'!Print_Area</vt:lpstr>
      <vt:lpstr>'17'!Print_Area</vt:lpstr>
      <vt:lpstr>'18 (2)'!Print_Area</vt:lpstr>
      <vt:lpstr>'18-1 (2)'!Print_Area</vt:lpstr>
      <vt:lpstr>'19'!Print_Area</vt:lpstr>
      <vt:lpstr>'19-1'!Print_Area</vt:lpstr>
      <vt:lpstr>'2'!Print_Area</vt:lpstr>
      <vt:lpstr>'20'!Print_Area</vt:lpstr>
      <vt:lpstr>'21'!Print_Area</vt:lpstr>
      <vt:lpstr>'2-11-1'!Print_Area</vt:lpstr>
      <vt:lpstr>'2-13'!Print_Area</vt:lpstr>
      <vt:lpstr>'2-13-1'!Print_Area</vt:lpstr>
      <vt:lpstr>'2-14'!Print_Area</vt:lpstr>
      <vt:lpstr>'2-14-1'!Print_Area</vt:lpstr>
      <vt:lpstr>'2-15'!Print_Area</vt:lpstr>
      <vt:lpstr>'2-16'!Print_Area</vt:lpstr>
      <vt:lpstr>'2-17'!Print_Area</vt:lpstr>
      <vt:lpstr>'2-18'!Print_Area</vt:lpstr>
      <vt:lpstr>'2-19'!Print_Area</vt:lpstr>
      <vt:lpstr>'22'!Print_Area</vt:lpstr>
      <vt:lpstr>'2-20'!Print_Area</vt:lpstr>
      <vt:lpstr>'2-22'!Print_Area</vt:lpstr>
      <vt:lpstr>'23'!Print_Area</vt:lpstr>
      <vt:lpstr>'24'!Print_Area</vt:lpstr>
      <vt:lpstr>'25'!Print_Area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'6'!Print_Area</vt:lpstr>
      <vt:lpstr>'7'!Print_Area</vt:lpstr>
      <vt:lpstr>'8'!Print_Area</vt:lpstr>
      <vt:lpstr>'9'!Print_Area</vt:lpstr>
      <vt:lpstr>'جدول 1'!Print_Area</vt:lpstr>
      <vt:lpstr>'جدول 10'!Print_Area</vt:lpstr>
      <vt:lpstr>'جدول 2 '!Print_Area</vt:lpstr>
      <vt:lpstr>'جدول3 '!Print_Area</vt:lpstr>
      <vt:lpstr>جدول8!Print_Area</vt:lpstr>
      <vt:lpstr>'درآمد و هزینه درمان'!Print_Area</vt:lpstr>
      <vt:lpstr>'فهرست (2)'!Print_Area</vt:lpstr>
      <vt:lpstr>'نرخ جایگزینی '!Print_Area</vt:lpstr>
      <vt:lpstr>'2-11-1'!Print_Titles</vt:lpstr>
      <vt:lpstr>'2-13-1'!Print_Titles</vt:lpstr>
      <vt:lpstr>'2-14-1'!Print_Titles</vt:lpstr>
    </vt:vector>
  </TitlesOfParts>
  <Company>S. S. 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utiliti</dc:creator>
  <cp:lastModifiedBy>TT</cp:lastModifiedBy>
  <cp:lastPrinted>2024-08-17T10:11:56Z</cp:lastPrinted>
  <dcterms:created xsi:type="dcterms:W3CDTF">2002-11-23T05:33:47Z</dcterms:created>
  <dcterms:modified xsi:type="dcterms:W3CDTF">2024-08-19T08:31:57Z</dcterms:modified>
</cp:coreProperties>
</file>